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RATES 2024\"/>
    </mc:Choice>
  </mc:AlternateContent>
  <bookViews>
    <workbookView xWindow="0" yWindow="0" windowWidth="14454" windowHeight="6847" tabRatio="632"/>
  </bookViews>
  <sheets>
    <sheet name="Отели" sheetId="6" r:id="rId1"/>
    <sheet name="EXCURTION TOUR RATES" sheetId="400" r:id="rId2"/>
    <sheet name="TRANSFER RATES" sheetId="403" r:id="rId3"/>
    <sheet name="MERUSAKA" sheetId="223" state="hidden" r:id="rId4"/>
    <sheet name="ST REGIS" sheetId="287" state="hidden" r:id="rId5"/>
    <sheet name="THE LAGUNA " sheetId="333" state="hidden" r:id="rId6"/>
    <sheet name="THE RITZ CARLTON" sheetId="228" state="hidden" r:id="rId7"/>
    <sheet name="MERCURE BALI NUSA DUA" sheetId="292" state="hidden" r:id="rId8"/>
    <sheet name=" RITZ CARLTON" sheetId="318" state="hidden" r:id="rId9"/>
    <sheet name="THE LAGUNA" sheetId="399" state="hidden" r:id="rId10"/>
    <sheet name="THE GRAND BALI" sheetId="341" state="hidden" r:id="rId11"/>
    <sheet name="GRAND HYATT" sheetId="358" state="hidden" r:id="rId12"/>
    <sheet name="MERCURE NUSA DUA" sheetId="366" state="hidden" r:id="rId13"/>
    <sheet name="AMARTERRA" sheetId="394" state="hidden" r:id="rId14"/>
    <sheet name="COURTYARD NUSA DUA" sheetId="392" state="hidden" r:id="rId15"/>
    <sheet name="FOUR SEASON JIMBARAN " sheetId="299" state="hidden" r:id="rId16"/>
    <sheet name="AYANA RESORT" sheetId="336" state="hidden" r:id="rId17"/>
    <sheet name="AYANA SEGARA" sheetId="371" state="hidden" r:id="rId18"/>
    <sheet name="AYANA VILLAS" sheetId="370" state="hidden" r:id="rId19"/>
    <sheet name="RIMBA JIM" sheetId="224" state="hidden" r:id="rId20"/>
    <sheet name="MOVENPICK " sheetId="251" state="hidden" r:id="rId21"/>
    <sheet name="JIMBARAN BAY BEACH" sheetId="254" state="hidden" r:id="rId22"/>
    <sheet name="JUMEIRAH" sheetId="324" state="hidden" r:id="rId23"/>
    <sheet name="TIJILI BENOA" sheetId="300" state="hidden" r:id="rId24"/>
    <sheet name="IBIS STYLE" sheetId="255" state="hidden" r:id="rId25"/>
    <sheet name="INFINITY8" sheetId="362" state="hidden" r:id="rId26"/>
    <sheet name="FAMILY PARADISE by GRAND MIRAGE" sheetId="217" state="hidden" r:id="rId27"/>
    <sheet name="D&amp;G Villa" sheetId="234" state="hidden" r:id="rId28"/>
    <sheet name="SOL BENOA" sheetId="280" state="hidden" r:id="rId29"/>
    <sheet name="ION BALI BENOA" sheetId="294" state="hidden" r:id="rId30"/>
    <sheet name="SOL by Meliá Kuta" sheetId="279" state="hidden" r:id="rId31"/>
    <sheet name="TIJILI SEMINYAK" sheetId="313" state="hidden" r:id="rId32"/>
    <sheet name="ALILA SEMINYAK" sheetId="320" state="hidden" r:id="rId33"/>
    <sheet name="THE BANDHA" sheetId="331" state="hidden" r:id="rId34"/>
    <sheet name="BALI NIKSOMA" sheetId="330" state="hidden" r:id="rId35"/>
    <sheet name="SWISS-BELINN LEGIAN" sheetId="225" state="hidden" r:id="rId36"/>
    <sheet name="SWISS-BELEXPRESS KUTA" sheetId="230" state="hidden" r:id="rId37"/>
    <sheet name="ZEST HOTEL LEGIAN" sheetId="231" state="hidden" r:id="rId38"/>
    <sheet name="MAYA SANUR" sheetId="372" state="hidden" r:id="rId39"/>
    <sheet name="INTERCONTINENTAL BALI SANUR" sheetId="363" state="hidden" r:id="rId40"/>
    <sheet name="CHAMPLUNG MAS" sheetId="252" state="hidden" r:id="rId41"/>
    <sheet name="SANTIKA SEMINYAK " sheetId="237" state="hidden" r:id="rId42"/>
    <sheet name="LEGIAN BEACH" sheetId="321" state="hidden" r:id="rId43"/>
    <sheet name="MERCURE BALI SANUR" sheetId="387" state="hidden" r:id="rId44"/>
    <sheet name="MELASTI BEACH RESORT" sheetId="288" state="hidden" r:id="rId45"/>
    <sheet name="SWISS-BELRESORT WATU JIMBAR" sheetId="229" state="hidden" r:id="rId46"/>
    <sheet name="TAKSU SANUR " sheetId="243" state="hidden" r:id="rId47"/>
    <sheet name="GRAND PALACE" sheetId="290" state="hidden" r:id="rId48"/>
    <sheet name="VICEROY" sheetId="311" state="hidden" r:id="rId49"/>
    <sheet name="THE GARCIA UBUD" sheetId="248" state="hidden" r:id="rId50"/>
    <sheet name="CHAPUNG SEBALI " sheetId="303" state="hidden" r:id="rId51"/>
    <sheet name="KAMANDALU" sheetId="326" state="hidden" r:id="rId52"/>
    <sheet name="ARKAMARA" sheetId="327" state="hidden" r:id="rId53"/>
    <sheet name="COMO SHAMBHALA ESTATE" sheetId="373" state="hidden" r:id="rId54"/>
    <sheet name="FOUR SEASON SAYAN " sheetId="375" state="hidden" r:id="rId55"/>
    <sheet name="ANANTARA UBUD" sheetId="367" state="hidden" r:id="rId56"/>
    <sheet name="AYUNG RESORT UBUD" sheetId="236" state="hidden" r:id="rId57"/>
    <sheet name="THE WESTIN RESORT &amp; SPA UBUD" sheetId="378" state="hidden" r:id="rId58"/>
    <sheet name="PERTIWI RESORT &amp; SPA" sheetId="379" state="hidden" r:id="rId59"/>
    <sheet name="PERTIWI BISMA 1" sheetId="380" state="hidden" r:id="rId60"/>
    <sheet name="STHALA UBUD" sheetId="249" state="hidden" r:id="rId61"/>
    <sheet name="THE KAYON JUNGLE" sheetId="253" state="hidden" r:id="rId62"/>
    <sheet name="ROYAL PITA MAHA" sheetId="305" state="hidden" r:id="rId63"/>
    <sheet name="PITA MAHA RESORT" sheetId="306" state="hidden" r:id="rId64"/>
    <sheet name="TJAMPUHAN HOTEL" sheetId="307" state="hidden" r:id="rId65"/>
    <sheet name="THE SUN HEAVEN" sheetId="258" state="hidden" r:id="rId66"/>
    <sheet name="AMATARA ROYAL GANESHA" sheetId="265" state="hidden" r:id="rId67"/>
    <sheet name="AMATARA AGUNG RAKA" sheetId="264" state="hidden" r:id="rId68"/>
    <sheet name="AMATARA ATHAYA UBUD" sheetId="266" state="hidden" r:id="rId69"/>
    <sheet name="ADIWANA RESORT JEMBAWAN" sheetId="259" state="hidden" r:id="rId70"/>
    <sheet name="ADIWANA BISMA" sheetId="267" state="hidden" r:id="rId71"/>
    <sheet name="ADIWANA ARKARA VILLAS" sheetId="268" state="hidden" r:id="rId72"/>
    <sheet name="ADIWANA MONKEY FOREST" sheetId="262" state="hidden" r:id="rId73"/>
    <sheet name="ADIWANA DARA AYU VILLAS" sheetId="261" state="hidden" r:id="rId74"/>
    <sheet name="ADIWANA SVARGA LOKA " sheetId="269" state="hidden" r:id="rId75"/>
    <sheet name="ADIWANA UNAGI SUITES" sheetId="270" state="hidden" r:id="rId76"/>
    <sheet name="ADIWANA SUWETA " sheetId="272" state="hidden" r:id="rId77"/>
    <sheet name="ADIWANA WARNAKALI" sheetId="273" state="hidden" r:id="rId78"/>
    <sheet name="ADIWANA D'NUSA BEACH &amp; RESORT" sheetId="271" state="hidden" r:id="rId79"/>
    <sheet name="ROYAL KAMUELA" sheetId="286" state="hidden" r:id="rId80"/>
    <sheet name="CHAPUNG SEBALI" sheetId="350" state="hidden" r:id="rId81"/>
  </sheets>
  <definedNames>
    <definedName name="_xlnm._FilterDatabase" localSheetId="0" hidden="1">Отели!$B$11:$K$11</definedName>
    <definedName name="Z_8BA1FFD2_5ACB_436F_8C89_F732B330110B_.wvu.FilterData" localSheetId="0" hidden="1">Отели!#REF!</definedName>
    <definedName name="Z_8BA1FFD2_5ACB_436F_8C89_F732B330110B_.wvu.Rows" localSheetId="0" hidden="1">Отели!#REF!,Отели!#REF!,Отели!#REF!,Отели!#REF!,Отели!#REF!,Отели!#REF!,Отели!#REF!</definedName>
  </definedNames>
  <calcPr calcId="152511"/>
  <customWorkbookViews>
    <customWorkbookView name="ASUS - Личное представление" guid="{8BA1FFD2-5ACB-436F-8C89-F732B330110B}" mergeInterval="0" personalView="1" maximized="1" xWindow="1" yWindow="1" windowWidth="1362" windowHeight="538" tabRatio="795" activeSheetId="13"/>
  </customWorkbookViews>
</workbook>
</file>

<file path=xl/calcChain.xml><?xml version="1.0" encoding="utf-8"?>
<calcChain xmlns="http://schemas.openxmlformats.org/spreadsheetml/2006/main">
  <c r="E43" i="399" l="1"/>
  <c r="D43" i="399"/>
  <c r="E42" i="399"/>
  <c r="D42" i="399"/>
  <c r="E41" i="399"/>
  <c r="D41" i="399"/>
  <c r="E40" i="399"/>
  <c r="D40" i="399"/>
  <c r="E38" i="399"/>
  <c r="D38" i="399"/>
  <c r="E37" i="399"/>
  <c r="D37" i="399"/>
  <c r="E36" i="399"/>
  <c r="D36" i="399"/>
  <c r="E35" i="399"/>
  <c r="D35" i="399"/>
  <c r="E33" i="399"/>
  <c r="D33" i="399"/>
  <c r="E32" i="399"/>
  <c r="D32" i="399"/>
  <c r="E31" i="399"/>
  <c r="D31" i="399"/>
  <c r="E30" i="399"/>
  <c r="D30" i="399"/>
  <c r="E28" i="399"/>
  <c r="D28" i="399"/>
  <c r="E27" i="399"/>
  <c r="D27" i="399"/>
  <c r="E26" i="399"/>
  <c r="D26" i="399"/>
  <c r="E25" i="399"/>
  <c r="D25" i="399"/>
  <c r="E23" i="399"/>
  <c r="D23" i="399"/>
  <c r="E22" i="399"/>
  <c r="D22" i="399"/>
  <c r="E21" i="399"/>
  <c r="D21" i="399"/>
  <c r="E20" i="399"/>
  <c r="D20" i="399"/>
  <c r="E18" i="399"/>
  <c r="D18" i="399"/>
  <c r="E17" i="399"/>
  <c r="D17" i="399"/>
  <c r="E16" i="399"/>
  <c r="D16" i="399"/>
  <c r="E15" i="399"/>
  <c r="D15" i="399"/>
  <c r="F98" i="299" l="1"/>
  <c r="E98" i="299"/>
  <c r="D98" i="299"/>
  <c r="F97" i="299"/>
  <c r="E97" i="299"/>
  <c r="D97" i="299"/>
  <c r="F96" i="299"/>
  <c r="E96" i="299"/>
  <c r="D96" i="299"/>
  <c r="F94" i="299"/>
  <c r="E94" i="299"/>
  <c r="D94" i="299"/>
  <c r="F93" i="299"/>
  <c r="E93" i="299"/>
  <c r="D93" i="299"/>
  <c r="F91" i="299"/>
  <c r="E91" i="299"/>
  <c r="D91" i="299"/>
  <c r="F90" i="299"/>
  <c r="E90" i="299"/>
  <c r="D90" i="299"/>
  <c r="F89" i="299"/>
  <c r="E89" i="299"/>
  <c r="D89" i="299"/>
  <c r="F88" i="299"/>
  <c r="E88" i="299"/>
  <c r="D88" i="299"/>
  <c r="F86" i="299"/>
  <c r="E86" i="299"/>
  <c r="D86" i="299"/>
  <c r="F85" i="299"/>
  <c r="E85" i="299"/>
  <c r="D85" i="299"/>
  <c r="F84" i="299"/>
  <c r="E84" i="299"/>
  <c r="D84" i="299"/>
  <c r="F83" i="299"/>
  <c r="E83" i="299"/>
  <c r="D83" i="299"/>
  <c r="F81" i="299"/>
  <c r="E81" i="299"/>
  <c r="D81" i="299"/>
  <c r="F80" i="299"/>
  <c r="E80" i="299"/>
  <c r="D80" i="299"/>
  <c r="F79" i="299"/>
  <c r="E79" i="299"/>
  <c r="D79" i="299"/>
  <c r="F78" i="299"/>
  <c r="E78" i="299"/>
  <c r="D78" i="299"/>
  <c r="F76" i="299"/>
  <c r="E76" i="299"/>
  <c r="D76" i="299"/>
  <c r="F75" i="299"/>
  <c r="E75" i="299"/>
  <c r="D75" i="299"/>
  <c r="F74" i="299"/>
  <c r="E74" i="299"/>
  <c r="D74" i="299"/>
  <c r="F73" i="299"/>
  <c r="E73" i="299"/>
  <c r="D73" i="299"/>
  <c r="F83" i="375"/>
  <c r="E83" i="375"/>
  <c r="D83" i="375"/>
  <c r="F82" i="375"/>
  <c r="E82" i="375"/>
  <c r="D82" i="375"/>
  <c r="F81" i="375"/>
  <c r="E81" i="375"/>
  <c r="D81" i="375"/>
  <c r="F79" i="375"/>
  <c r="E79" i="375"/>
  <c r="D79" i="375"/>
  <c r="F78" i="375"/>
  <c r="E78" i="375"/>
  <c r="D78" i="375"/>
  <c r="F77" i="375"/>
  <c r="E77" i="375"/>
  <c r="D77" i="375"/>
  <c r="F75" i="375"/>
  <c r="E75" i="375"/>
  <c r="D75" i="375"/>
  <c r="F73" i="375"/>
  <c r="E73" i="375"/>
  <c r="D73" i="375"/>
  <c r="F72" i="375"/>
  <c r="E72" i="375"/>
  <c r="D72" i="375"/>
  <c r="F71" i="375"/>
  <c r="E71" i="375"/>
  <c r="D71" i="375"/>
  <c r="F70" i="375"/>
  <c r="E70" i="375"/>
  <c r="D70" i="375"/>
  <c r="F68" i="375"/>
  <c r="E68" i="375"/>
  <c r="D68" i="375"/>
  <c r="F67" i="375"/>
  <c r="E67" i="375"/>
  <c r="D67" i="375"/>
  <c r="F66" i="375"/>
  <c r="E66" i="375"/>
  <c r="D66" i="375"/>
  <c r="F65" i="375"/>
  <c r="E65" i="375"/>
  <c r="D65" i="375"/>
  <c r="G23" i="394" l="1"/>
  <c r="F23" i="394"/>
  <c r="E23" i="394"/>
  <c r="D23" i="394"/>
  <c r="G22" i="394"/>
  <c r="F22" i="394"/>
  <c r="E22" i="394"/>
  <c r="D22" i="394"/>
  <c r="G20" i="394"/>
  <c r="F20" i="394"/>
  <c r="E20" i="394"/>
  <c r="D20" i="394"/>
  <c r="G19" i="394"/>
  <c r="F19" i="394"/>
  <c r="E19" i="394"/>
  <c r="D19" i="394"/>
  <c r="G17" i="394"/>
  <c r="F17" i="394"/>
  <c r="E17" i="394"/>
  <c r="D17" i="394"/>
  <c r="G16" i="394"/>
  <c r="F16" i="394"/>
  <c r="E16" i="394"/>
  <c r="D16" i="394"/>
  <c r="E95" i="228"/>
  <c r="D95" i="228"/>
  <c r="E94" i="228"/>
  <c r="D94" i="228"/>
  <c r="E93" i="228"/>
  <c r="D93" i="228"/>
  <c r="E91" i="228"/>
  <c r="D91" i="228"/>
  <c r="E90" i="228"/>
  <c r="D90" i="228"/>
  <c r="E89" i="228"/>
  <c r="D89" i="228"/>
  <c r="E87" i="228"/>
  <c r="D87" i="228"/>
  <c r="E86" i="228"/>
  <c r="D86" i="228"/>
  <c r="E85" i="228"/>
  <c r="D85" i="228"/>
  <c r="E83" i="228"/>
  <c r="D83" i="228"/>
  <c r="E82" i="228"/>
  <c r="D82" i="228"/>
  <c r="E81" i="228"/>
  <c r="D81" i="228"/>
  <c r="E80" i="228"/>
  <c r="D80" i="228"/>
  <c r="E78" i="228"/>
  <c r="D78" i="228"/>
  <c r="E77" i="228"/>
  <c r="D77" i="228"/>
  <c r="E76" i="228"/>
  <c r="D76" i="228"/>
  <c r="E75" i="228"/>
  <c r="D75" i="228"/>
  <c r="E73" i="228"/>
  <c r="D73" i="228"/>
  <c r="E72" i="228"/>
  <c r="D72" i="228"/>
  <c r="E71" i="228"/>
  <c r="D71" i="228"/>
  <c r="E70" i="228"/>
  <c r="D70" i="228"/>
  <c r="F35" i="373"/>
  <c r="E35" i="373"/>
  <c r="D35" i="373"/>
  <c r="F34" i="373"/>
  <c r="E34" i="373"/>
  <c r="D34" i="373"/>
  <c r="F33" i="373"/>
  <c r="E33" i="373"/>
  <c r="D33" i="373"/>
  <c r="F31" i="373"/>
  <c r="E31" i="373"/>
  <c r="D31" i="373"/>
  <c r="F30" i="373"/>
  <c r="E30" i="373"/>
  <c r="D30" i="373"/>
  <c r="F29" i="373"/>
  <c r="E29" i="373"/>
  <c r="D29" i="373"/>
  <c r="F27" i="373"/>
  <c r="E27" i="373"/>
  <c r="D27" i="373"/>
  <c r="F26" i="373"/>
  <c r="E26" i="373"/>
  <c r="D26" i="373"/>
  <c r="F25" i="373"/>
  <c r="E25" i="373"/>
  <c r="D25" i="373"/>
  <c r="F23" i="373"/>
  <c r="E23" i="373"/>
  <c r="D23" i="373"/>
  <c r="F22" i="373"/>
  <c r="E22" i="373"/>
  <c r="D22" i="373"/>
  <c r="F21" i="373"/>
  <c r="E21" i="373"/>
  <c r="D21" i="373"/>
  <c r="F19" i="373"/>
  <c r="E19" i="373"/>
  <c r="D19" i="373"/>
  <c r="F18" i="373"/>
  <c r="E18" i="373"/>
  <c r="D18" i="373"/>
  <c r="F16" i="373"/>
  <c r="E16" i="373"/>
  <c r="D16" i="373"/>
  <c r="F15" i="373"/>
  <c r="E15" i="373"/>
  <c r="D15" i="373"/>
  <c r="F26" i="387" l="1"/>
  <c r="E26" i="387"/>
  <c r="D26" i="387"/>
  <c r="F25" i="387"/>
  <c r="E25" i="387"/>
  <c r="D25" i="387"/>
  <c r="F24" i="387"/>
  <c r="E24" i="387"/>
  <c r="D24" i="387"/>
  <c r="F23" i="387"/>
  <c r="E23" i="387"/>
  <c r="D23" i="387"/>
  <c r="F21" i="387"/>
  <c r="E21" i="387"/>
  <c r="D21" i="387"/>
  <c r="F20" i="387"/>
  <c r="E20" i="387"/>
  <c r="D20" i="387"/>
  <c r="F19" i="387"/>
  <c r="E19" i="387"/>
  <c r="D19" i="387"/>
  <c r="F18" i="387"/>
  <c r="E18" i="387"/>
  <c r="D18" i="387"/>
  <c r="F16" i="387"/>
  <c r="E16" i="387"/>
  <c r="D16" i="387"/>
  <c r="F15" i="387"/>
  <c r="E15" i="387"/>
  <c r="D15" i="387"/>
  <c r="F29" i="392" l="1"/>
  <c r="E29" i="392"/>
  <c r="D29" i="392"/>
  <c r="F28" i="392"/>
  <c r="E28" i="392"/>
  <c r="D28" i="392"/>
  <c r="F27" i="392"/>
  <c r="E27" i="392"/>
  <c r="D27" i="392"/>
  <c r="F26" i="392"/>
  <c r="E26" i="392"/>
  <c r="D26" i="392"/>
  <c r="F24" i="392"/>
  <c r="E24" i="392"/>
  <c r="D24" i="392"/>
  <c r="F23" i="392"/>
  <c r="E23" i="392"/>
  <c r="D23" i="392"/>
  <c r="F22" i="392"/>
  <c r="E22" i="392"/>
  <c r="D22" i="392"/>
  <c r="F21" i="392"/>
  <c r="E21" i="392"/>
  <c r="D21" i="392"/>
  <c r="F19" i="392"/>
  <c r="E19" i="392"/>
  <c r="D19" i="392"/>
  <c r="F18" i="392"/>
  <c r="E18" i="392"/>
  <c r="D18" i="392"/>
  <c r="F17" i="392"/>
  <c r="E17" i="392"/>
  <c r="D17" i="392"/>
  <c r="F16" i="392"/>
  <c r="E16" i="392"/>
  <c r="D16" i="392"/>
  <c r="G41" i="299" l="1"/>
  <c r="F41" i="299"/>
  <c r="E41" i="299"/>
  <c r="D41" i="299"/>
  <c r="G40" i="299"/>
  <c r="F40" i="299"/>
  <c r="E40" i="299"/>
  <c r="D40" i="299"/>
  <c r="G39" i="299"/>
  <c r="F39" i="299"/>
  <c r="E39" i="299"/>
  <c r="D39" i="299"/>
  <c r="G37" i="299"/>
  <c r="F37" i="299"/>
  <c r="E37" i="299"/>
  <c r="D37" i="299"/>
  <c r="G36" i="299"/>
  <c r="F36" i="299"/>
  <c r="E36" i="299"/>
  <c r="D36" i="299"/>
  <c r="G34" i="299"/>
  <c r="F34" i="299"/>
  <c r="E34" i="299"/>
  <c r="D34" i="299"/>
  <c r="G33" i="299"/>
  <c r="F33" i="299"/>
  <c r="E33" i="299"/>
  <c r="D33" i="299"/>
  <c r="G32" i="299"/>
  <c r="F32" i="299"/>
  <c r="E32" i="299"/>
  <c r="D32" i="299"/>
  <c r="G31" i="299"/>
  <c r="F31" i="299"/>
  <c r="E31" i="299"/>
  <c r="D31" i="299"/>
  <c r="G29" i="299"/>
  <c r="F29" i="299"/>
  <c r="E29" i="299"/>
  <c r="D29" i="299"/>
  <c r="G28" i="299"/>
  <c r="F28" i="299"/>
  <c r="E28" i="299"/>
  <c r="D28" i="299"/>
  <c r="G27" i="299"/>
  <c r="F27" i="299"/>
  <c r="E27" i="299"/>
  <c r="D27" i="299"/>
  <c r="G26" i="299"/>
  <c r="F26" i="299"/>
  <c r="E26" i="299"/>
  <c r="D26" i="299"/>
  <c r="G24" i="299"/>
  <c r="F24" i="299"/>
  <c r="E24" i="299"/>
  <c r="D24" i="299"/>
  <c r="G23" i="299"/>
  <c r="F23" i="299"/>
  <c r="E23" i="299"/>
  <c r="D23" i="299"/>
  <c r="G22" i="299"/>
  <c r="F22" i="299"/>
  <c r="E22" i="299"/>
  <c r="D22" i="299"/>
  <c r="G21" i="299"/>
  <c r="F21" i="299"/>
  <c r="E21" i="299"/>
  <c r="D21" i="299"/>
  <c r="G19" i="299"/>
  <c r="F19" i="299"/>
  <c r="E19" i="299"/>
  <c r="D19" i="299"/>
  <c r="G18" i="299"/>
  <c r="F18" i="299"/>
  <c r="E18" i="299"/>
  <c r="D18" i="299"/>
  <c r="G17" i="299"/>
  <c r="F17" i="299"/>
  <c r="E17" i="299"/>
  <c r="D17" i="299"/>
  <c r="G16" i="299"/>
  <c r="F16" i="299"/>
  <c r="E16" i="299"/>
  <c r="D16" i="299"/>
  <c r="E29" i="358"/>
  <c r="D29" i="358"/>
  <c r="E28" i="358"/>
  <c r="D28" i="358"/>
  <c r="E27" i="358"/>
  <c r="D27" i="358"/>
  <c r="E26" i="358"/>
  <c r="D26" i="358"/>
  <c r="E24" i="358"/>
  <c r="D24" i="358"/>
  <c r="E23" i="358"/>
  <c r="D23" i="358"/>
  <c r="E22" i="358"/>
  <c r="D22" i="358"/>
  <c r="E21" i="358"/>
  <c r="D21" i="358"/>
  <c r="E19" i="358"/>
  <c r="D19" i="358"/>
  <c r="E18" i="358"/>
  <c r="D18" i="358"/>
  <c r="E17" i="358"/>
  <c r="D17" i="358"/>
  <c r="E16" i="358"/>
  <c r="D16" i="358"/>
  <c r="G34" i="375"/>
  <c r="F34" i="375"/>
  <c r="E34" i="375"/>
  <c r="D34" i="375"/>
  <c r="G33" i="375"/>
  <c r="F33" i="375"/>
  <c r="E33" i="375"/>
  <c r="D33" i="375"/>
  <c r="G32" i="375"/>
  <c r="F32" i="375"/>
  <c r="E32" i="375"/>
  <c r="D32" i="375"/>
  <c r="G30" i="375"/>
  <c r="F30" i="375"/>
  <c r="E30" i="375"/>
  <c r="D30" i="375"/>
  <c r="G29" i="375"/>
  <c r="F29" i="375"/>
  <c r="E29" i="375"/>
  <c r="D29" i="375"/>
  <c r="G28" i="375"/>
  <c r="F28" i="375"/>
  <c r="E28" i="375"/>
  <c r="D28" i="375"/>
  <c r="G26" i="375"/>
  <c r="F26" i="375"/>
  <c r="E26" i="375"/>
  <c r="D26" i="375"/>
  <c r="G24" i="375"/>
  <c r="F24" i="375"/>
  <c r="E24" i="375"/>
  <c r="D24" i="375"/>
  <c r="G23" i="375"/>
  <c r="F23" i="375"/>
  <c r="E23" i="375"/>
  <c r="D23" i="375"/>
  <c r="G22" i="375"/>
  <c r="F22" i="375"/>
  <c r="E22" i="375"/>
  <c r="D22" i="375"/>
  <c r="G21" i="375"/>
  <c r="F21" i="375"/>
  <c r="E21" i="375"/>
  <c r="D21" i="375"/>
  <c r="G19" i="375"/>
  <c r="F19" i="375"/>
  <c r="E19" i="375"/>
  <c r="D19" i="375"/>
  <c r="G18" i="375"/>
  <c r="F18" i="375"/>
  <c r="E18" i="375"/>
  <c r="D18" i="375"/>
  <c r="G17" i="375"/>
  <c r="F17" i="375"/>
  <c r="E17" i="375"/>
  <c r="D17" i="375"/>
  <c r="G16" i="375"/>
  <c r="F16" i="375"/>
  <c r="E16" i="375"/>
  <c r="D16" i="375"/>
  <c r="D104" i="341" l="1"/>
  <c r="D103" i="341"/>
  <c r="D102" i="341"/>
  <c r="D100" i="341"/>
  <c r="D99" i="341"/>
  <c r="D98" i="341"/>
  <c r="D97" i="341"/>
  <c r="D95" i="341"/>
  <c r="D94" i="341"/>
  <c r="D93" i="341"/>
  <c r="D92" i="341"/>
  <c r="D90" i="341"/>
  <c r="D89" i="341"/>
  <c r="D88" i="341"/>
  <c r="D87" i="341"/>
  <c r="D85" i="341"/>
  <c r="D84" i="341"/>
  <c r="D83" i="341"/>
  <c r="D82" i="341"/>
  <c r="D80" i="341"/>
  <c r="D79" i="341"/>
  <c r="D78" i="341"/>
  <c r="D77" i="341"/>
  <c r="D75" i="341"/>
  <c r="D74" i="341"/>
  <c r="D73" i="341"/>
  <c r="D72" i="341"/>
  <c r="D46" i="228"/>
  <c r="D45" i="228"/>
  <c r="D44" i="228"/>
  <c r="D42" i="228"/>
  <c r="D41" i="228"/>
  <c r="D40" i="228"/>
  <c r="D38" i="228"/>
  <c r="D37" i="228"/>
  <c r="D36" i="228"/>
  <c r="D34" i="228"/>
  <c r="D33" i="228"/>
  <c r="D32" i="228"/>
  <c r="D31" i="228"/>
  <c r="D29" i="228"/>
  <c r="D28" i="228"/>
  <c r="D27" i="228"/>
  <c r="D26" i="228"/>
  <c r="D24" i="228"/>
  <c r="D23" i="228"/>
  <c r="D22" i="228"/>
  <c r="D21" i="228"/>
  <c r="D19" i="228"/>
  <c r="D18" i="228"/>
  <c r="D17" i="228"/>
  <c r="D16" i="228"/>
  <c r="E29" i="380" l="1"/>
  <c r="D29" i="380"/>
  <c r="E28" i="380"/>
  <c r="D28" i="380"/>
  <c r="E27" i="380"/>
  <c r="D27" i="380"/>
  <c r="E26" i="380"/>
  <c r="D26" i="380"/>
  <c r="E24" i="380"/>
  <c r="D24" i="380"/>
  <c r="E23" i="380"/>
  <c r="D23" i="380"/>
  <c r="E22" i="380"/>
  <c r="D22" i="380"/>
  <c r="E21" i="380"/>
  <c r="D21" i="380"/>
  <c r="E19" i="380"/>
  <c r="D19" i="380"/>
  <c r="E18" i="380"/>
  <c r="D18" i="380"/>
  <c r="E17" i="380"/>
  <c r="D17" i="380"/>
  <c r="E16" i="380"/>
  <c r="D16" i="380"/>
  <c r="E34" i="379"/>
  <c r="D34" i="379"/>
  <c r="E33" i="379"/>
  <c r="D33" i="379"/>
  <c r="E32" i="379"/>
  <c r="D32" i="379"/>
  <c r="E31" i="379"/>
  <c r="D31" i="379"/>
  <c r="E29" i="379"/>
  <c r="D29" i="379"/>
  <c r="E28" i="379"/>
  <c r="D28" i="379"/>
  <c r="E27" i="379"/>
  <c r="D27" i="379"/>
  <c r="E26" i="379"/>
  <c r="D26" i="379"/>
  <c r="E24" i="379"/>
  <c r="D24" i="379"/>
  <c r="E23" i="379"/>
  <c r="D23" i="379"/>
  <c r="E22" i="379"/>
  <c r="D22" i="379"/>
  <c r="E21" i="379"/>
  <c r="D21" i="379"/>
  <c r="E19" i="379"/>
  <c r="D19" i="379"/>
  <c r="E18" i="379"/>
  <c r="D18" i="379"/>
  <c r="E17" i="379"/>
  <c r="D17" i="379"/>
  <c r="E16" i="379"/>
  <c r="D16" i="379"/>
  <c r="E29" i="378"/>
  <c r="D29" i="378"/>
  <c r="E28" i="378"/>
  <c r="D28" i="378"/>
  <c r="E27" i="378"/>
  <c r="D27" i="378"/>
  <c r="E26" i="378"/>
  <c r="D26" i="378"/>
  <c r="E24" i="378"/>
  <c r="D24" i="378"/>
  <c r="E23" i="378"/>
  <c r="D23" i="378"/>
  <c r="E22" i="378"/>
  <c r="D22" i="378"/>
  <c r="E21" i="378"/>
  <c r="D21" i="378"/>
  <c r="E19" i="378"/>
  <c r="D19" i="378"/>
  <c r="E18" i="378"/>
  <c r="D18" i="378"/>
  <c r="E17" i="378"/>
  <c r="D17" i="378"/>
  <c r="E16" i="378"/>
  <c r="D16" i="378"/>
  <c r="F48" i="366"/>
  <c r="E48" i="366"/>
  <c r="D48" i="366"/>
  <c r="F47" i="366"/>
  <c r="E47" i="366"/>
  <c r="D47" i="366"/>
  <c r="F46" i="366"/>
  <c r="E46" i="366"/>
  <c r="D46" i="366"/>
  <c r="F45" i="366"/>
  <c r="E45" i="366"/>
  <c r="D45" i="366"/>
  <c r="F43" i="366"/>
  <c r="E43" i="366"/>
  <c r="D43" i="366"/>
  <c r="F42" i="366"/>
  <c r="E42" i="366"/>
  <c r="D42" i="366"/>
  <c r="F41" i="366"/>
  <c r="E41" i="366"/>
  <c r="D41" i="366"/>
  <c r="F40" i="366"/>
  <c r="E40" i="366"/>
  <c r="D40" i="366"/>
  <c r="D48" i="341" l="1"/>
  <c r="D47" i="341"/>
  <c r="D46" i="341"/>
  <c r="D44" i="341"/>
  <c r="D43" i="341"/>
  <c r="D42" i="341"/>
  <c r="D41" i="341"/>
  <c r="D39" i="341"/>
  <c r="D38" i="341"/>
  <c r="D37" i="341"/>
  <c r="D36" i="341"/>
  <c r="D34" i="341"/>
  <c r="D33" i="341"/>
  <c r="D32" i="341"/>
  <c r="D31" i="341"/>
  <c r="D29" i="341"/>
  <c r="D28" i="341"/>
  <c r="D27" i="341"/>
  <c r="D26" i="341"/>
  <c r="D24" i="341"/>
  <c r="D23" i="341"/>
  <c r="D22" i="341"/>
  <c r="D21" i="341"/>
  <c r="D19" i="341"/>
  <c r="D18" i="341"/>
  <c r="D17" i="341"/>
  <c r="D16" i="341"/>
  <c r="E19" i="372" l="1"/>
  <c r="D19" i="372"/>
  <c r="E18" i="372"/>
  <c r="D18" i="372"/>
  <c r="E17" i="372"/>
  <c r="D17" i="372"/>
  <c r="E16" i="372"/>
  <c r="D16" i="372"/>
  <c r="H24" i="370"/>
  <c r="G24" i="370"/>
  <c r="F24" i="370"/>
  <c r="E24" i="370"/>
  <c r="D24" i="370"/>
  <c r="H23" i="370"/>
  <c r="G23" i="370"/>
  <c r="F23" i="370"/>
  <c r="E23" i="370"/>
  <c r="D23" i="370"/>
  <c r="H22" i="370"/>
  <c r="G22" i="370"/>
  <c r="F22" i="370"/>
  <c r="E22" i="370"/>
  <c r="D22" i="370"/>
  <c r="H21" i="370"/>
  <c r="G21" i="370"/>
  <c r="F21" i="370"/>
  <c r="E21" i="370"/>
  <c r="D21" i="370"/>
  <c r="H19" i="370"/>
  <c r="G19" i="370"/>
  <c r="F19" i="370"/>
  <c r="E19" i="370"/>
  <c r="D19" i="370"/>
  <c r="H18" i="370"/>
  <c r="G18" i="370"/>
  <c r="F18" i="370"/>
  <c r="E18" i="370"/>
  <c r="D18" i="370"/>
  <c r="H17" i="370"/>
  <c r="G17" i="370"/>
  <c r="F17" i="370"/>
  <c r="E17" i="370"/>
  <c r="D17" i="370"/>
  <c r="H16" i="370"/>
  <c r="G16" i="370"/>
  <c r="F16" i="370"/>
  <c r="E16" i="370"/>
  <c r="D16" i="370"/>
  <c r="H24" i="371"/>
  <c r="G24" i="371"/>
  <c r="F24" i="371"/>
  <c r="E24" i="371"/>
  <c r="D24" i="371"/>
  <c r="H23" i="371"/>
  <c r="G23" i="371"/>
  <c r="F23" i="371"/>
  <c r="E23" i="371"/>
  <c r="D23" i="371"/>
  <c r="H22" i="371"/>
  <c r="G22" i="371"/>
  <c r="F22" i="371"/>
  <c r="E22" i="371"/>
  <c r="D22" i="371"/>
  <c r="H21" i="371"/>
  <c r="G21" i="371"/>
  <c r="F21" i="371"/>
  <c r="E21" i="371"/>
  <c r="D21" i="371"/>
  <c r="H19" i="371"/>
  <c r="G19" i="371"/>
  <c r="F19" i="371"/>
  <c r="E19" i="371"/>
  <c r="D19" i="371"/>
  <c r="H18" i="371"/>
  <c r="G18" i="371"/>
  <c r="F18" i="371"/>
  <c r="E18" i="371"/>
  <c r="D18" i="371"/>
  <c r="H17" i="371"/>
  <c r="G17" i="371"/>
  <c r="F17" i="371"/>
  <c r="E17" i="371"/>
  <c r="D17" i="371"/>
  <c r="H16" i="371"/>
  <c r="G16" i="371"/>
  <c r="F16" i="371"/>
  <c r="E16" i="371"/>
  <c r="D16" i="371"/>
  <c r="H24" i="336"/>
  <c r="G24" i="336"/>
  <c r="F24" i="336"/>
  <c r="E24" i="336"/>
  <c r="D24" i="336"/>
  <c r="H23" i="336"/>
  <c r="G23" i="336"/>
  <c r="F23" i="336"/>
  <c r="E23" i="336"/>
  <c r="D23" i="336"/>
  <c r="H22" i="336"/>
  <c r="G22" i="336"/>
  <c r="F22" i="336"/>
  <c r="E22" i="336"/>
  <c r="D22" i="336"/>
  <c r="H21" i="336"/>
  <c r="G21" i="336"/>
  <c r="F21" i="336"/>
  <c r="E21" i="336"/>
  <c r="D21" i="336"/>
  <c r="H19" i="336"/>
  <c r="G19" i="336"/>
  <c r="F19" i="336"/>
  <c r="E19" i="336"/>
  <c r="D19" i="336"/>
  <c r="H18" i="336"/>
  <c r="G18" i="336"/>
  <c r="F18" i="336"/>
  <c r="E18" i="336"/>
  <c r="D18" i="336"/>
  <c r="H17" i="336"/>
  <c r="G17" i="336"/>
  <c r="F17" i="336"/>
  <c r="E17" i="336"/>
  <c r="D17" i="336"/>
  <c r="H16" i="336"/>
  <c r="G16" i="336"/>
  <c r="F16" i="336"/>
  <c r="E16" i="336"/>
  <c r="D16" i="336"/>
  <c r="F77" i="367" l="1"/>
  <c r="E77" i="367"/>
  <c r="D77" i="367"/>
  <c r="F76" i="367"/>
  <c r="E76" i="367"/>
  <c r="D76" i="367"/>
  <c r="F75" i="367"/>
  <c r="E75" i="367"/>
  <c r="D75" i="367"/>
  <c r="F73" i="367"/>
  <c r="E73" i="367"/>
  <c r="D73" i="367"/>
  <c r="F72" i="367"/>
  <c r="E72" i="367"/>
  <c r="D72" i="367"/>
  <c r="F71" i="367"/>
  <c r="E71" i="367"/>
  <c r="D71" i="367"/>
  <c r="F70" i="367"/>
  <c r="E70" i="367"/>
  <c r="D70" i="367"/>
  <c r="F68" i="367"/>
  <c r="E68" i="367"/>
  <c r="D68" i="367"/>
  <c r="F67" i="367"/>
  <c r="E67" i="367"/>
  <c r="D67" i="367"/>
  <c r="F66" i="367"/>
  <c r="E66" i="367"/>
  <c r="D66" i="367"/>
  <c r="F65" i="367"/>
  <c r="E65" i="367"/>
  <c r="D65" i="367"/>
  <c r="F63" i="367"/>
  <c r="E63" i="367"/>
  <c r="D63" i="367"/>
  <c r="F62" i="367"/>
  <c r="E62" i="367"/>
  <c r="D62" i="367"/>
  <c r="F61" i="367"/>
  <c r="E61" i="367"/>
  <c r="D61" i="367"/>
  <c r="F60" i="367"/>
  <c r="E60" i="367"/>
  <c r="D60" i="367"/>
  <c r="F33" i="367"/>
  <c r="E33" i="367"/>
  <c r="D33" i="367"/>
  <c r="F32" i="367"/>
  <c r="E32" i="367"/>
  <c r="D32" i="367"/>
  <c r="F31" i="367"/>
  <c r="E31" i="367"/>
  <c r="D31" i="367"/>
  <c r="F29" i="367"/>
  <c r="E29" i="367"/>
  <c r="D29" i="367"/>
  <c r="F28" i="367"/>
  <c r="E28" i="367"/>
  <c r="D28" i="367"/>
  <c r="F27" i="367"/>
  <c r="E27" i="367"/>
  <c r="D27" i="367"/>
  <c r="F26" i="367"/>
  <c r="E26" i="367"/>
  <c r="D26" i="367"/>
  <c r="F24" i="367"/>
  <c r="E24" i="367"/>
  <c r="D24" i="367"/>
  <c r="F23" i="367"/>
  <c r="E23" i="367"/>
  <c r="D23" i="367"/>
  <c r="F22" i="367"/>
  <c r="E22" i="367"/>
  <c r="D22" i="367"/>
  <c r="F21" i="367"/>
  <c r="E21" i="367"/>
  <c r="D21" i="367"/>
  <c r="F19" i="367"/>
  <c r="E19" i="367"/>
  <c r="D19" i="367"/>
  <c r="F18" i="367"/>
  <c r="E18" i="367"/>
  <c r="D18" i="367"/>
  <c r="F17" i="367"/>
  <c r="E17" i="367"/>
  <c r="D17" i="367"/>
  <c r="F16" i="367"/>
  <c r="E16" i="367"/>
  <c r="D16" i="367"/>
  <c r="E19" i="366"/>
  <c r="D19" i="366"/>
  <c r="E18" i="366"/>
  <c r="D18" i="366"/>
  <c r="E17" i="366"/>
  <c r="D17" i="366"/>
  <c r="E16" i="366"/>
  <c r="D16" i="366"/>
  <c r="D23" i="236" l="1"/>
  <c r="D22" i="236"/>
  <c r="D21" i="236"/>
  <c r="D20" i="236"/>
  <c r="D18" i="236"/>
  <c r="D17" i="236"/>
  <c r="D16" i="236"/>
  <c r="D15" i="236"/>
  <c r="F18" i="363"/>
  <c r="E18" i="363"/>
  <c r="D18" i="363"/>
  <c r="F17" i="363"/>
  <c r="E17" i="363"/>
  <c r="D17" i="363"/>
  <c r="F16" i="363"/>
  <c r="E16" i="363"/>
  <c r="D16" i="363"/>
  <c r="F15" i="363"/>
  <c r="E15" i="363"/>
  <c r="D15" i="363"/>
  <c r="D30" i="362"/>
  <c r="D29" i="362"/>
  <c r="D28" i="362"/>
  <c r="D27" i="362"/>
  <c r="D25" i="362"/>
  <c r="D24" i="362"/>
  <c r="D23" i="362"/>
  <c r="D22" i="362"/>
  <c r="D20" i="362"/>
  <c r="D19" i="362"/>
  <c r="D18" i="362"/>
  <c r="D17" i="362"/>
  <c r="E24" i="305" l="1"/>
  <c r="D24" i="305"/>
  <c r="E23" i="305"/>
  <c r="D23" i="305"/>
  <c r="E22" i="305"/>
  <c r="D22" i="305"/>
  <c r="E21" i="305"/>
  <c r="D21" i="305"/>
  <c r="E19" i="305"/>
  <c r="D19" i="305"/>
  <c r="E17" i="305"/>
  <c r="D17" i="305"/>
  <c r="E16" i="305"/>
  <c r="E18" i="305" s="1"/>
  <c r="D16" i="305"/>
  <c r="D18" i="305" s="1"/>
  <c r="E27" i="306"/>
  <c r="D27" i="306"/>
  <c r="E26" i="306"/>
  <c r="D26" i="306"/>
  <c r="E25" i="306"/>
  <c r="D25" i="306"/>
  <c r="E23" i="306"/>
  <c r="D23" i="306"/>
  <c r="E22" i="306"/>
  <c r="D22" i="306"/>
  <c r="E21" i="306"/>
  <c r="D21" i="306"/>
  <c r="E20" i="306"/>
  <c r="D20" i="306"/>
  <c r="E18" i="306"/>
  <c r="D18" i="306"/>
  <c r="E17" i="306"/>
  <c r="D17" i="306"/>
  <c r="E16" i="306"/>
  <c r="D16" i="306"/>
  <c r="E15" i="306"/>
  <c r="D15" i="306"/>
  <c r="E24" i="307"/>
  <c r="D24" i="307"/>
  <c r="E23" i="307"/>
  <c r="D23" i="307"/>
  <c r="E22" i="307"/>
  <c r="D22" i="307"/>
  <c r="E21" i="307"/>
  <c r="D21" i="307"/>
  <c r="E19" i="307"/>
  <c r="D19" i="307"/>
  <c r="E18" i="307"/>
  <c r="D18" i="307"/>
  <c r="E17" i="307"/>
  <c r="D17" i="307"/>
  <c r="E16" i="307"/>
  <c r="D16" i="307"/>
  <c r="G69" i="324" l="1"/>
  <c r="F69" i="324"/>
  <c r="E69" i="324"/>
  <c r="D69" i="324"/>
  <c r="G68" i="324"/>
  <c r="F68" i="324"/>
  <c r="E68" i="324"/>
  <c r="D68" i="324"/>
  <c r="G67" i="324"/>
  <c r="F67" i="324"/>
  <c r="E67" i="324"/>
  <c r="D67" i="324"/>
  <c r="G66" i="324"/>
  <c r="F66" i="324"/>
  <c r="E66" i="324"/>
  <c r="D66" i="324"/>
  <c r="G64" i="324"/>
  <c r="F64" i="324"/>
  <c r="E64" i="324"/>
  <c r="D64" i="324"/>
  <c r="G63" i="324"/>
  <c r="F63" i="324"/>
  <c r="E63" i="324"/>
  <c r="D63" i="324"/>
  <c r="G62" i="324"/>
  <c r="F62" i="324"/>
  <c r="E62" i="324"/>
  <c r="D62" i="324"/>
  <c r="G61" i="324"/>
  <c r="F61" i="324"/>
  <c r="E61" i="324"/>
  <c r="D61" i="324"/>
  <c r="G59" i="324"/>
  <c r="F59" i="324"/>
  <c r="E59" i="324"/>
  <c r="D59" i="324"/>
  <c r="G58" i="324"/>
  <c r="F58" i="324"/>
  <c r="E58" i="324"/>
  <c r="D58" i="324"/>
  <c r="G57" i="324"/>
  <c r="F57" i="324"/>
  <c r="E57" i="324"/>
  <c r="D57" i="324"/>
  <c r="G56" i="324"/>
  <c r="F56" i="324"/>
  <c r="E56" i="324"/>
  <c r="D56" i="324"/>
  <c r="G29" i="324"/>
  <c r="F29" i="324"/>
  <c r="E29" i="324"/>
  <c r="D29" i="324"/>
  <c r="G28" i="324"/>
  <c r="F28" i="324"/>
  <c r="E28" i="324"/>
  <c r="D28" i="324"/>
  <c r="G27" i="324"/>
  <c r="F27" i="324"/>
  <c r="E27" i="324"/>
  <c r="D27" i="324"/>
  <c r="G26" i="324"/>
  <c r="F26" i="324"/>
  <c r="E26" i="324"/>
  <c r="D26" i="324"/>
  <c r="G24" i="324"/>
  <c r="F24" i="324"/>
  <c r="E24" i="324"/>
  <c r="D24" i="324"/>
  <c r="G23" i="324"/>
  <c r="F23" i="324"/>
  <c r="E23" i="324"/>
  <c r="D23" i="324"/>
  <c r="G22" i="324"/>
  <c r="F22" i="324"/>
  <c r="E22" i="324"/>
  <c r="D22" i="324"/>
  <c r="G21" i="324"/>
  <c r="F21" i="324"/>
  <c r="E21" i="324"/>
  <c r="D21" i="324"/>
  <c r="G19" i="324"/>
  <c r="F19" i="324"/>
  <c r="E19" i="324"/>
  <c r="D19" i="324"/>
  <c r="G18" i="324"/>
  <c r="F18" i="324"/>
  <c r="E18" i="324"/>
  <c r="D18" i="324"/>
  <c r="G17" i="324"/>
  <c r="F17" i="324"/>
  <c r="E17" i="324"/>
  <c r="D17" i="324"/>
  <c r="G16" i="324"/>
  <c r="F16" i="324"/>
  <c r="E16" i="324"/>
  <c r="D16" i="324"/>
  <c r="D33" i="350" l="1"/>
  <c r="D32" i="350"/>
  <c r="D31" i="350"/>
  <c r="D29" i="350"/>
  <c r="D28" i="350"/>
  <c r="D27" i="350"/>
  <c r="D26" i="350"/>
  <c r="D24" i="350"/>
  <c r="D23" i="350"/>
  <c r="D22" i="350"/>
  <c r="D21" i="350"/>
  <c r="D19" i="350"/>
  <c r="D18" i="350"/>
  <c r="D17" i="350"/>
  <c r="D16" i="350"/>
  <c r="D39" i="333"/>
  <c r="D41" i="333" s="1"/>
  <c r="D34" i="333"/>
  <c r="D36" i="333" s="1"/>
  <c r="D29" i="333"/>
  <c r="D31" i="333" s="1"/>
  <c r="D27" i="333"/>
  <c r="D26" i="333"/>
  <c r="D21" i="333"/>
  <c r="D23" i="333" s="1"/>
  <c r="D19" i="333"/>
  <c r="D18" i="333"/>
  <c r="D16" i="333"/>
  <c r="D15" i="333"/>
  <c r="D22" i="333" l="1"/>
  <c r="D35" i="333"/>
  <c r="D32" i="333"/>
  <c r="D42" i="333"/>
  <c r="D24" i="333"/>
  <c r="D30" i="333"/>
  <c r="D37" i="333"/>
  <c r="D40" i="333"/>
  <c r="D15" i="262" l="1"/>
  <c r="E15" i="262"/>
  <c r="D16" i="262"/>
  <c r="E16" i="262"/>
  <c r="D17" i="262"/>
  <c r="E17" i="262"/>
  <c r="D18" i="262"/>
  <c r="E18" i="262"/>
  <c r="D20" i="262"/>
  <c r="E20" i="262"/>
  <c r="D21" i="262"/>
  <c r="E21" i="262"/>
  <c r="D22" i="262"/>
  <c r="E22" i="262"/>
  <c r="D23" i="262"/>
  <c r="E23" i="262"/>
  <c r="D25" i="262"/>
  <c r="E25" i="262"/>
  <c r="D26" i="262"/>
  <c r="E26" i="262"/>
  <c r="D27" i="262"/>
  <c r="E27" i="262"/>
  <c r="D28" i="262"/>
  <c r="E28" i="262"/>
  <c r="D30" i="252"/>
  <c r="D29" i="252"/>
  <c r="D28" i="252"/>
  <c r="D27" i="252"/>
  <c r="D25" i="252"/>
  <c r="D24" i="252"/>
  <c r="D23" i="252"/>
  <c r="D22" i="252"/>
  <c r="D20" i="252"/>
  <c r="D19" i="252"/>
  <c r="D18" i="252"/>
  <c r="D17" i="252"/>
  <c r="D48" i="287" l="1"/>
  <c r="D47" i="287"/>
  <c r="D46" i="287"/>
  <c r="D45" i="287"/>
  <c r="D43" i="287"/>
  <c r="D42" i="287"/>
  <c r="D41" i="287"/>
  <c r="D24" i="287"/>
  <c r="D23" i="287"/>
  <c r="D22" i="287"/>
  <c r="D21" i="287"/>
  <c r="D19" i="287"/>
  <c r="D18" i="287"/>
  <c r="D17" i="287"/>
  <c r="D16" i="287"/>
  <c r="E34" i="330" l="1"/>
  <c r="D34" i="330"/>
  <c r="E33" i="330"/>
  <c r="D33" i="330"/>
  <c r="E32" i="330"/>
  <c r="D32" i="330"/>
  <c r="E31" i="330"/>
  <c r="D31" i="330"/>
  <c r="E29" i="330"/>
  <c r="D29" i="330"/>
  <c r="E28" i="330"/>
  <c r="D28" i="330"/>
  <c r="E27" i="330"/>
  <c r="D27" i="330"/>
  <c r="E26" i="330"/>
  <c r="D26" i="330"/>
  <c r="E24" i="330"/>
  <c r="D24" i="330"/>
  <c r="E23" i="330"/>
  <c r="D23" i="330"/>
  <c r="E22" i="330"/>
  <c r="D22" i="330"/>
  <c r="E21" i="330"/>
  <c r="D21" i="330"/>
  <c r="E19" i="330"/>
  <c r="D19" i="330"/>
  <c r="E18" i="330"/>
  <c r="D18" i="330"/>
  <c r="E17" i="330"/>
  <c r="D17" i="330"/>
  <c r="E16" i="330"/>
  <c r="D16" i="330"/>
  <c r="E38" i="331"/>
  <c r="D38" i="331"/>
  <c r="E37" i="331"/>
  <c r="D37" i="331"/>
  <c r="E36" i="331"/>
  <c r="D36" i="331"/>
  <c r="E35" i="331"/>
  <c r="D35" i="331"/>
  <c r="E33" i="331"/>
  <c r="D33" i="331"/>
  <c r="E32" i="331"/>
  <c r="D32" i="331"/>
  <c r="E31" i="331"/>
  <c r="D31" i="331"/>
  <c r="E30" i="331"/>
  <c r="D30" i="331"/>
  <c r="E28" i="331"/>
  <c r="D28" i="331"/>
  <c r="E27" i="331"/>
  <c r="D27" i="331"/>
  <c r="E26" i="331"/>
  <c r="D26" i="331"/>
  <c r="E25" i="331"/>
  <c r="D25" i="331"/>
  <c r="E23" i="331"/>
  <c r="D23" i="331"/>
  <c r="E22" i="331"/>
  <c r="D22" i="331"/>
  <c r="E21" i="331"/>
  <c r="D21" i="331"/>
  <c r="E20" i="331"/>
  <c r="D20" i="331"/>
  <c r="E18" i="331"/>
  <c r="D18" i="331"/>
  <c r="E17" i="331"/>
  <c r="D17" i="331"/>
  <c r="E16" i="331"/>
  <c r="D16" i="331"/>
  <c r="E15" i="331"/>
  <c r="D15" i="331"/>
  <c r="F36" i="327"/>
  <c r="E36" i="327"/>
  <c r="D36" i="327"/>
  <c r="F35" i="327"/>
  <c r="E35" i="327"/>
  <c r="D35" i="327"/>
  <c r="F34" i="327"/>
  <c r="E34" i="327"/>
  <c r="D34" i="327"/>
  <c r="F32" i="327"/>
  <c r="E32" i="327"/>
  <c r="D32" i="327"/>
  <c r="F31" i="327"/>
  <c r="E31" i="327"/>
  <c r="D31" i="327"/>
  <c r="F30" i="327"/>
  <c r="E30" i="327"/>
  <c r="D30" i="327"/>
  <c r="F28" i="327"/>
  <c r="E28" i="327"/>
  <c r="D28" i="327"/>
  <c r="F27" i="327"/>
  <c r="E27" i="327"/>
  <c r="D27" i="327"/>
  <c r="F26" i="327"/>
  <c r="E26" i="327"/>
  <c r="D26" i="327"/>
  <c r="F25" i="327"/>
  <c r="E25" i="327"/>
  <c r="D25" i="327"/>
  <c r="F23" i="327"/>
  <c r="E23" i="327"/>
  <c r="D23" i="327"/>
  <c r="F22" i="327"/>
  <c r="E22" i="327"/>
  <c r="D22" i="327"/>
  <c r="F21" i="327"/>
  <c r="E21" i="327"/>
  <c r="D21" i="327"/>
  <c r="F20" i="327"/>
  <c r="E20" i="327"/>
  <c r="D20" i="327"/>
  <c r="F18" i="327"/>
  <c r="E18" i="327"/>
  <c r="D18" i="327"/>
  <c r="F17" i="327"/>
  <c r="E17" i="327"/>
  <c r="D17" i="327"/>
  <c r="F16" i="327"/>
  <c r="E16" i="327"/>
  <c r="D16" i="327"/>
  <c r="F15" i="327"/>
  <c r="E15" i="327"/>
  <c r="D15" i="327"/>
  <c r="F40" i="326"/>
  <c r="E40" i="326"/>
  <c r="D40" i="326"/>
  <c r="F39" i="326"/>
  <c r="E39" i="326"/>
  <c r="D39" i="326"/>
  <c r="F38" i="326"/>
  <c r="E38" i="326"/>
  <c r="D38" i="326"/>
  <c r="F36" i="326"/>
  <c r="E36" i="326"/>
  <c r="D36" i="326"/>
  <c r="F35" i="326"/>
  <c r="E35" i="326"/>
  <c r="D35" i="326"/>
  <c r="F34" i="326"/>
  <c r="E34" i="326"/>
  <c r="D34" i="326"/>
  <c r="F32" i="326"/>
  <c r="E32" i="326"/>
  <c r="D32" i="326"/>
  <c r="F31" i="326"/>
  <c r="E31" i="326"/>
  <c r="D31" i="326"/>
  <c r="F30" i="326"/>
  <c r="E30" i="326"/>
  <c r="D30" i="326"/>
  <c r="F28" i="326"/>
  <c r="E28" i="326"/>
  <c r="D28" i="326"/>
  <c r="F27" i="326"/>
  <c r="E27" i="326"/>
  <c r="D27" i="326"/>
  <c r="F26" i="326"/>
  <c r="E26" i="326"/>
  <c r="D26" i="326"/>
  <c r="F24" i="326"/>
  <c r="E24" i="326"/>
  <c r="D24" i="326"/>
  <c r="F23" i="326"/>
  <c r="E23" i="326"/>
  <c r="D23" i="326"/>
  <c r="F22" i="326"/>
  <c r="E22" i="326"/>
  <c r="D22" i="326"/>
  <c r="F21" i="326"/>
  <c r="E21" i="326"/>
  <c r="D21" i="326"/>
  <c r="F19" i="326"/>
  <c r="E19" i="326"/>
  <c r="D19" i="326"/>
  <c r="F18" i="326"/>
  <c r="E18" i="326"/>
  <c r="D18" i="326"/>
  <c r="F17" i="326"/>
  <c r="E17" i="326"/>
  <c r="D17" i="326"/>
  <c r="F16" i="326"/>
  <c r="E16" i="326"/>
  <c r="D16" i="326"/>
  <c r="D44" i="321" l="1"/>
  <c r="D43" i="321"/>
  <c r="D42" i="321"/>
  <c r="D41" i="321"/>
  <c r="D39" i="321"/>
  <c r="D38" i="321"/>
  <c r="D37" i="321"/>
  <c r="D36" i="321"/>
  <c r="D34" i="321"/>
  <c r="D33" i="321"/>
  <c r="D32" i="321"/>
  <c r="D31" i="321"/>
  <c r="D29" i="321"/>
  <c r="D28" i="321"/>
  <c r="D27" i="321"/>
  <c r="D26" i="321"/>
  <c r="D24" i="321"/>
  <c r="D23" i="321"/>
  <c r="D22" i="321"/>
  <c r="D21" i="321"/>
  <c r="D19" i="321"/>
  <c r="D18" i="321"/>
  <c r="D17" i="321"/>
  <c r="D16" i="321"/>
  <c r="F37" i="320"/>
  <c r="E37" i="320"/>
  <c r="D37" i="320"/>
  <c r="F36" i="320"/>
  <c r="E36" i="320"/>
  <c r="D36" i="320"/>
  <c r="F35" i="320"/>
  <c r="E35" i="320"/>
  <c r="D35" i="320"/>
  <c r="F34" i="320"/>
  <c r="E34" i="320"/>
  <c r="D34" i="320"/>
  <c r="F32" i="320"/>
  <c r="E32" i="320"/>
  <c r="D32" i="320"/>
  <c r="F31" i="320"/>
  <c r="E31" i="320"/>
  <c r="D31" i="320"/>
  <c r="F30" i="320"/>
  <c r="E30" i="320"/>
  <c r="D30" i="320"/>
  <c r="F29" i="320"/>
  <c r="E29" i="320"/>
  <c r="D29" i="320"/>
  <c r="F27" i="320"/>
  <c r="E27" i="320"/>
  <c r="D27" i="320"/>
  <c r="F26" i="320"/>
  <c r="E26" i="320"/>
  <c r="D26" i="320"/>
  <c r="F25" i="320"/>
  <c r="E25" i="320"/>
  <c r="D25" i="320"/>
  <c r="F24" i="320"/>
  <c r="E24" i="320"/>
  <c r="D24" i="320"/>
  <c r="F22" i="320"/>
  <c r="E22" i="320"/>
  <c r="D22" i="320"/>
  <c r="F21" i="320"/>
  <c r="E21" i="320"/>
  <c r="D21" i="320"/>
  <c r="F19" i="320"/>
  <c r="E19" i="320"/>
  <c r="D19" i="320"/>
  <c r="F18" i="320"/>
  <c r="E18" i="320"/>
  <c r="D18" i="320"/>
  <c r="F17" i="320"/>
  <c r="E17" i="320"/>
  <c r="D17" i="320"/>
  <c r="F16" i="320"/>
  <c r="E16" i="320"/>
  <c r="D16" i="320"/>
  <c r="G41" i="318"/>
  <c r="F41" i="318"/>
  <c r="E41" i="318"/>
  <c r="D41" i="318"/>
  <c r="G40" i="318"/>
  <c r="F40" i="318"/>
  <c r="E40" i="318"/>
  <c r="D40" i="318"/>
  <c r="G39" i="318"/>
  <c r="F39" i="318"/>
  <c r="E39" i="318"/>
  <c r="D39" i="318"/>
  <c r="G37" i="318"/>
  <c r="F37" i="318"/>
  <c r="E37" i="318"/>
  <c r="D37" i="318"/>
  <c r="G36" i="318"/>
  <c r="F36" i="318"/>
  <c r="E36" i="318"/>
  <c r="D36" i="318"/>
  <c r="G35" i="318"/>
  <c r="F35" i="318"/>
  <c r="E35" i="318"/>
  <c r="D35" i="318"/>
  <c r="G33" i="318"/>
  <c r="F33" i="318"/>
  <c r="E33" i="318"/>
  <c r="D33" i="318"/>
  <c r="G32" i="318"/>
  <c r="F32" i="318"/>
  <c r="E32" i="318"/>
  <c r="D32" i="318"/>
  <c r="G31" i="318"/>
  <c r="F31" i="318"/>
  <c r="E31" i="318"/>
  <c r="D31" i="318"/>
  <c r="G29" i="318"/>
  <c r="F29" i="318"/>
  <c r="E29" i="318"/>
  <c r="D29" i="318"/>
  <c r="G28" i="318"/>
  <c r="F28" i="318"/>
  <c r="E28" i="318"/>
  <c r="D28" i="318"/>
  <c r="G27" i="318"/>
  <c r="F27" i="318"/>
  <c r="E27" i="318"/>
  <c r="D27" i="318"/>
  <c r="G26" i="318"/>
  <c r="F26" i="318"/>
  <c r="E26" i="318"/>
  <c r="D26" i="318"/>
  <c r="G24" i="318"/>
  <c r="F24" i="318"/>
  <c r="E24" i="318"/>
  <c r="D24" i="318"/>
  <c r="G23" i="318"/>
  <c r="F23" i="318"/>
  <c r="E23" i="318"/>
  <c r="D23" i="318"/>
  <c r="G22" i="318"/>
  <c r="F22" i="318"/>
  <c r="E22" i="318"/>
  <c r="D22" i="318"/>
  <c r="G21" i="318"/>
  <c r="F21" i="318"/>
  <c r="E21" i="318"/>
  <c r="D21" i="318"/>
  <c r="G19" i="318"/>
  <c r="F19" i="318"/>
  <c r="E19" i="318"/>
  <c r="D19" i="318"/>
  <c r="G18" i="318"/>
  <c r="F18" i="318"/>
  <c r="E18" i="318"/>
  <c r="D18" i="318"/>
  <c r="G17" i="318"/>
  <c r="F17" i="318"/>
  <c r="E17" i="318"/>
  <c r="D17" i="318"/>
  <c r="G16" i="318"/>
  <c r="F16" i="318"/>
  <c r="E16" i="318"/>
  <c r="D16" i="318"/>
  <c r="D19" i="313" l="1"/>
  <c r="D18" i="313"/>
  <c r="D17" i="313"/>
  <c r="D16" i="313"/>
  <c r="H37" i="311" l="1"/>
  <c r="G37" i="311"/>
  <c r="F37" i="311"/>
  <c r="E37" i="311"/>
  <c r="D37" i="311"/>
  <c r="H36" i="311"/>
  <c r="G36" i="311"/>
  <c r="F36" i="311"/>
  <c r="E36" i="311"/>
  <c r="D36" i="311"/>
  <c r="H34" i="311"/>
  <c r="G34" i="311"/>
  <c r="F34" i="311"/>
  <c r="E34" i="311"/>
  <c r="D34" i="311"/>
  <c r="H33" i="311"/>
  <c r="G33" i="311"/>
  <c r="F33" i="311"/>
  <c r="E33" i="311"/>
  <c r="D33" i="311"/>
  <c r="H32" i="311"/>
  <c r="G32" i="311"/>
  <c r="F32" i="311"/>
  <c r="E32" i="311"/>
  <c r="D32" i="311"/>
  <c r="H31" i="311"/>
  <c r="G31" i="311"/>
  <c r="F31" i="311"/>
  <c r="E31" i="311"/>
  <c r="D31" i="311"/>
  <c r="H29" i="311"/>
  <c r="G29" i="311"/>
  <c r="F29" i="311"/>
  <c r="E29" i="311"/>
  <c r="D29" i="311"/>
  <c r="H28" i="311"/>
  <c r="G28" i="311"/>
  <c r="F28" i="311"/>
  <c r="E28" i="311"/>
  <c r="D28" i="311"/>
  <c r="H27" i="311"/>
  <c r="G27" i="311"/>
  <c r="F27" i="311"/>
  <c r="E27" i="311"/>
  <c r="D27" i="311"/>
  <c r="H26" i="311"/>
  <c r="G26" i="311"/>
  <c r="F26" i="311"/>
  <c r="E26" i="311"/>
  <c r="D26" i="311"/>
  <c r="H24" i="311"/>
  <c r="G24" i="311"/>
  <c r="F24" i="311"/>
  <c r="E24" i="311"/>
  <c r="D24" i="311"/>
  <c r="H23" i="311"/>
  <c r="G23" i="311"/>
  <c r="F23" i="311"/>
  <c r="E23" i="311"/>
  <c r="D23" i="311"/>
  <c r="H22" i="311"/>
  <c r="G22" i="311"/>
  <c r="F22" i="311"/>
  <c r="E22" i="311"/>
  <c r="D22" i="311"/>
  <c r="H21" i="311"/>
  <c r="G21" i="311"/>
  <c r="F21" i="311"/>
  <c r="E21" i="311"/>
  <c r="D21" i="311"/>
  <c r="H19" i="311"/>
  <c r="G19" i="311"/>
  <c r="F19" i="311"/>
  <c r="E19" i="311"/>
  <c r="D19" i="311"/>
  <c r="H18" i="311"/>
  <c r="G18" i="311"/>
  <c r="F18" i="311"/>
  <c r="E18" i="311"/>
  <c r="D18" i="311"/>
  <c r="H17" i="311"/>
  <c r="G17" i="311"/>
  <c r="F17" i="311"/>
  <c r="E17" i="311"/>
  <c r="D17" i="311"/>
  <c r="H16" i="311"/>
  <c r="G16" i="311"/>
  <c r="F16" i="311"/>
  <c r="E16" i="311"/>
  <c r="D16" i="311"/>
  <c r="D28" i="251"/>
  <c r="D27" i="251"/>
  <c r="D26" i="251"/>
  <c r="D25" i="251"/>
  <c r="D23" i="251"/>
  <c r="D22" i="251"/>
  <c r="D21" i="251"/>
  <c r="D20" i="251"/>
  <c r="D18" i="251"/>
  <c r="D17" i="251"/>
  <c r="D16" i="251"/>
  <c r="D15" i="251"/>
  <c r="E23" i="253" l="1"/>
  <c r="E22" i="253"/>
  <c r="E20" i="253"/>
  <c r="E19" i="253"/>
  <c r="E17" i="253"/>
  <c r="E16" i="253"/>
  <c r="F33" i="303"/>
  <c r="F32" i="303"/>
  <c r="F31" i="303"/>
  <c r="E33" i="303"/>
  <c r="E32" i="303"/>
  <c r="E31" i="303"/>
  <c r="D33" i="303"/>
  <c r="D32" i="303"/>
  <c r="D31" i="303"/>
  <c r="F29" i="303"/>
  <c r="E29" i="303"/>
  <c r="D29" i="303"/>
  <c r="F28" i="303"/>
  <c r="E28" i="303"/>
  <c r="D28" i="303"/>
  <c r="F27" i="303"/>
  <c r="E27" i="303"/>
  <c r="D27" i="303"/>
  <c r="F26" i="303"/>
  <c r="E26" i="303"/>
  <c r="D26" i="303"/>
  <c r="F24" i="303"/>
  <c r="E24" i="303"/>
  <c r="D24" i="303"/>
  <c r="F23" i="303"/>
  <c r="E23" i="303"/>
  <c r="D23" i="303"/>
  <c r="F22" i="303"/>
  <c r="E22" i="303"/>
  <c r="D22" i="303"/>
  <c r="F21" i="303"/>
  <c r="E21" i="303"/>
  <c r="D21" i="303"/>
  <c r="F19" i="303"/>
  <c r="F18" i="303"/>
  <c r="F17" i="303"/>
  <c r="F16" i="303"/>
  <c r="E19" i="303"/>
  <c r="E18" i="303"/>
  <c r="E17" i="303"/>
  <c r="E16" i="303"/>
  <c r="D19" i="303"/>
  <c r="D18" i="303"/>
  <c r="D17" i="303"/>
  <c r="D16" i="303"/>
  <c r="D29" i="248" l="1"/>
  <c r="D28" i="248"/>
  <c r="D26" i="248"/>
  <c r="D25" i="248"/>
  <c r="D24" i="248"/>
  <c r="D23" i="248"/>
  <c r="D21" i="248"/>
  <c r="D20" i="248"/>
  <c r="D19" i="248"/>
  <c r="D18" i="248"/>
  <c r="D16" i="248"/>
  <c r="D15" i="248"/>
  <c r="F18" i="217" l="1"/>
  <c r="F17" i="217"/>
  <c r="F16" i="217"/>
  <c r="F15" i="217"/>
  <c r="E18" i="217"/>
  <c r="E17" i="217"/>
  <c r="E16" i="217"/>
  <c r="E15" i="217"/>
  <c r="D18" i="217"/>
  <c r="D17" i="217"/>
  <c r="D16" i="217"/>
  <c r="D15" i="217"/>
  <c r="F24" i="255" l="1"/>
  <c r="F23" i="255"/>
  <c r="F22" i="255"/>
  <c r="F21" i="255"/>
  <c r="F19" i="255"/>
  <c r="F18" i="255"/>
  <c r="F17" i="255"/>
  <c r="F16" i="255"/>
  <c r="E24" i="255"/>
  <c r="E23" i="255"/>
  <c r="E22" i="255"/>
  <c r="E21" i="255"/>
  <c r="E19" i="255"/>
  <c r="E18" i="255"/>
  <c r="E17" i="255"/>
  <c r="E16" i="255"/>
  <c r="D18" i="300"/>
  <c r="D17" i="300"/>
  <c r="D16" i="300"/>
  <c r="D15" i="300"/>
  <c r="D22" i="294" l="1"/>
  <c r="D21" i="294"/>
  <c r="D20" i="294"/>
  <c r="D19" i="294"/>
  <c r="D17" i="294"/>
  <c r="D16" i="294"/>
  <c r="E29" i="290" l="1"/>
  <c r="D29" i="290"/>
  <c r="E28" i="290"/>
  <c r="D28" i="290"/>
  <c r="E27" i="290"/>
  <c r="D27" i="290"/>
  <c r="E26" i="290"/>
  <c r="D26" i="290"/>
  <c r="E24" i="290"/>
  <c r="D24" i="290"/>
  <c r="E23" i="290"/>
  <c r="D23" i="290"/>
  <c r="E22" i="290"/>
  <c r="D22" i="290"/>
  <c r="E21" i="290"/>
  <c r="D21" i="290"/>
  <c r="E19" i="290"/>
  <c r="E18" i="290"/>
  <c r="E17" i="290"/>
  <c r="E16" i="290"/>
  <c r="D19" i="290"/>
  <c r="D18" i="290"/>
  <c r="D17" i="290"/>
  <c r="D16" i="290"/>
  <c r="D19" i="292" l="1"/>
  <c r="D18" i="292"/>
  <c r="D17" i="292"/>
  <c r="D16" i="292"/>
  <c r="D29" i="288" l="1"/>
  <c r="D28" i="288"/>
  <c r="D27" i="288"/>
  <c r="D26" i="288"/>
  <c r="D24" i="288"/>
  <c r="D23" i="288"/>
  <c r="D22" i="288"/>
  <c r="D21" i="288"/>
  <c r="D19" i="288"/>
  <c r="D18" i="288"/>
  <c r="D17" i="288"/>
  <c r="D16" i="288"/>
  <c r="F32" i="223"/>
  <c r="F31" i="223"/>
  <c r="F29" i="223"/>
  <c r="F28" i="223"/>
  <c r="F27" i="223"/>
  <c r="F26" i="223"/>
  <c r="F24" i="223"/>
  <c r="F23" i="223"/>
  <c r="F22" i="223"/>
  <c r="F21" i="223"/>
  <c r="F19" i="223"/>
  <c r="F18" i="223"/>
  <c r="F17" i="223"/>
  <c r="F16" i="223"/>
  <c r="D18" i="286" l="1"/>
  <c r="D16" i="286"/>
  <c r="D18" i="279" l="1"/>
  <c r="D17" i="279"/>
  <c r="D19" i="279"/>
  <c r="D16" i="279"/>
  <c r="D19" i="280"/>
  <c r="D18" i="280"/>
  <c r="D17" i="280"/>
  <c r="D16" i="280"/>
  <c r="E19" i="273" l="1"/>
  <c r="D19" i="273"/>
  <c r="E18" i="273"/>
  <c r="D18" i="273"/>
  <c r="E16" i="273"/>
  <c r="D16" i="273"/>
  <c r="E15" i="273"/>
  <c r="D15" i="273"/>
  <c r="E32" i="272"/>
  <c r="D32" i="272"/>
  <c r="E31" i="272"/>
  <c r="D31" i="272"/>
  <c r="E30" i="272"/>
  <c r="D30" i="272"/>
  <c r="E28" i="272"/>
  <c r="D28" i="272"/>
  <c r="E27" i="272"/>
  <c r="D27" i="272"/>
  <c r="E26" i="272"/>
  <c r="D26" i="272"/>
  <c r="E25" i="272"/>
  <c r="D25" i="272"/>
  <c r="E23" i="272"/>
  <c r="D23" i="272"/>
  <c r="E22" i="272"/>
  <c r="D22" i="272"/>
  <c r="E21" i="272"/>
  <c r="D21" i="272"/>
  <c r="E20" i="272"/>
  <c r="D20" i="272"/>
  <c r="E18" i="272"/>
  <c r="D18" i="272"/>
  <c r="E17" i="272"/>
  <c r="D17" i="272"/>
  <c r="E16" i="272"/>
  <c r="D16" i="272"/>
  <c r="E15" i="272"/>
  <c r="D15" i="272"/>
  <c r="E23" i="261"/>
  <c r="D23" i="261"/>
  <c r="E22" i="261"/>
  <c r="D22" i="261"/>
  <c r="E20" i="261"/>
  <c r="D20" i="261"/>
  <c r="E19" i="261"/>
  <c r="D19" i="261"/>
  <c r="E17" i="261"/>
  <c r="D17" i="261"/>
  <c r="E16" i="261"/>
  <c r="D16" i="261"/>
  <c r="E38" i="268"/>
  <c r="D38" i="268"/>
  <c r="E37" i="268"/>
  <c r="D37" i="268"/>
  <c r="E36" i="268"/>
  <c r="D36" i="268"/>
  <c r="E35" i="268"/>
  <c r="D35" i="268"/>
  <c r="E33" i="268"/>
  <c r="D33" i="268"/>
  <c r="E32" i="268"/>
  <c r="D32" i="268"/>
  <c r="E31" i="268"/>
  <c r="D31" i="268"/>
  <c r="E29" i="268"/>
  <c r="D29" i="268"/>
  <c r="E28" i="268"/>
  <c r="D28" i="268"/>
  <c r="E27" i="268"/>
  <c r="D27" i="268"/>
  <c r="E26" i="268"/>
  <c r="D26" i="268"/>
  <c r="E24" i="268"/>
  <c r="D24" i="268"/>
  <c r="E23" i="268"/>
  <c r="D23" i="268"/>
  <c r="E22" i="268"/>
  <c r="D22" i="268"/>
  <c r="E21" i="268"/>
  <c r="D21" i="268"/>
  <c r="E19" i="268"/>
  <c r="D19" i="268"/>
  <c r="E18" i="268"/>
  <c r="D18" i="268"/>
  <c r="E17" i="268"/>
  <c r="D17" i="268"/>
  <c r="E16" i="268"/>
  <c r="D16" i="268"/>
  <c r="E34" i="267"/>
  <c r="D34" i="267"/>
  <c r="E33" i="267"/>
  <c r="D33" i="267"/>
  <c r="E32" i="267"/>
  <c r="D32" i="267"/>
  <c r="E31" i="267"/>
  <c r="D31" i="267"/>
  <c r="E29" i="267"/>
  <c r="D29" i="267"/>
  <c r="E28" i="267"/>
  <c r="D28" i="267"/>
  <c r="E27" i="267"/>
  <c r="D27" i="267"/>
  <c r="E26" i="267"/>
  <c r="D26" i="267"/>
  <c r="E24" i="267"/>
  <c r="D24" i="267"/>
  <c r="E23" i="267"/>
  <c r="D23" i="267"/>
  <c r="E22" i="267"/>
  <c r="D22" i="267"/>
  <c r="E21" i="267"/>
  <c r="D21" i="267"/>
  <c r="E19" i="267"/>
  <c r="D19" i="267"/>
  <c r="E18" i="267"/>
  <c r="D18" i="267"/>
  <c r="E17" i="267"/>
  <c r="D17" i="267"/>
  <c r="E16" i="267"/>
  <c r="D16" i="267"/>
  <c r="E31" i="271" l="1"/>
  <c r="E30" i="271"/>
  <c r="E29" i="271"/>
  <c r="E27" i="271"/>
  <c r="E26" i="271"/>
  <c r="E25" i="271"/>
  <c r="E23" i="271"/>
  <c r="E22" i="271"/>
  <c r="E21" i="271"/>
  <c r="E19" i="271"/>
  <c r="E18" i="271"/>
  <c r="E17" i="271"/>
  <c r="E16" i="271"/>
  <c r="D31" i="271"/>
  <c r="D30" i="271"/>
  <c r="D29" i="271"/>
  <c r="D27" i="271"/>
  <c r="D26" i="271"/>
  <c r="D25" i="271"/>
  <c r="D23" i="271"/>
  <c r="D22" i="271"/>
  <c r="D21" i="271"/>
  <c r="D19" i="271"/>
  <c r="D18" i="271"/>
  <c r="D17" i="271"/>
  <c r="D16" i="271"/>
  <c r="E39" i="270"/>
  <c r="E38" i="270"/>
  <c r="E37" i="270"/>
  <c r="E36" i="270"/>
  <c r="E34" i="270"/>
  <c r="E33" i="270"/>
  <c r="E32" i="270"/>
  <c r="E31" i="270"/>
  <c r="E29" i="270"/>
  <c r="E28" i="270"/>
  <c r="E27" i="270"/>
  <c r="E26" i="270"/>
  <c r="E24" i="270"/>
  <c r="E23" i="270"/>
  <c r="E22" i="270"/>
  <c r="E21" i="270"/>
  <c r="E19" i="270"/>
  <c r="E18" i="270"/>
  <c r="E17" i="270"/>
  <c r="E16" i="270"/>
  <c r="D39" i="270"/>
  <c r="D38" i="270"/>
  <c r="D37" i="270"/>
  <c r="D36" i="270"/>
  <c r="D34" i="270"/>
  <c r="D33" i="270"/>
  <c r="D32" i="270"/>
  <c r="D31" i="270"/>
  <c r="D29" i="270"/>
  <c r="D28" i="270"/>
  <c r="D27" i="270"/>
  <c r="D26" i="270"/>
  <c r="D24" i="270"/>
  <c r="D23" i="270"/>
  <c r="D22" i="270"/>
  <c r="D21" i="270"/>
  <c r="D19" i="270"/>
  <c r="D18" i="270"/>
  <c r="D17" i="270"/>
  <c r="D16" i="270"/>
  <c r="E24" i="269"/>
  <c r="E23" i="269"/>
  <c r="E22" i="269"/>
  <c r="E21" i="269"/>
  <c r="D24" i="269"/>
  <c r="D23" i="269"/>
  <c r="D22" i="269"/>
  <c r="D21" i="269"/>
  <c r="E19" i="269"/>
  <c r="E18" i="269"/>
  <c r="E17" i="269"/>
  <c r="E16" i="269"/>
  <c r="D19" i="269"/>
  <c r="D18" i="269"/>
  <c r="D17" i="269"/>
  <c r="D16" i="269"/>
  <c r="E34" i="266" l="1"/>
  <c r="D34" i="266"/>
  <c r="E33" i="266"/>
  <c r="D33" i="266"/>
  <c r="E32" i="266"/>
  <c r="D32" i="266"/>
  <c r="E31" i="266"/>
  <c r="D31" i="266"/>
  <c r="E29" i="266"/>
  <c r="D29" i="266"/>
  <c r="E28" i="266"/>
  <c r="D28" i="266"/>
  <c r="E27" i="266"/>
  <c r="D27" i="266"/>
  <c r="E26" i="266"/>
  <c r="D26" i="266"/>
  <c r="E24" i="266"/>
  <c r="D24" i="266"/>
  <c r="E23" i="266"/>
  <c r="D23" i="266"/>
  <c r="E22" i="266"/>
  <c r="D22" i="266"/>
  <c r="E21" i="266"/>
  <c r="D21" i="266"/>
  <c r="E19" i="266"/>
  <c r="D19" i="266"/>
  <c r="E18" i="266"/>
  <c r="D18" i="266"/>
  <c r="E17" i="266"/>
  <c r="D17" i="266"/>
  <c r="E16" i="266"/>
  <c r="D16" i="266"/>
  <c r="E29" i="259" l="1"/>
  <c r="E28" i="259"/>
  <c r="E27" i="259"/>
  <c r="E26" i="259"/>
  <c r="E24" i="259"/>
  <c r="E23" i="259"/>
  <c r="E22" i="259"/>
  <c r="E21" i="259"/>
  <c r="E19" i="259"/>
  <c r="E18" i="259"/>
  <c r="E17" i="259"/>
  <c r="E16" i="259"/>
  <c r="D29" i="259"/>
  <c r="D28" i="259"/>
  <c r="D27" i="259"/>
  <c r="D26" i="259"/>
  <c r="D24" i="259"/>
  <c r="D23" i="259"/>
  <c r="D22" i="259"/>
  <c r="D21" i="259"/>
  <c r="D19" i="259"/>
  <c r="D18" i="259"/>
  <c r="D17" i="259"/>
  <c r="D16" i="259"/>
  <c r="E44" i="264"/>
  <c r="E43" i="264"/>
  <c r="E42" i="264"/>
  <c r="E41" i="264"/>
  <c r="E39" i="264"/>
  <c r="E38" i="264"/>
  <c r="E37" i="264"/>
  <c r="E36" i="264"/>
  <c r="E34" i="264"/>
  <c r="E33" i="264"/>
  <c r="E32" i="264"/>
  <c r="E31" i="264"/>
  <c r="E29" i="264"/>
  <c r="E28" i="264"/>
  <c r="E27" i="264"/>
  <c r="E26" i="264"/>
  <c r="E24" i="264"/>
  <c r="E23" i="264"/>
  <c r="E22" i="264"/>
  <c r="E21" i="264"/>
  <c r="E19" i="264"/>
  <c r="E18" i="264"/>
  <c r="E17" i="264"/>
  <c r="E16" i="264"/>
  <c r="D44" i="264"/>
  <c r="D43" i="264"/>
  <c r="D42" i="264"/>
  <c r="D41" i="264"/>
  <c r="D39" i="264"/>
  <c r="D38" i="264"/>
  <c r="D37" i="264"/>
  <c r="D36" i="264"/>
  <c r="D24" i="264"/>
  <c r="D23" i="264"/>
  <c r="D22" i="264"/>
  <c r="D21" i="264"/>
  <c r="D34" i="264"/>
  <c r="D33" i="264"/>
  <c r="D32" i="264"/>
  <c r="D31" i="264"/>
  <c r="D29" i="264"/>
  <c r="D28" i="264"/>
  <c r="D27" i="264"/>
  <c r="D26" i="264"/>
  <c r="D19" i="264"/>
  <c r="D18" i="264"/>
  <c r="D17" i="264"/>
  <c r="D16" i="264"/>
  <c r="E34" i="265"/>
  <c r="E33" i="265"/>
  <c r="E32" i="265"/>
  <c r="E31" i="265"/>
  <c r="E29" i="265"/>
  <c r="E28" i="265"/>
  <c r="E27" i="265"/>
  <c r="E26" i="265"/>
  <c r="E24" i="265"/>
  <c r="E23" i="265"/>
  <c r="E22" i="265"/>
  <c r="E21" i="265"/>
  <c r="E19" i="265"/>
  <c r="E18" i="265"/>
  <c r="E17" i="265"/>
  <c r="E16" i="265"/>
  <c r="D34" i="265"/>
  <c r="D33" i="265"/>
  <c r="D32" i="265"/>
  <c r="D31" i="265"/>
  <c r="D29" i="265"/>
  <c r="D28" i="265"/>
  <c r="D27" i="265"/>
  <c r="D26" i="265"/>
  <c r="D24" i="265"/>
  <c r="D23" i="265"/>
  <c r="D22" i="265"/>
  <c r="D21" i="265"/>
  <c r="D19" i="265"/>
  <c r="D18" i="265"/>
  <c r="D17" i="265"/>
  <c r="D16" i="265"/>
  <c r="E39" i="258" l="1"/>
  <c r="E38" i="258"/>
  <c r="E37" i="258"/>
  <c r="E36" i="258"/>
  <c r="D39" i="258"/>
  <c r="D38" i="258"/>
  <c r="D37" i="258"/>
  <c r="D36" i="258"/>
  <c r="E34" i="258"/>
  <c r="E33" i="258"/>
  <c r="E32" i="258"/>
  <c r="E31" i="258"/>
  <c r="D34" i="258"/>
  <c r="D33" i="258"/>
  <c r="D32" i="258"/>
  <c r="D31" i="258"/>
  <c r="E29" i="258"/>
  <c r="E28" i="258"/>
  <c r="E27" i="258"/>
  <c r="E26" i="258"/>
  <c r="D29" i="258"/>
  <c r="D28" i="258"/>
  <c r="D27" i="258"/>
  <c r="D26" i="258"/>
  <c r="E24" i="258"/>
  <c r="E23" i="258"/>
  <c r="E22" i="258"/>
  <c r="E21" i="258"/>
  <c r="D24" i="258"/>
  <c r="D23" i="258"/>
  <c r="D22" i="258"/>
  <c r="D21" i="258"/>
  <c r="E19" i="258"/>
  <c r="E18" i="258"/>
  <c r="E17" i="258"/>
  <c r="E16" i="258"/>
  <c r="D19" i="258"/>
  <c r="D18" i="258"/>
  <c r="D17" i="258"/>
  <c r="D16" i="258"/>
  <c r="D19" i="224" l="1"/>
  <c r="D18" i="224"/>
  <c r="D24" i="255" l="1"/>
  <c r="D22" i="255"/>
  <c r="D19" i="255"/>
  <c r="D17" i="255"/>
  <c r="D18" i="255"/>
  <c r="D23" i="255"/>
  <c r="D21" i="255"/>
  <c r="D16" i="255"/>
  <c r="E32" i="223"/>
  <c r="E31" i="223"/>
  <c r="E29" i="223"/>
  <c r="E28" i="223"/>
  <c r="E27" i="223"/>
  <c r="E26" i="223"/>
  <c r="E24" i="223"/>
  <c r="E23" i="223"/>
  <c r="E22" i="223"/>
  <c r="E21" i="223"/>
  <c r="E19" i="223"/>
  <c r="E18" i="223"/>
  <c r="E17" i="223"/>
  <c r="E16" i="223"/>
  <c r="D22" i="254" l="1"/>
  <c r="D21" i="254"/>
  <c r="D19" i="254"/>
  <c r="D18" i="254"/>
  <c r="D16" i="254"/>
  <c r="D15" i="254"/>
  <c r="D23" i="253" l="1"/>
  <c r="D22" i="253"/>
  <c r="D20" i="253"/>
  <c r="D19" i="253"/>
  <c r="D17" i="253"/>
  <c r="D16" i="253"/>
  <c r="D24" i="249" l="1"/>
  <c r="D23" i="249"/>
  <c r="D22" i="249"/>
  <c r="D21" i="249"/>
  <c r="D19" i="249"/>
  <c r="D18" i="249"/>
  <c r="D17" i="249"/>
  <c r="D16" i="249"/>
  <c r="D39" i="243" l="1"/>
  <c r="D38" i="243"/>
  <c r="D37" i="243"/>
  <c r="D36" i="243"/>
  <c r="D34" i="243"/>
  <c r="D33" i="243"/>
  <c r="D32" i="243"/>
  <c r="D31" i="243"/>
  <c r="D29" i="243"/>
  <c r="D28" i="243"/>
  <c r="D27" i="243"/>
  <c r="D26" i="243"/>
  <c r="D24" i="243"/>
  <c r="D23" i="243"/>
  <c r="D22" i="243"/>
  <c r="D21" i="243"/>
  <c r="D19" i="243"/>
  <c r="D18" i="243"/>
  <c r="D17" i="243"/>
  <c r="D16" i="243"/>
  <c r="D22" i="237" l="1"/>
  <c r="D21" i="237"/>
  <c r="D20" i="237"/>
  <c r="D19" i="237"/>
  <c r="D17" i="237"/>
  <c r="D16" i="237"/>
  <c r="D18" i="234" l="1"/>
  <c r="D17" i="234"/>
  <c r="D16" i="234"/>
  <c r="D20" i="231" l="1"/>
  <c r="D19" i="231"/>
  <c r="D17" i="231"/>
  <c r="D16" i="231"/>
  <c r="D24" i="230"/>
  <c r="D22" i="230"/>
  <c r="D21" i="230"/>
  <c r="D20" i="230"/>
  <c r="D19" i="230"/>
  <c r="D16" i="230"/>
  <c r="D17" i="230" s="1"/>
  <c r="D25" i="229"/>
  <c r="D24" i="229"/>
  <c r="D23" i="229"/>
  <c r="D20" i="229"/>
  <c r="D17" i="229"/>
  <c r="D30" i="229"/>
  <c r="D29" i="229"/>
  <c r="D28" i="229"/>
  <c r="D27" i="229"/>
  <c r="D22" i="229"/>
  <c r="D19" i="229"/>
  <c r="D16" i="229"/>
  <c r="D28" i="223" l="1"/>
  <c r="D22" i="225" l="1"/>
  <c r="D21" i="225"/>
  <c r="D20" i="225"/>
  <c r="D19" i="225"/>
  <c r="D17" i="225"/>
  <c r="D16" i="225"/>
  <c r="D32" i="223"/>
  <c r="D31" i="223"/>
  <c r="D27" i="223"/>
  <c r="D29" i="223"/>
  <c r="D26" i="223"/>
  <c r="D24" i="223"/>
  <c r="D23" i="223"/>
  <c r="D22" i="223"/>
  <c r="D21" i="223"/>
  <c r="D19" i="223"/>
  <c r="D18" i="223"/>
  <c r="D17" i="223"/>
  <c r="D16" i="223"/>
  <c r="D42" i="224"/>
  <c r="D44" i="224"/>
  <c r="D43" i="224"/>
  <c r="D41" i="224"/>
  <c r="D37" i="224"/>
  <c r="D39" i="224"/>
  <c r="D38" i="224"/>
  <c r="D36" i="224"/>
  <c r="D32" i="224"/>
  <c r="D34" i="224"/>
  <c r="D33" i="224"/>
  <c r="D31" i="224"/>
  <c r="D27" i="224"/>
  <c r="D29" i="224"/>
  <c r="D28" i="224"/>
  <c r="D26" i="224"/>
  <c r="D22" i="224"/>
  <c r="D24" i="224"/>
  <c r="D23" i="224"/>
  <c r="D21" i="224"/>
  <c r="D16" i="224"/>
  <c r="D17" i="224"/>
</calcChain>
</file>

<file path=xl/sharedStrings.xml><?xml version="1.0" encoding="utf-8"?>
<sst xmlns="http://schemas.openxmlformats.org/spreadsheetml/2006/main" count="7802" uniqueCount="1131">
  <si>
    <t>ОТЕЛЬ</t>
  </si>
  <si>
    <t>ТИП НОМЕРА</t>
  </si>
  <si>
    <t>Номер</t>
  </si>
  <si>
    <t>Дополнительное место</t>
  </si>
  <si>
    <t>Питание</t>
  </si>
  <si>
    <t>ADL BED</t>
  </si>
  <si>
    <t>CHD BED</t>
  </si>
  <si>
    <t>C NO BED</t>
  </si>
  <si>
    <t>B'FAST</t>
  </si>
  <si>
    <t>HB</t>
  </si>
  <si>
    <t>FB</t>
  </si>
  <si>
    <t>Для бронирований: reservation@myasiatur.com</t>
  </si>
  <si>
    <t xml:space="preserve">
</t>
  </si>
  <si>
    <t>Kuta 80361, Bali - Indonesia</t>
  </si>
  <si>
    <t>Инфо и переписка RU/ENG: info@myasiatur.com</t>
  </si>
  <si>
    <t>Skype: myasiatur.com</t>
  </si>
  <si>
    <t>Период действия цен</t>
  </si>
  <si>
    <t xml:space="preserve">
</t>
  </si>
  <si>
    <t>Jl By Pass Segita Emas Complex 27,</t>
  </si>
  <si>
    <t>SGL/ DBL</t>
  </si>
  <si>
    <t>Страна</t>
  </si>
  <si>
    <t>Indonesia - Bali</t>
  </si>
  <si>
    <t>Город</t>
  </si>
  <si>
    <t>Название отеля</t>
  </si>
  <si>
    <t>Тип питания</t>
  </si>
  <si>
    <t>Bb</t>
  </si>
  <si>
    <t>Партнер</t>
  </si>
  <si>
    <t>Mac</t>
  </si>
  <si>
    <t>Название пакета</t>
  </si>
  <si>
    <t>Валюта</t>
  </si>
  <si>
    <t>Usd</t>
  </si>
  <si>
    <t>Цена за</t>
  </si>
  <si>
    <t>ночь</t>
  </si>
  <si>
    <t>Цена на заезд</t>
  </si>
  <si>
    <t>Not</t>
  </si>
  <si>
    <t>Room type</t>
  </si>
  <si>
    <t>Room Category</t>
  </si>
  <si>
    <t>Accomm type</t>
  </si>
  <si>
    <t>2ad</t>
  </si>
  <si>
    <t>1ad</t>
  </si>
  <si>
    <t>2ad+1ad</t>
  </si>
  <si>
    <t>2ad+1ch(2-12)</t>
  </si>
  <si>
    <t>2ad+1ch(2-12)nobed</t>
  </si>
  <si>
    <t>Incl.</t>
  </si>
  <si>
    <t>DBL</t>
  </si>
  <si>
    <t>SGL</t>
  </si>
  <si>
    <t>4ad</t>
  </si>
  <si>
    <t>Villa</t>
  </si>
  <si>
    <t>Nusa Dua Area</t>
  </si>
  <si>
    <t>Suite</t>
  </si>
  <si>
    <t>4ad+1ch(2-12)nobed</t>
  </si>
  <si>
    <t>JIMBARAN AREA</t>
  </si>
  <si>
    <t>N/A</t>
  </si>
  <si>
    <t>2ad+2ch(2-12)nobed</t>
  </si>
  <si>
    <t>Maximum 2 children 0 – 5.99 years old can stay free of charge for RABF using existing bedding or sharring bed with parrents</t>
  </si>
  <si>
    <t>Room subject to availability Not combinable with other benefit and other offer</t>
  </si>
  <si>
    <t>Half Board     : chd ( 3-11.99 y/o)  usd 22/ pax/ day   ; adult  usd 39/ Pax/ day</t>
  </si>
  <si>
    <t>Full Board     : chd ( 3-11.99 y/o)  usd 26/ pax/ day   ; adult  usd 48/ Pax/ day</t>
  </si>
  <si>
    <t>Non-combinable with any special offer</t>
  </si>
  <si>
    <t>Tanjung Benoa Area</t>
  </si>
  <si>
    <t>Studio</t>
  </si>
  <si>
    <t>2ad+3ch(2-12)nobed</t>
  </si>
  <si>
    <t>Family Kids</t>
  </si>
  <si>
    <t xml:space="preserve">Deluxe </t>
  </si>
  <si>
    <t>Standart</t>
  </si>
  <si>
    <t>Non-combinable with any special offer Early bird and other offer in the market</t>
  </si>
  <si>
    <t>NUSA DUA AREA</t>
  </si>
  <si>
    <t>MULIA BALI 5*</t>
  </si>
  <si>
    <t>MULIA RESORT (size 57 m2)</t>
  </si>
  <si>
    <t>Resort &amp; villas  Deluxe</t>
  </si>
  <si>
    <t>www.themulia.com</t>
  </si>
  <si>
    <t>Mulia Grandeur deluxe</t>
  </si>
  <si>
    <t> A 50% non refundable should be settled days after receiving confirmation from the hotel.</t>
  </si>
  <si>
    <t> Non refundable &amp; non cancellable.</t>
  </si>
  <si>
    <t> Change name is not allowed.</t>
  </si>
  <si>
    <t> Valid for Russian, CIS countries and Eastern Europe market.</t>
  </si>
  <si>
    <t>THE MULIA</t>
  </si>
  <si>
    <t xml:space="preserve">Graden view </t>
  </si>
  <si>
    <t>Beach front</t>
  </si>
  <si>
    <t>Garden view</t>
  </si>
  <si>
    <t>MULIA VILLAS (size 505 m2)</t>
  </si>
  <si>
    <t>The New Special Promotional Offer is NOT valid for any cancelled booking or rebook reservation of existing booking that has been made using the current promotion.</t>
  </si>
  <si>
    <t xml:space="preserve"> Not combinable with bonus night, not combinable with early bird offer, not combinable with F&amp;B credit, </t>
  </si>
  <si>
    <t>not combinable with spa credit, not combinable with others value added benefits.</t>
  </si>
  <si>
    <t xml:space="preserve"> *Payment’s term &amp; condition:</t>
  </si>
  <si>
    <t>After booking- its non-refundable and non-amendable, hotel will charge 100% in case cancellations</t>
  </si>
  <si>
    <t>Royal Suite Ocean Court Lagoon Access</t>
  </si>
  <si>
    <t>Royal Suite Beach Front</t>
  </si>
  <si>
    <t>Royal Suite Beach Front Lagoon Access</t>
  </si>
  <si>
    <t>Premier Suite</t>
  </si>
  <si>
    <t>The Duke Suite</t>
  </si>
  <si>
    <t>Baron Suite Lagoon Access</t>
  </si>
  <si>
    <t>Earl Suite Lagoon Access</t>
  </si>
  <si>
    <t xml:space="preserve">Marquess Suite </t>
  </si>
  <si>
    <t>Marquees Villa Garden View (prev. Two Bedroom Villa Garden)</t>
  </si>
  <si>
    <t>Marquees Villa Ocean View (prev. Two Bedroom Villa Ocean)</t>
  </si>
  <si>
    <t>Marquees Villa Deluxe Garden View (new category)</t>
  </si>
  <si>
    <t>Three Bedroom Villa Garden View Interconnecting</t>
  </si>
  <si>
    <t>SPECIAL PROMOTION PREMIUM CATEGORY</t>
  </si>
  <si>
    <t> Not combinable with others promotion (bonus night, early bird offer, spa credit)</t>
  </si>
  <si>
    <t xml:space="preserve">Condition  : </t>
  </si>
  <si>
    <t>up to four (4) persons at Marquees Suite &amp; Marquees Villa, Marquees Deluxe Villa &amp; up to six (6) persons at Three Bedroom Garden View Interconnecting</t>
  </si>
  <si>
    <t>MULIA RESORT: Royal Ocean Court Lagoon; Royal Beach Front; Royal Beach Front Lagoon Access</t>
  </si>
  <si>
    <t>Category:Premier Suite Duke Suite</t>
  </si>
  <si>
    <t>Rate Code: RWRUSPREM</t>
  </si>
  <si>
    <t>THE MULIA : Baron Suite Lagoon Access, Earl Suite Lagoon Access</t>
  </si>
  <si>
    <t> Rate Code: MWRUSPREM</t>
  </si>
  <si>
    <t>MULIA VILLAS: Marquees Villa Garden, Marquees Villa Ocean view, Marquees Villa Deluxe Garden, 3 Bedroom Villa Garden interconnecting</t>
  </si>
  <si>
    <t> Rate Code: VWRUSPREM</t>
  </si>
  <si>
    <t xml:space="preserve">                    ЦЕНЫ НЕТТО ДЕЙСТВИТЕЛЬНЫ ТОЛЬКО ДЛЯ ТУРАГЕНТСТВ!                                                                               </t>
  </si>
  <si>
    <t>SUITE</t>
  </si>
  <si>
    <t xml:space="preserve">Villa </t>
  </si>
  <si>
    <t>2ad+2ch(2-12)</t>
  </si>
  <si>
    <t xml:space="preserve">Suite </t>
  </si>
  <si>
    <t>4ad+2ch(2-12)</t>
  </si>
  <si>
    <t>6ad+1ch(2-12)nobed</t>
  </si>
  <si>
    <t>Jimbaran Area</t>
  </si>
  <si>
    <t>SPO Rates Bali 2022</t>
  </si>
  <si>
    <t>RIMBA JIMBARAN 5*</t>
  </si>
  <si>
    <t>Ocean View Room</t>
  </si>
  <si>
    <t>Ocean View Suite</t>
  </si>
  <si>
    <t>Length of stay                   : No minimum stay apply</t>
  </si>
  <si>
    <t>Deluxe Room</t>
  </si>
  <si>
    <t>Benefits</t>
  </si>
  <si>
    <t>Minimum stay seven(7) nights, get one(1) night complimentary (stay 7 nights pay 6 nights) and non accumulative</t>
  </si>
  <si>
    <t>30% discount on SPA</t>
  </si>
  <si>
    <t>Deluxe</t>
  </si>
  <si>
    <t>SWISS-BELRESORT WATU JIMBAR  4*</t>
  </si>
  <si>
    <t>Grand Deluxe Jacuzzi-King</t>
  </si>
  <si>
    <t>Grand Deluxe Pool view-Twin</t>
  </si>
  <si>
    <t>Express Room</t>
  </si>
  <si>
    <t>ZEST HOTEL LEGIAN  2*</t>
  </si>
  <si>
    <t>Zest Room</t>
  </si>
  <si>
    <t>Zest Balcony</t>
  </si>
  <si>
    <t>Deluxe Pool Access</t>
  </si>
  <si>
    <t>Merusaka Nusa Dua</t>
  </si>
  <si>
    <t>Jimbaran</t>
  </si>
  <si>
    <t>Hill Side room</t>
  </si>
  <si>
    <t xml:space="preserve">Jimbaran Bay </t>
  </si>
  <si>
    <t>Pool Access room</t>
  </si>
  <si>
    <t xml:space="preserve">Jimbaran Room </t>
  </si>
  <si>
    <t>Ocean view suite</t>
  </si>
  <si>
    <t xml:space="preserve">One Bedroom Suite Ocean </t>
  </si>
  <si>
    <t>One Bedroom Villa</t>
  </si>
  <si>
    <t>Legian Area</t>
  </si>
  <si>
    <t>SWISS-BELINN LEGIAN</t>
  </si>
  <si>
    <t>Superior</t>
  </si>
  <si>
    <t>Incl</t>
  </si>
  <si>
    <t>4ad+1ad</t>
  </si>
  <si>
    <t>4ad+1ch(2-12)</t>
  </si>
  <si>
    <t>THE RITZ CARLTON BALI 5*</t>
  </si>
  <si>
    <t>Promotion : Flat Discount</t>
  </si>
  <si>
    <t xml:space="preserve">Minimum 02 night stay valid for this promotion price </t>
  </si>
  <si>
    <t>Valid only for above room category only</t>
  </si>
  <si>
    <t>Junior SUITE</t>
  </si>
  <si>
    <t xml:space="preserve">The Sawangan </t>
  </si>
  <si>
    <t xml:space="preserve">The Sawangan pool acces </t>
  </si>
  <si>
    <t>The Ritz Carlton (01bed)</t>
  </si>
  <si>
    <t>The Ritz Carlton  (01bed)</t>
  </si>
  <si>
    <t>2ad+2ch(2-12)1rbed</t>
  </si>
  <si>
    <t>2ad+1ch(2-12)1rbed</t>
  </si>
  <si>
    <t>pavilion villa</t>
  </si>
  <si>
    <t>The pool access</t>
  </si>
  <si>
    <t>One bedroom garden with pool</t>
  </si>
  <si>
    <t>One bedroom cliff with pool</t>
  </si>
  <si>
    <t>Sanur Area</t>
  </si>
  <si>
    <t>Deluxe Jacuzzi</t>
  </si>
  <si>
    <t>Deluxe Pool View</t>
  </si>
  <si>
    <t xml:space="preserve">SWISS-BEL EXPRESS </t>
  </si>
  <si>
    <t xml:space="preserve">Super Express </t>
  </si>
  <si>
    <t>Super Express</t>
  </si>
  <si>
    <t>Triple Room</t>
  </si>
  <si>
    <t>3ad</t>
  </si>
  <si>
    <t>3ad+1ch(2-12)nobed</t>
  </si>
  <si>
    <t>UBUD AREA</t>
  </si>
  <si>
    <t>6ad</t>
  </si>
  <si>
    <t>6ad+1ad</t>
  </si>
  <si>
    <t>6ad+1ch(2-12)</t>
  </si>
  <si>
    <t>Ubud Area</t>
  </si>
  <si>
    <t>D&amp;G Villa Tanjung Benoa</t>
  </si>
  <si>
    <t xml:space="preserve">Note:  Above rate is valid for stay  minimum 30 days </t>
  </si>
  <si>
    <t>3 Bedroom</t>
  </si>
  <si>
    <t>Tanjung Benoa</t>
  </si>
  <si>
    <t>Family</t>
  </si>
  <si>
    <t>2ad+2ch</t>
  </si>
  <si>
    <t>Junior Suite</t>
  </si>
  <si>
    <t>AYUNG RESORT UBUD 4*</t>
  </si>
  <si>
    <t>Premier Room</t>
  </si>
  <si>
    <t>Superior room</t>
  </si>
  <si>
    <t xml:space="preserve">Deluxe room </t>
  </si>
  <si>
    <t>SANTIKA SEMINYAK 4*</t>
  </si>
  <si>
    <t>Valid for period  immediately - 31 March 2021</t>
  </si>
  <si>
    <t>SPECIAL BENEFIT *</t>
  </si>
  <si>
    <t>Suite Room</t>
  </si>
  <si>
    <t>INC</t>
  </si>
  <si>
    <t>Sanur  Area</t>
  </si>
  <si>
    <t>TAKSU SANUR 3*+</t>
  </si>
  <si>
    <t>Taksu (no balcony)</t>
  </si>
  <si>
    <t>Taksu (balcony)</t>
  </si>
  <si>
    <t>Junior  (balcony)</t>
  </si>
  <si>
    <t>Junior Pool (balcony)</t>
  </si>
  <si>
    <t>Maximum 01 child under 5 years old is free for sharing bed with the parent without additional breakfast charge.</t>
  </si>
  <si>
    <t>01 Bedroom  Pool Villa</t>
  </si>
  <si>
    <t>01 Bedroom Pool Villa</t>
  </si>
  <si>
    <t>02 Bedroom Private Pool Villa</t>
  </si>
  <si>
    <t>THE GARCIA UBUD 5*</t>
  </si>
  <si>
    <t>Deluxe room</t>
  </si>
  <si>
    <t>One Bedroom Pool Villa</t>
  </si>
  <si>
    <t>Kuta Area</t>
  </si>
  <si>
    <t>suite</t>
  </si>
  <si>
    <t>Garcia</t>
  </si>
  <si>
    <t>Garcia Pool Access</t>
  </si>
  <si>
    <t>One Bedroom Pool</t>
  </si>
  <si>
    <t>IBIS STYLE 3*</t>
  </si>
  <si>
    <t>Standard</t>
  </si>
  <si>
    <t>Classic room</t>
  </si>
  <si>
    <t>STHALA UBUD HOTEL 5*</t>
  </si>
  <si>
    <t xml:space="preserve">Deluxe Room with Balcony </t>
  </si>
  <si>
    <t xml:space="preserve">Deluxe Pool View Room </t>
  </si>
  <si>
    <t>Superior Room</t>
  </si>
  <si>
    <t>LEGIAN AREA</t>
  </si>
  <si>
    <t>SPO Rates update 02.02.22</t>
  </si>
  <si>
    <t>SPO Rates Bali  2022</t>
  </si>
  <si>
    <t>SPO Bali Rate 2022</t>
  </si>
  <si>
    <t xml:space="preserve">MOVENPICK 5* Resort &amp; Spa </t>
  </si>
  <si>
    <t>Classic pool View</t>
  </si>
  <si>
    <t>CHAMPLUNG MAS HOTEL 3*</t>
  </si>
  <si>
    <t>BB</t>
  </si>
  <si>
    <t>THE KAYON JUNGLE RESORT 5*</t>
  </si>
  <si>
    <t>Kayon Jungle</t>
  </si>
  <si>
    <t>Jungle Pool</t>
  </si>
  <si>
    <t>Valley Pool</t>
  </si>
  <si>
    <t>No child below 15 years old allowed to stay in this property</t>
  </si>
  <si>
    <t>Standard room rate inclusions for all room types</t>
  </si>
  <si>
    <t> Daily breakfast for 2 persons</t>
  </si>
  <si>
    <t> Daily Yoga class</t>
  </si>
  <si>
    <t> Daily morning walk to the village</t>
  </si>
  <si>
    <t> Daily Balinese genuine activities</t>
  </si>
  <si>
    <t> Unlimited access to the Wanna Jungle Pool and Bar</t>
  </si>
  <si>
    <t> Free scheduled shuttle to/from Ubud center</t>
  </si>
  <si>
    <t>JIMBARAN BAY BEACH 4*</t>
  </si>
  <si>
    <t>Not combinable with other existing program or special offer.</t>
  </si>
  <si>
    <t>Panyembrahma</t>
  </si>
  <si>
    <t>Trunajaya</t>
  </si>
  <si>
    <t>Puspanjali</t>
  </si>
  <si>
    <t>Booking Period               : 1 February 2022 – 31 May 2022</t>
  </si>
  <si>
    <t>Stay Period                      : February 2022 – 31 October 2022</t>
  </si>
  <si>
    <t>SPO Rates update 07.02.22</t>
  </si>
  <si>
    <t>Standard with Balcony</t>
  </si>
  <si>
    <t>Booking Period               :  01 February 2022 - 28 February 2022</t>
  </si>
  <si>
    <t>Stay Period                      : 01 February 2022 - 30 June 2022</t>
  </si>
  <si>
    <t>THE LAGUNA RESORT &amp; SPA 5* luxe</t>
  </si>
  <si>
    <t xml:space="preserve">Remark                                : Not combinable with other offers such as EBO &amp; Value Added benefit or any promotion in the market                                      </t>
  </si>
  <si>
    <t>Deluxe Garden View</t>
  </si>
  <si>
    <t>Deluxe Lagoon View</t>
  </si>
  <si>
    <t xml:space="preserve">Deluxe lagoon access </t>
  </si>
  <si>
    <t>Deluxe lagoon access</t>
  </si>
  <si>
    <t>Executive</t>
  </si>
  <si>
    <t xml:space="preserve">One bedroom pool </t>
  </si>
  <si>
    <t>BOOKING PERIOD Immediately – 30th JUNE 2022</t>
  </si>
  <si>
    <t>SPO Rates update 10.02.22</t>
  </si>
  <si>
    <t>THE SUN HEAVEN 4*</t>
  </si>
  <si>
    <t>Deluxe Garden</t>
  </si>
  <si>
    <t>Two Bedroom Villa</t>
  </si>
  <si>
    <t>Inara</t>
  </si>
  <si>
    <t>Heavenly</t>
  </si>
  <si>
    <t xml:space="preserve">One Bedroom </t>
  </si>
  <si>
    <t>Two Bedroom</t>
  </si>
  <si>
    <t>ADIWANA RESORT JEMBAWAN 4*</t>
  </si>
  <si>
    <t>Adiwana Room</t>
  </si>
  <si>
    <t>Suite  Room</t>
  </si>
  <si>
    <t>ad+1ch(2-12)nobed</t>
  </si>
  <si>
    <t>ADIWANA DARA AYU VILLAS 4*</t>
  </si>
  <si>
    <t xml:space="preserve">1 Bedroom Pool </t>
  </si>
  <si>
    <t>2 Bedrooms Pool</t>
  </si>
  <si>
    <t>ADIWANA MONKEY FOREST 3*</t>
  </si>
  <si>
    <t>Grand Deluxe</t>
  </si>
  <si>
    <t>Adiwana</t>
  </si>
  <si>
    <t>AMATARA AGUNG RAKA 3*</t>
  </si>
  <si>
    <t>AMATARA ROYAL GANESHA 4*</t>
  </si>
  <si>
    <t>Deluxe with view</t>
  </si>
  <si>
    <t>AMATARA ATHAYA UBUD 4*</t>
  </si>
  <si>
    <t>Athaya Rooms</t>
  </si>
  <si>
    <t>Two Bedroom Suite</t>
  </si>
  <si>
    <t>Grand Deluxe Room</t>
  </si>
  <si>
    <t>ADIWANA BISMA 4*</t>
  </si>
  <si>
    <t>Bisma Room</t>
  </si>
  <si>
    <t>Adiwana Rice Field</t>
  </si>
  <si>
    <t>Bisma Jungle View</t>
  </si>
  <si>
    <t xml:space="preserve">Deluxe Room  </t>
  </si>
  <si>
    <t xml:space="preserve">Deluxe Room </t>
  </si>
  <si>
    <t xml:space="preserve">Grand Deluxe </t>
  </si>
  <si>
    <t>Rice field view</t>
  </si>
  <si>
    <t>One bedroom private pool</t>
  </si>
  <si>
    <t xml:space="preserve">Classic Two Bed Room Private Pool </t>
  </si>
  <si>
    <t>ADIWANA ARKARA VILLAS 4*</t>
  </si>
  <si>
    <t>Arkara Suite Junggle View</t>
  </si>
  <si>
    <t>Arkara Suite Pool Access</t>
  </si>
  <si>
    <t>Two Bedroom Pool Villa</t>
  </si>
  <si>
    <t>Royal Villa</t>
  </si>
  <si>
    <t>ADIWANA SVARGA LOKA 4*</t>
  </si>
  <si>
    <t>ADIWANA UNAGI SUITES 4*</t>
  </si>
  <si>
    <t>Club Room</t>
  </si>
  <si>
    <t>Adiwana Forest View</t>
  </si>
  <si>
    <t>Adiwana Pool Access</t>
  </si>
  <si>
    <t>ADIWANA SUWETA 4*</t>
  </si>
  <si>
    <t>ADIWANA WARNAKALI 4*</t>
  </si>
  <si>
    <t>ADIWANA D'NUSA BEACH &amp; RESORT 4*</t>
  </si>
  <si>
    <t>Unagi</t>
  </si>
  <si>
    <t>One bedroom pool</t>
  </si>
  <si>
    <t>NUSA LEMBONGAN Area</t>
  </si>
  <si>
    <t>Lagoon</t>
  </si>
  <si>
    <t>Rates Bali 2022</t>
  </si>
  <si>
    <t>4 adult</t>
  </si>
  <si>
    <t>Grand Deluxe Ocean View</t>
  </si>
  <si>
    <t>Ocean Pool Villa</t>
  </si>
  <si>
    <t>2ad+1ch(0-4)nobed</t>
  </si>
  <si>
    <t>2ad+1ch(5-11)</t>
  </si>
  <si>
    <t>SOL BENOA BALI</t>
  </si>
  <si>
    <t>Sol room</t>
  </si>
  <si>
    <t>SOL by Meliá Kuta Bali</t>
  </si>
  <si>
    <t>Sol room ( garden view)</t>
  </si>
  <si>
    <t>SPO Rates update 14.02.22</t>
  </si>
  <si>
    <t>SPO Rates update 15.02.22</t>
  </si>
  <si>
    <t>ROYAL KAMUELA UBUD 4*</t>
  </si>
  <si>
    <t>Suite With Balcony</t>
  </si>
  <si>
    <t>-          Traveling Period :  1 April – 15 December 2022</t>
  </si>
  <si>
    <t>-          Selling Period : immediately - 30 June 2022</t>
  </si>
  <si>
    <t>Booking Code: BDO-2022 (mandatory on reservation)</t>
  </si>
  <si>
    <t>Ocean View</t>
  </si>
  <si>
    <t>MELASTI BEACH RESORT 3*</t>
  </si>
  <si>
    <t>DELUXE ROOM</t>
  </si>
  <si>
    <t>ST. REGIS RESORT BALI 5* lux</t>
  </si>
  <si>
    <t>Not combinable with other offers &amp; Value added benefit or Other  promotion in the market.</t>
  </si>
  <si>
    <t xml:space="preserve">St. Regis ocean view </t>
  </si>
  <si>
    <t xml:space="preserve">Orchid </t>
  </si>
  <si>
    <t xml:space="preserve">All above price not combinable with any other offers such as Early Bird Offer &amp; Value added benefit or any promotion in the market      </t>
  </si>
  <si>
    <t>One bedrm Gardenia</t>
  </si>
  <si>
    <t>One bedrm St. Regis lagoon</t>
  </si>
  <si>
    <t>Two bedrm St. Regis lagoon</t>
  </si>
  <si>
    <t>2ad+1ad+2ch(2-12)nobed</t>
  </si>
  <si>
    <t>The Strand (one bedroom)</t>
  </si>
  <si>
    <t>Suite cottage</t>
  </si>
  <si>
    <t>SPO Rates update 20.02.22</t>
  </si>
  <si>
    <t>GRAND PALACE HOTEL 3*+</t>
  </si>
  <si>
    <t>Executive Garden View</t>
  </si>
  <si>
    <t>Maximum up to 1 children under 04. years old sharing with adult in the same room and using the existing bedding (including sofa) are free of charge, including breakfast.</t>
  </si>
  <si>
    <t>Deluxe pool</t>
  </si>
  <si>
    <t>MERCURE BALI NUSA DUA 4*</t>
  </si>
  <si>
    <t>Bonus offer :  Stay 7 Pay 6 only not multyply not valid for additional extra bed and meal plan</t>
  </si>
  <si>
    <t>not valid for period 01.07.22 - 31.08.22</t>
  </si>
  <si>
    <t>SPO Rates update 18.03.22</t>
  </si>
  <si>
    <t>SPO Rates update 18/03/22</t>
  </si>
  <si>
    <t>ION BALI BENOA 4*</t>
  </si>
  <si>
    <t>ION room</t>
  </si>
  <si>
    <t>Sky room</t>
  </si>
  <si>
    <t>VALIDITY : Immediate - 30 September 2022</t>
  </si>
  <si>
    <t>SPO Rates update 21.03.22</t>
  </si>
  <si>
    <t>Promotion is not combinable with any other promotion</t>
  </si>
  <si>
    <t>Full prepayment is required for each villa reserved at least 10 days after reservation has been confirmed.Otherwise reservations not guaranteed</t>
  </si>
  <si>
    <t>Valid for new booking only , all  above offer is not combinable with any other offer valid in the same market within the same validity.</t>
  </si>
  <si>
    <t>TIJILI BENOA 3*</t>
  </si>
  <si>
    <t xml:space="preserve">Booking Period </t>
  </si>
  <si>
    <t>Immediately until 30 June 2022</t>
  </si>
  <si>
    <t xml:space="preserve">Stay Period </t>
  </si>
  <si>
    <t>Bonus night valid accumulative and maximal bonus 2 nights per booking.</t>
  </si>
  <si>
    <t>Immediately until 30 September 2022</t>
  </si>
  <si>
    <t xml:space="preserve">o Stay 7 Pay 6 included breakfast maximum 2 people/ room - </t>
  </si>
  <si>
    <t>Minimum Length of Stay : 02 nights</t>
  </si>
  <si>
    <t>This promo valid for new booking only and not combinable with bonus night, combo stay, and others promotion</t>
  </si>
  <si>
    <t>FOUR SEASON JIMBARAN 5*Lux</t>
  </si>
  <si>
    <t>One bedroom garden</t>
  </si>
  <si>
    <t>One bedroom jimbaran bay</t>
  </si>
  <si>
    <t>One bedroom deluxe</t>
  </si>
  <si>
    <t>One bedroom premier ocean</t>
  </si>
  <si>
    <t>Family Villa</t>
  </si>
  <si>
    <t>Premier</t>
  </si>
  <si>
    <t>two bedroom garden</t>
  </si>
  <si>
    <t>SPO Rates update 12.04.22</t>
  </si>
  <si>
    <t>3ad+2ch(2-12)nobed</t>
  </si>
  <si>
    <t>FAMILY PARADISE by GRAND MIRAGE RESORT 4*</t>
  </si>
  <si>
    <t>Meal rates  Halfboard:   adult  usd 48/ Pax/ day; chd ( 04-11 y/o) : 25 / pax/ day</t>
  </si>
  <si>
    <t>Fullboard  adult  usd 78/ Pax/ day ; chd ( 04-11 y/o) : 40 / pax/ day</t>
  </si>
  <si>
    <t>Booking window   : Immediately until 30 June 2022</t>
  </si>
  <si>
    <t>Travel Period Immediately – 31 October 2022</t>
  </si>
  <si>
    <t>VALIDITY STAY PERIOD until Oct 2022</t>
  </si>
  <si>
    <t>CHAPUNG SEBALI  5*</t>
  </si>
  <si>
    <t xml:space="preserve">Set dinner  adult  38 usd / Pax/ day </t>
  </si>
  <si>
    <t>Meal rates  Set lunch :   adult 30 usd / Pax/ day</t>
  </si>
  <si>
    <t>BOOK PERIOD :Immediately – 31 May 2022</t>
  </si>
  <si>
    <t>Stay Period : Immediately – 20 December 2022</t>
  </si>
  <si>
    <t>Deluxe Pool</t>
  </si>
  <si>
    <t xml:space="preserve">01 Bedroom  </t>
  </si>
  <si>
    <t xml:space="preserve">01 Bedroom </t>
  </si>
  <si>
    <t xml:space="preserve">Two Bedroom </t>
  </si>
  <si>
    <t>CHILDREN POLICY:</t>
  </si>
  <si>
    <t>SPO Rates update 22.04.22</t>
  </si>
  <si>
    <t>Rates Bali  2022</t>
  </si>
  <si>
    <t>Deluxe Room Garden View</t>
  </si>
  <si>
    <t>ROYAL PITA MAHA 4*</t>
  </si>
  <si>
    <t xml:space="preserve">Set dinner  adult  34 usd / Pax/ day </t>
  </si>
  <si>
    <t>Valid for new booking only  Offer is not combinable with any other offers or benefit e.g. Early Bird</t>
  </si>
  <si>
    <t>PITA MAHA RESORT 4*</t>
  </si>
  <si>
    <t xml:space="preserve">Set dinner  adult  26 usd / Pax/ day </t>
  </si>
  <si>
    <t>Meal rates  Set lunch :   adult 24 usd / Pax/ day</t>
  </si>
  <si>
    <t xml:space="preserve">Set dinner  adult   usd 29/ Pax/ day </t>
  </si>
  <si>
    <t xml:space="preserve">Royal pool </t>
  </si>
  <si>
    <t>Garden  View</t>
  </si>
  <si>
    <t>Pool garden View</t>
  </si>
  <si>
    <t>TJAMPUHAN HOTEL 3*</t>
  </si>
  <si>
    <t xml:space="preserve">Superior agung </t>
  </si>
  <si>
    <t>Deluxe raja room</t>
  </si>
  <si>
    <t>SPO Rates update 05.05.22</t>
  </si>
  <si>
    <t xml:space="preserve">Valid for new booking only </t>
  </si>
  <si>
    <t>Special offer Minimum 2 nights consecutive stay</t>
  </si>
  <si>
    <t>The Offer is not combinable with any other offers from hotel</t>
  </si>
  <si>
    <t>Meal rates  Halfboard:   adult  usd 36/ Pax/ day; chd ( 04-11 y/o) : 20 / pax/ day</t>
  </si>
  <si>
    <t>Fullboard  adult  usd 58/ Pax/ day ; chd ( 04-11 y/o) : 30 / pax/ day</t>
  </si>
  <si>
    <t>2ad+1ch(nobed)</t>
  </si>
  <si>
    <t>VICEROY BALI 5*</t>
  </si>
  <si>
    <t>One bedroom terrace pool</t>
  </si>
  <si>
    <t>One bedrm deluxe terrace pool</t>
  </si>
  <si>
    <t xml:space="preserve">One bedroom vice regal </t>
  </si>
  <si>
    <t>Two bedroom Vice Regal</t>
  </si>
  <si>
    <t>4ad+1ch(nobed)</t>
  </si>
  <si>
    <t>"Welcome Back 2022"</t>
  </si>
  <si>
    <t>Booking window : Immediately – 31st May 2022</t>
  </si>
  <si>
    <t>Stay period : Immediately – 31st March 2023</t>
  </si>
  <si>
    <t>Meal rates  Halfboard:   adult  usd 56/ Pax/ day</t>
  </si>
  <si>
    <t xml:space="preserve">Fullboard  : adult  usd 108/ Pax/ day </t>
  </si>
  <si>
    <t>SPO Rates update 06.05.22</t>
  </si>
  <si>
    <t>2ad+1ch(infant)</t>
  </si>
  <si>
    <t>SPO Rates update 20.05.22</t>
  </si>
  <si>
    <t>Selling Period :  1 April – 30 June 2022</t>
  </si>
  <si>
    <t>SEMINYAK AREA</t>
  </si>
  <si>
    <t>Minimum stay of 2 nights</t>
  </si>
  <si>
    <t>TIJILI SEMINYAK 4*</t>
  </si>
  <si>
    <t>Traveling Period : 1 April – 30 June 2022</t>
  </si>
  <si>
    <t>SPO Rates update 01.06.22</t>
  </si>
  <si>
    <t>Booking Code                   : SRBJUN22</t>
  </si>
  <si>
    <t>Remarks  N/A* room price back as normal price</t>
  </si>
  <si>
    <t>St. Regis Pool</t>
  </si>
  <si>
    <t>SPO Rates update 03.06.22</t>
  </si>
  <si>
    <t>Booking Period : Immediate – 30 June 2022</t>
  </si>
  <si>
    <t>Staying Period : Immediate – 31 March 2023 (not valid during peak season)</t>
  </si>
  <si>
    <t>Peak Season : 28 December 2022 – 04 January 2023</t>
  </si>
  <si>
    <t>Close-out Date :During G20 period in November (13 – 17 Nov 2022)</t>
  </si>
  <si>
    <t>Promotion code : Flat Discount</t>
  </si>
  <si>
    <t>LEGIAN BEACH HOTEL 4*</t>
  </si>
  <si>
    <t>Deluxe Garden Room</t>
  </si>
  <si>
    <t>Deluxe Garden Bungalow</t>
  </si>
  <si>
    <t>Deluxe Beach Bungalow</t>
  </si>
  <si>
    <t>Booking period         : Imm - 31 August  2022</t>
  </si>
  <si>
    <t>Stay periods              : Immediately – 20 December 2022</t>
  </si>
  <si>
    <t>Valid only for above room category only, not combinable  with other benefit or special offer</t>
  </si>
  <si>
    <t>Meal rates Half Board (3 courses Lunch/ Dinner) Adult = usd 38/ Pax/ day</t>
  </si>
  <si>
    <t>Child  (02- 12 yrs) = usd 20/ Pax/ day</t>
  </si>
  <si>
    <t>ALILA SEMINYAK 5*</t>
  </si>
  <si>
    <t>Staying period : Now – 23 December 2022</t>
  </si>
  <si>
    <t>Booking code : SPASK22-23</t>
  </si>
  <si>
    <t>Minimum 2 nights stay required</t>
  </si>
  <si>
    <t>Meal rates Lunch:   adult  usd 41/ Pax/ day</t>
  </si>
  <si>
    <t>Dinner  adult  usd 57/ Pax/ day</t>
  </si>
  <si>
    <t>Child Policy:0-3 years old is free of charge, sharing bed with parents  including breakfast.</t>
  </si>
  <si>
    <t>Seminyak Area</t>
  </si>
  <si>
    <t>Deluxe Studio</t>
  </si>
  <si>
    <t>Terrace</t>
  </si>
  <si>
    <t>Booking window : Imm– 30 June 2022</t>
  </si>
  <si>
    <t xml:space="preserve">Deluxe Garden </t>
  </si>
  <si>
    <t xml:space="preserve">Deluxe Pool </t>
  </si>
  <si>
    <t>Valid Minimum two (02) consecutive nights stay required</t>
  </si>
  <si>
    <t>JUMEIRAH BALI 5*</t>
  </si>
  <si>
    <t>ULUWATU - PECATU AREA</t>
  </si>
  <si>
    <t>1 bedroom Garden with private Pool</t>
  </si>
  <si>
    <t>1 bedroom Sunset with private Pool</t>
  </si>
  <si>
    <t>1 bedroom Ocean with private Pool</t>
  </si>
  <si>
    <t>SPO Rates update 21.06.22</t>
  </si>
  <si>
    <t>KAMANDALU UBUD 5*</t>
  </si>
  <si>
    <t>Ubud Chalet</t>
  </si>
  <si>
    <t>"RECOVERY PROMOTION "</t>
  </si>
  <si>
    <t>Boking and Stay period: Immediately - 31/10/22</t>
  </si>
  <si>
    <t>Meal rates  Set lunch :   adult 38 usd / Pax/ day</t>
  </si>
  <si>
    <t xml:space="preserve">Set dinner  adult  52 usd / Pax/ day </t>
  </si>
  <si>
    <t xml:space="preserve">Garden </t>
  </si>
  <si>
    <t xml:space="preserve">Garden Pool </t>
  </si>
  <si>
    <t xml:space="preserve">                                 </t>
  </si>
  <si>
    <t>2 bedroom Garden Pool</t>
  </si>
  <si>
    <t>2 bedroom Valley Pool</t>
  </si>
  <si>
    <t>ARKAMARA RESORT UBUD</t>
  </si>
  <si>
    <t>Arkamara Suite Jungle</t>
  </si>
  <si>
    <t>2ad+1ch(2-11)nobed</t>
  </si>
  <si>
    <t>Arkamara Pool Terrace</t>
  </si>
  <si>
    <t xml:space="preserve">2 bedroom Garden Pool </t>
  </si>
  <si>
    <t xml:space="preserve">Honeymoon Pool </t>
  </si>
  <si>
    <t>Children between 3 to 11 years share the bed with parent only pay breakfast   children over 11 years of age will be charged at adult. Baby cots shall be supplied free</t>
  </si>
  <si>
    <t>THE BANDHA HOTEL &amp; SUITES 5*</t>
  </si>
  <si>
    <t>Junior Suite Garden Terrace</t>
  </si>
  <si>
    <t>Premier Deluxe Lagoon Access</t>
  </si>
  <si>
    <t>Deluxe Suite with Spa Bath</t>
  </si>
  <si>
    <t>BOOKING CODE: CMRTMAY22</t>
  </si>
  <si>
    <t>Booking window: Immediately – 30 September 2022</t>
  </si>
  <si>
    <t> Staying period on Immediately – 21 Dec 2022</t>
  </si>
  <si>
    <t>Classic Deluxe room</t>
  </si>
  <si>
    <t>BALI NIKSOMA BOUTIQUE BEACH RESORT 4*</t>
  </si>
  <si>
    <t>SPO Rates update 07.07.22</t>
  </si>
  <si>
    <t>Booking Window: 1 - 31 August 2022</t>
  </si>
  <si>
    <t>Stay Period       :    until  31 August, 2022</t>
  </si>
  <si>
    <t xml:space="preserve">Special Offer                      : Extension Promotion </t>
  </si>
  <si>
    <t xml:space="preserve">Booking Code                    : EXSORSPR </t>
  </si>
  <si>
    <t>Booking period                   : until 30 September, 2022</t>
  </si>
  <si>
    <t>Stay period                         : stay until 30 September 2022 </t>
  </si>
  <si>
    <t xml:space="preserve">Valid for Market                  : All market </t>
  </si>
  <si>
    <t>AYANA RESORT &amp; SPA 5* deluxe</t>
  </si>
  <si>
    <t>Next Step Promotion&lt;Minimum 2 Nights Stay&gt;</t>
  </si>
  <si>
    <t>Valid for minimum 02 night stay only</t>
  </si>
  <si>
    <t>Deluxe  Pool Access</t>
  </si>
  <si>
    <t>Validity : Immediately – 31 March 2023</t>
  </si>
  <si>
    <t>Booking Code : RECOVERY3</t>
  </si>
  <si>
    <t>SPO Rates update 18.07.22</t>
  </si>
  <si>
    <t>Minimum stay 5 (five) consecutive nights is mandatory.</t>
  </si>
  <si>
    <t>Payment:</t>
  </si>
  <si>
    <t> The New Special Promotional Offer is NOT valid for any cancelled booking or rebook reservation of existing booking that has been made using the current promotion.</t>
  </si>
  <si>
    <t> Not combinable with bonus night, not combinable with early bird offer, not combinable with spa credit, not combinable with others value added benefits.</t>
  </si>
  <si>
    <t> Valid for Russian, CIS countries and Eastern Europe market</t>
  </si>
  <si>
    <t> Strictly valid for new booking only, Non refundable &amp; non cancellable,  Change name is not allowed.</t>
  </si>
  <si>
    <t> Normal Season : A non refundable Full Prepayment should be received by 14 days prior to arrival</t>
  </si>
  <si>
    <t>Meal rates  Half board  :   adult 54 usd / Pax/ day   ; chd4-11.99y/o usd 28/ pax/day</t>
  </si>
  <si>
    <t>THE GRAND BALI 4*</t>
  </si>
  <si>
    <t>Deluxe pool view</t>
  </si>
  <si>
    <t>Deluxe pool access</t>
  </si>
  <si>
    <t>Deluxe suite</t>
  </si>
  <si>
    <t>Premier suite</t>
  </si>
  <si>
    <t>Meal rates  Set lunch :   adult 20 usd / Pax/ day</t>
  </si>
  <si>
    <t>Advance booking promo at minimum 14 days prior to arrival</t>
  </si>
  <si>
    <t>Advance booking promo at minimum 30 days prior to arrival</t>
  </si>
  <si>
    <t>Expired SPO</t>
  </si>
  <si>
    <t>SPO Rates update 19.09.22</t>
  </si>
  <si>
    <t>new updete as below details:</t>
  </si>
  <si>
    <r>
      <t xml:space="preserve">•           Maximum number of guests in </t>
    </r>
    <r>
      <rPr>
        <b/>
        <sz val="12"/>
        <rFont val="Calibri Light"/>
        <family val="2"/>
      </rPr>
      <t xml:space="preserve">Deluxe Garden View, Deluxe Lagoon View, Deluxe Lagoon Access </t>
    </r>
    <r>
      <rPr>
        <sz val="12"/>
        <rFont val="Calibri Light"/>
        <family val="2"/>
      </rPr>
      <t xml:space="preserve">is two (2) adults and one (1) infant. </t>
    </r>
  </si>
  <si>
    <r>
      <t>No Extra Bed can be placed in this room types.</t>
    </r>
    <r>
      <rPr>
        <sz val="12"/>
        <rFont val="Calibri Light"/>
        <family val="2"/>
      </rPr>
      <t xml:space="preserve"> Baby cot is permitted. </t>
    </r>
  </si>
  <si>
    <r>
      <t xml:space="preserve">•           Maximum number of guests in </t>
    </r>
    <r>
      <rPr>
        <b/>
        <sz val="12"/>
        <rFont val="Calibri Light"/>
        <family val="2"/>
      </rPr>
      <t>Deluxe Studio</t>
    </r>
    <r>
      <rPr>
        <sz val="12"/>
        <rFont val="Calibri Light"/>
        <family val="2"/>
      </rPr>
      <t xml:space="preserve">, </t>
    </r>
    <r>
      <rPr>
        <b/>
        <sz val="12"/>
        <rFont val="Calibri Light"/>
        <family val="2"/>
      </rPr>
      <t>Deluxe Studio Lagoon Access, Executive</t>
    </r>
    <r>
      <rPr>
        <sz val="12"/>
        <rFont val="Calibri Light"/>
        <family val="2"/>
      </rPr>
      <t xml:space="preserve"> </t>
    </r>
    <r>
      <rPr>
        <b/>
        <sz val="12"/>
        <rFont val="Calibri Light"/>
        <family val="2"/>
      </rPr>
      <t>Suite or a 1-Bedroom Villa</t>
    </r>
    <r>
      <rPr>
        <sz val="12"/>
        <rFont val="Calibri Light"/>
        <family val="2"/>
      </rPr>
      <t xml:space="preserve"> </t>
    </r>
  </si>
  <si>
    <t xml:space="preserve">is two (2) adults and one (1) child under 12 years of age or three (3) adults. </t>
  </si>
  <si>
    <t>Maximum one (1) additional roll-away bed can be provided (chargeable including breakfast for one person).</t>
  </si>
  <si>
    <r>
      <t xml:space="preserve">•           Maximum number of guests in a </t>
    </r>
    <r>
      <rPr>
        <b/>
        <sz val="12"/>
        <rFont val="Calibri Light"/>
        <family val="2"/>
      </rPr>
      <t>2-Bedroom Villa</t>
    </r>
    <r>
      <rPr>
        <sz val="12"/>
        <rFont val="Calibri Light"/>
        <family val="2"/>
      </rPr>
      <t xml:space="preserve"> is four (4) adults and two (2) children under 12 years of age or six (6) adults. </t>
    </r>
  </si>
  <si>
    <t>Maximum one (1) additional roll-away bed can be provided per bedroom (chargeable including breakfast for one person).</t>
  </si>
  <si>
    <t>SPO Rates update 20.09.22</t>
  </si>
  <si>
    <t>Booking date : Immediately – 14 October 2021</t>
  </si>
  <si>
    <t>Stay period : 28 October – 21 December 2022</t>
  </si>
  <si>
    <t>Stay up to 2 Nights, get special 60 minutes Balinese/Chapung massage per person per stay (adults only).</t>
  </si>
  <si>
    <t>SPO Rates update 07.10.22</t>
  </si>
  <si>
    <t>Booking period: Immediately – 31 October 2022</t>
  </si>
  <si>
    <t xml:space="preserve">Stay Period: Immediately until 31 March 2023 </t>
  </si>
  <si>
    <t>Black out date  period : 11 - 17 Nov 2022</t>
  </si>
  <si>
    <t>Benefits:</t>
  </si>
  <si>
    <t>·         Complimentary breakfast at Segaran Dining Terrace for 2 person (or two adult with two children below 11 years old)</t>
  </si>
  <si>
    <t>·         Complimentary resort activities (based on schedule)</t>
  </si>
  <si>
    <t>Incl. club benefit</t>
  </si>
  <si>
    <t>Meal rates  Set lunch :   adult 28 usd / Pax/ day</t>
  </si>
  <si>
    <t xml:space="preserve">Pool Duplex </t>
  </si>
  <si>
    <t>Meal rates  Set lunch :   adult 25 usd / Pax/ day</t>
  </si>
  <si>
    <t xml:space="preserve">Set dinner  adult  28 usd / Pax/ day </t>
  </si>
  <si>
    <t>CAMPAIGN RATE 2023</t>
  </si>
  <si>
    <t>Book period immediately to 31 March 2023</t>
  </si>
  <si>
    <t>Valid for stay up to 30 June 2023</t>
  </si>
  <si>
    <t>SPO Rates Bali 2023</t>
  </si>
  <si>
    <t>SPO Rates update 25.01.23</t>
  </si>
  <si>
    <t>SPO Rates Bali  2023</t>
  </si>
  <si>
    <t>GRAND HYATT 5*</t>
  </si>
  <si>
    <t>Children Policy: Maximum 01 child 0-06 Y/o sharing bed with parents inclusive of breakfast is free of charge.</t>
  </si>
  <si>
    <t>Meal rates Lunch:   adult  usd 40/ Pax/ day</t>
  </si>
  <si>
    <t>Grand room</t>
  </si>
  <si>
    <t>SANUR AREA</t>
  </si>
  <si>
    <t>  Normal Seasons Balance payment should be received by the hotel 14 days prior to the guest arrival.</t>
  </si>
  <si>
    <t>  High Seasons Balance payment should be received by the hotel 21 days prior to the guest arrival.</t>
  </si>
  <si>
    <t>Rates are inclusive of daily international breakfast up to two (2) persons for all categories, except, up to four (4) persons Family</t>
  </si>
  <si>
    <t xml:space="preserve">Rates are inclusive of daily international breakfast up to two (2) persons for all categories, except, up to four (4) persons at Marquees Suite &amp; </t>
  </si>
  <si>
    <t>Marquees Villa, Marquees Deluxe Villa &amp; up to six (6) persons at Three Bedroom Garden View Interconnecting</t>
  </si>
  <si>
    <t>▪ Payment:</t>
  </si>
  <si>
    <t>➢ Normal Season : A non refundable Full Prepayment should be received by 14 days prior to arrival</t>
  </si>
  <si>
    <t>This offer is valid for room categories only</t>
  </si>
  <si>
    <t>This offer is NOT combinable with other offers</t>
  </si>
  <si>
    <t>Junior Suite Garden View</t>
  </si>
  <si>
    <t>Booking window: Now – 30 June 2023</t>
  </si>
  <si>
    <t>Stay Period: Immediately – 20 Apr 2023, 30 Apr – 30 Jun 2023, 01 Sep 2023 – 22 Dec 2023</t>
  </si>
  <si>
    <t>INFINITY8 BALI 4*</t>
  </si>
  <si>
    <t>Suite room</t>
  </si>
  <si>
    <t>Valid for Minimum 02 night stay</t>
  </si>
  <si>
    <t>Validity : Immediately – 30 June 2023</t>
  </si>
  <si>
    <t>Booking code: RWRUSFBC</t>
  </si>
  <si>
    <t>SPO Rates update 07.03.23</t>
  </si>
  <si>
    <t>INTERCONTINENTAL BALI SANUR RESORT 5*</t>
  </si>
  <si>
    <t>SPO Rates update 31.03.23</t>
  </si>
  <si>
    <t>valid for minimum 02 night stay</t>
  </si>
  <si>
    <t>BALI INTERCONTINENTAL 5*</t>
  </si>
  <si>
    <t>ANANTARA UBUD BALI RESORT 5*</t>
  </si>
  <si>
    <t>SPECIAL OFFERS</t>
  </si>
  <si>
    <t>Price are valid for Book 60 days before arrival</t>
  </si>
  <si>
    <t>Stay period until 20 December 2023</t>
  </si>
  <si>
    <t>Meal rates  Lunch   :   adult 42 usd / Pax/ day; child (  4-12 years old)  ;22 usd / Pax/ day</t>
  </si>
  <si>
    <t>Meal rates Dinner :   adult 48 usd / Pax/ day; child (  4-12 years old)  ;28 usd / Pax/ day</t>
  </si>
  <si>
    <t>Price are valid for Book 30 days before arrival</t>
  </si>
  <si>
    <t>UBUD Area</t>
  </si>
  <si>
    <t xml:space="preserve">Forest View </t>
  </si>
  <si>
    <t xml:space="preserve">One Bedroom Forest View Pool </t>
  </si>
  <si>
    <t>Two Bedroom Pool</t>
  </si>
  <si>
    <t>Resort view room</t>
  </si>
  <si>
    <t>New Journey Campaign</t>
  </si>
  <si>
    <t>BOOKING CODE : WJ215AI</t>
  </si>
  <si>
    <t>Selling Period : Immediatelly – 31 May 2023</t>
  </si>
  <si>
    <t>Stay Period   : 01 April 2023 through 30 September 2023</t>
  </si>
  <si>
    <t>Extra Bed  for child age 4 - 8 Years extra charges usd 35 / nt, age 08 y/o above  usd 77/nt</t>
  </si>
  <si>
    <t>Partial Ocean View Room</t>
  </si>
  <si>
    <t>AYANA VILLAS 5* deluxe</t>
  </si>
  <si>
    <t xml:space="preserve">01 BR Ocean View cliff Villa </t>
  </si>
  <si>
    <t>Extra Bed  for child age 4 - 8 Years extra charges usd 38 / nt, age 08 y/o above  usd 85/nt</t>
  </si>
  <si>
    <t>BOOK PERIOD : Immediately – 30 June 2023</t>
  </si>
  <si>
    <t>Stay Period : 16 September 2023 - 20 December 2023; 08 January 2024 - 31 March 2024</t>
  </si>
  <si>
    <t>Minimum Length of Stay : 04 nights</t>
  </si>
  <si>
    <t>Dinner  adult  usd 48/ Pax/ day</t>
  </si>
  <si>
    <t>COMO SHAMBHALA ESTATE 5*</t>
  </si>
  <si>
    <t>Garden Room</t>
  </si>
  <si>
    <t>Two Bedroom COMO Suite</t>
  </si>
  <si>
    <t>Non-refundable deposit equal to first night room charge is required upon confirming a reservation.</t>
  </si>
  <si>
    <t>Children’s Policy</t>
  </si>
  <si>
    <t>The offer is not combinable with other promotions</t>
  </si>
  <si>
    <t>Additional charge breakfast for Children above 11 years sharing the same villa with parents, price usd 42 / pax/ day</t>
  </si>
  <si>
    <t>Meal rates  Half board:  adult  usd 58/ Pax/ day; chd ( 04-11 y/o) : 30 / pax/ day</t>
  </si>
  <si>
    <t>Fullboard  adult  usd 99/ Pax/ day ; chd ( 04-11 y/o) : 53 / pax/ day</t>
  </si>
  <si>
    <t>SPO Rates update 01.05.23</t>
  </si>
  <si>
    <t>Premier (2ad+2ch)</t>
  </si>
  <si>
    <t>3ad+2ch(2-12)nobed.</t>
  </si>
  <si>
    <t>AYANA SEGARA BALI 5*</t>
  </si>
  <si>
    <t>01 BR Ocean View</t>
  </si>
  <si>
    <t>MAYA SANUR 5* boutique</t>
  </si>
  <si>
    <t>Wonderful Garden View</t>
  </si>
  <si>
    <t>DBl</t>
  </si>
  <si>
    <t>SGl</t>
  </si>
  <si>
    <t>Terrace Room</t>
  </si>
  <si>
    <t>Como Shambala</t>
  </si>
  <si>
    <t xml:space="preserve">One-Bedroom Retreat Pool </t>
  </si>
  <si>
    <t xml:space="preserve">Two-Bedroom Retreat Pool </t>
  </si>
  <si>
    <t>Promo Price Valid for booking minimum 07 days in advance prior to arrival  only</t>
  </si>
  <si>
    <t>Mulia Signature - LAGOON ACCESS</t>
  </si>
  <si>
    <t>Mulia Signature - OCEAN COURT</t>
  </si>
  <si>
    <t>FOUR SEASON SAYAN  5*+  Lux</t>
  </si>
  <si>
    <t>SPO Rates Bali 2023 - 2024</t>
  </si>
  <si>
    <t>One bedroom duplex</t>
  </si>
  <si>
    <t>One bedroom</t>
  </si>
  <si>
    <t xml:space="preserve">Family </t>
  </si>
  <si>
    <t>2ad+ 2ch</t>
  </si>
  <si>
    <t>one bedroom riverfront</t>
  </si>
  <si>
    <t>Meal rates  Half board:   adult  usd 60/ Pax/ day; chd ( 04-11 y/o) : 30 / pax/ day</t>
  </si>
  <si>
    <t>Fullboard  adult  usd 100/ Pax/ day ; chd ( 04-11 y/o) : 50 / pax/ day</t>
  </si>
  <si>
    <t>Valid for room breakfast price only not valid for additional person charge extra bed or additional meal plan</t>
  </si>
  <si>
    <t>Fullboard  : adult  usd 108/ Pax/ day ; chd ( 04-11 y/o) : 54/ pax/ day</t>
  </si>
  <si>
    <t>SPO Rates update 18.05.23</t>
  </si>
  <si>
    <t>Validity: Immediately -  30th September 2023</t>
  </si>
  <si>
    <t>Not valid during High Season Period (01 July – 31 Aug 2023) and</t>
  </si>
  <si>
    <t>Not combine with early bird in contract or any promotion</t>
  </si>
  <si>
    <t>SPO Rates update 07.07.23</t>
  </si>
  <si>
    <t>SPO Rates Bali  2023 - 2024</t>
  </si>
  <si>
    <t>Black out date : 10 - 12 March 2024</t>
  </si>
  <si>
    <t>Minimum stay 03 night</t>
  </si>
  <si>
    <t>SPO Rates update 10.07.23</t>
  </si>
  <si>
    <t>THE WESTIN RESORT &amp; SPA 5*</t>
  </si>
  <si>
    <t>PERTIWI RESORT &amp; SPA 3*</t>
  </si>
  <si>
    <t>PERTIWI BISMA 1  3*</t>
  </si>
  <si>
    <t xml:space="preserve">SPO Rates Bali  2023 </t>
  </si>
  <si>
    <t>Booking Period : Immediately – 30 September 2023</t>
  </si>
  <si>
    <t>Stay Validity : Immediately – 20 December 2023</t>
  </si>
  <si>
    <t>SUPERIOR</t>
  </si>
  <si>
    <t>DELUXE</t>
  </si>
  <si>
    <t>PREMIER</t>
  </si>
  <si>
    <t>1 BEDROOM POOL</t>
  </si>
  <si>
    <t>Booking period: 01 July – 30 September 2023</t>
  </si>
  <si>
    <t>Travelling period: 01 September 2023 – 31 March 2024</t>
  </si>
  <si>
    <t>Not Valid for period  peak seasons 22 .12.23 - 06.01.24</t>
  </si>
  <si>
    <t>JOGLO GARDEN VIEW</t>
  </si>
  <si>
    <t>JOGLO POOL VIEW</t>
  </si>
  <si>
    <t>Validity : Immediate – 30 November 2023</t>
  </si>
  <si>
    <t xml:space="preserve">Minimum 5 Nights Stay valid for this promotion price </t>
  </si>
  <si>
    <t>Full Board  :   adult 82 usd / Pax/ day   ; chd4-11.99y/o usd 43/ pax/day</t>
  </si>
  <si>
    <t>The Ritz Carlton (one bedroom)</t>
  </si>
  <si>
    <t>The Ritz Carlton(one bedroom) with pool access</t>
  </si>
  <si>
    <t>SPO Rates update 20.07.23</t>
  </si>
  <si>
    <t>Validity: 1st October 2023 – 31st March 2024</t>
  </si>
  <si>
    <t>This Campaign is not valid during Peak Season Period (24 Dec 2023 – 5 Jan 2024)</t>
  </si>
  <si>
    <t>SPO Rates update 24.07.23</t>
  </si>
  <si>
    <t>AMARTERRA VILLAS 5*</t>
  </si>
  <si>
    <t>3ad+1ch(2-12)</t>
  </si>
  <si>
    <t xml:space="preserve">Minimum 05 night stay valid for this promotion price </t>
  </si>
  <si>
    <t>MERCURE BALI SANUR RESORT 4*</t>
  </si>
  <si>
    <t>Executive Room</t>
  </si>
  <si>
    <t>Travel period  :  1st November 2023 – 30th April 2024</t>
  </si>
  <si>
    <t>“AUTUMN PROMOTION”</t>
  </si>
  <si>
    <t>Selling Period : 01 September – 30 November 2023</t>
  </si>
  <si>
    <t>Traveling Period : 01 September – 31 March 2024</t>
  </si>
  <si>
    <t>Rate Code : APRUS23</t>
  </si>
  <si>
    <t>Additional benefits : Minimum of 3 nights stay and valid only for Russia &amp; CIS Market) not valid for</t>
  </si>
  <si>
    <t>- One time complimentary 3 course dinner at Ayung Terrace or Riverside Restaurant for 2</t>
  </si>
  <si>
    <t>persons per bedroom (based on food only),</t>
  </si>
  <si>
    <t>SPO Rates update 05.09.23</t>
  </si>
  <si>
    <t>Grand Club Garden View</t>
  </si>
  <si>
    <t>Club Deluxe Garden View</t>
  </si>
  <si>
    <t>"TACTICAL PROMOTION"</t>
  </si>
  <si>
    <t>Booking period : Immediately – 31 January 2024</t>
  </si>
  <si>
    <t>Stay Period : 01 November 2023 – 31 January 2024</t>
  </si>
  <si>
    <t>Black out dates : Stop sale dates &amp; Peak Season (23 Dec 2023 – 04 Jan 2024)</t>
  </si>
  <si>
    <t>Booking code : WHO40</t>
  </si>
  <si>
    <t>Minimum 2 nights stay required to apply this special rate.</t>
  </si>
  <si>
    <t>SPO Rates update 07.09.23</t>
  </si>
  <si>
    <t>Special Benefits</t>
  </si>
  <si>
    <t>www.bali.intercontinental.com</t>
  </si>
  <si>
    <t xml:space="preserve">Incl.  </t>
  </si>
  <si>
    <t>SPO Rates update 28.09.23</t>
  </si>
  <si>
    <t>COURTYARD BY MARRIOTT® BALI NUSA DUA RESORT 5*</t>
  </si>
  <si>
    <t>Premium Deluxe</t>
  </si>
  <si>
    <t>Booking period                 : 21 Sep 2023- 30 Nov 2023</t>
  </si>
  <si>
    <t>Travelling period              : 21 Sep 23 – 31 March 2024</t>
  </si>
  <si>
    <t>Booking code                   : CAMPAIGN OFFER</t>
  </si>
  <si>
    <t>* No Check Out is permitted on December 31st</t>
  </si>
  <si>
    <t>* Minimum of 4 continuous stay is required during Peak Season (23 December 2023 – 5 January 2024)</t>
  </si>
  <si>
    <t>Nusa dua Area</t>
  </si>
  <si>
    <t>SPO Rates update 27.09.23</t>
  </si>
  <si>
    <t>Booking Period :  Immediately – 15th October 2023</t>
  </si>
  <si>
    <t xml:space="preserve"> SPO Rates Bali 2023 - 2024</t>
  </si>
  <si>
    <t>Booking Period :  October  to November 30th 2023</t>
  </si>
  <si>
    <t>Stay Period   : October 1st 2023 to March 31st 2024</t>
  </si>
  <si>
    <t>Promotion Name    :  Limited Offer Advance Purchase</t>
  </si>
  <si>
    <t>For children of 12 years and below one extra bed can be provided on complimentary basis, including breakfast</t>
  </si>
  <si>
    <t>SPO Rates update 14.10.23</t>
  </si>
  <si>
    <t>SPO Rates update 16.10.23</t>
  </si>
  <si>
    <t>Validity  : 01 Dec 2023 – 31 March 2024 except Peak Season (28 Dec 2023 – 04 Jan 2024)</t>
  </si>
  <si>
    <t>Full Board  :   adult 85 usd / Pax/ day   ; chd4-11.99y/o usd 45/ pax/day</t>
  </si>
  <si>
    <t>2ad+1ch(2-12)no bed</t>
  </si>
  <si>
    <t xml:space="preserve">One Bedroom Deluxe Pool </t>
  </si>
  <si>
    <t>Booking Period : Immediately – 20 December 2023</t>
  </si>
  <si>
    <t>Travelling period: Immediately – 31 March 2024</t>
  </si>
  <si>
    <t>Blackout Date 20 December 2023 – 05 January 2024</t>
  </si>
  <si>
    <t>SPO Rates update 17.10.23</t>
  </si>
  <si>
    <t>SPO Rates Bali 2024</t>
  </si>
  <si>
    <t>SPO Rates update 21.11.23</t>
  </si>
  <si>
    <t>Booking period       : Immediately November – 31 January 2024</t>
  </si>
  <si>
    <t>Traveling Period : 01 April 2024 – 31 Aug 2024</t>
  </si>
  <si>
    <t>Rate Code : EBRPNOV24</t>
  </si>
  <si>
    <t>No Check out allowed on 31 Dec 2024</t>
  </si>
  <si>
    <t>08/31/024</t>
  </si>
  <si>
    <t>" limited time offer  "</t>
  </si>
  <si>
    <t xml:space="preserve">Booking Period  : Immediately – 15 April, 2024  </t>
  </si>
  <si>
    <t>Travelling period: 1 April 2024  - 31 October 2024</t>
  </si>
  <si>
    <t>Length of stay                 : Valid for minimum 07 nights stay</t>
  </si>
  <si>
    <t>Blackout Dates                  : 1 July – 15 September</t>
  </si>
  <si>
    <t>Offer is valid for new bookings only. Cancelling and re-booking on new offer is not permitted</t>
  </si>
  <si>
    <t>SPO Rates update 27.02.24</t>
  </si>
  <si>
    <t>Rates Bali 2024</t>
  </si>
  <si>
    <t>▪ Minimum stay 7 (seven) consecutive nights is mandatory.</t>
  </si>
  <si>
    <t>ROYAL SUITE additional person policy:</t>
  </si>
  <si>
    <t>Breakfast for the 3rd adult or 2 children has been included in the room rate, additional bedding for the 2nd child is available upon request at $35/night.</t>
  </si>
  <si>
    <t> High Season : A non refundable Full Prepayment should be received by 21 days prior to arrival</t>
  </si>
  <si>
    <t>Marquees Lagoon Access Suite</t>
  </si>
  <si>
    <t>➢ High Seasons : A non refundable Full Prepayment should be received by 21 days prior to arrival</t>
  </si>
  <si>
    <t>01.09.24 - 24.12.24</t>
  </si>
  <si>
    <t>01.09.24 - 23.12.24</t>
  </si>
  <si>
    <t>Classic Garden View Balcony</t>
  </si>
  <si>
    <t>Classic Singaraja Space Access Garden View</t>
  </si>
  <si>
    <t>Premium Mezzanine Singaraja Space Access (Premium Living Area Singaraja Lounge Access)</t>
  </si>
  <si>
    <t>Premium Club Lounge Access Garden View Balcony (Premium Club Lounge Access Garden View)</t>
  </si>
  <si>
    <t>Premium Mezzanine Club Lounge Access Balcony (Premium Living Area Club Lounge Access)</t>
  </si>
  <si>
    <t>One Bedroom Suite Club Lounge Access (Suite Dining Club Lounge Access Lagoon View)</t>
  </si>
  <si>
    <t>15.09.24 - 15.12.24</t>
  </si>
  <si>
    <t>Minimum stay of 4 nights inclusive of :</t>
  </si>
  <si>
    <t>One time a complimentary Sunset Cocktail/Mocktail for maximum of 2 persons</t>
  </si>
  <si>
    <t>Minimum stay of 7 nights inclusive of  :</t>
  </si>
  <si>
    <t>- One time a complimentary Sunset Cocktail/Mocktail for maximum of 2 persons.</t>
  </si>
  <si>
    <t>- One time a complimentary of 30-minutes spa session for maximum of 2 persons</t>
  </si>
  <si>
    <t>SUMMER PROMOTION</t>
  </si>
  <si>
    <t>Booking window  : Immediatelly – 15 December 2024</t>
  </si>
  <si>
    <t>Travel Period : 1 April 2024 – 15 December 2024</t>
  </si>
  <si>
    <t>SANTIKA SILIGITA 3*</t>
  </si>
  <si>
    <t>www.santika.com</t>
  </si>
  <si>
    <t xml:space="preserve"> Traveling Period : 15 April - 23 December 2024</t>
  </si>
  <si>
    <t>Selling Period : 15 April - 23 December 2024</t>
  </si>
  <si>
    <t>NORTH BALI AREA</t>
  </si>
  <si>
    <t>https://www.bondalembeachclub.com</t>
  </si>
  <si>
    <t xml:space="preserve">Deluxe Cottage Ocean view </t>
  </si>
  <si>
    <t>01.09.24 - 22.12.24</t>
  </si>
  <si>
    <t>BONDALEM BEACH CLUB 4*</t>
  </si>
  <si>
    <t>https://www.marriott.com/</t>
  </si>
  <si>
    <t>23.12.24 - 05.01.25</t>
  </si>
  <si>
    <t>06.01.25 - 31.03.25</t>
  </si>
  <si>
    <t>KUTA AREA</t>
  </si>
  <si>
    <t>Deluxe garden view</t>
  </si>
  <si>
    <t>www.thegrandbali.com</t>
  </si>
  <si>
    <t>One bedroom pool villa</t>
  </si>
  <si>
    <t>Two bedroom pool villa</t>
  </si>
  <si>
    <t>Validity: Immediately – 23rd December 2024</t>
  </si>
  <si>
    <t>MAMAKA by Ovolo 4*</t>
  </si>
  <si>
    <t>www.ovolohotels.com</t>
  </si>
  <si>
    <t>Summer Garden Terrace</t>
  </si>
  <si>
    <t xml:space="preserve">       Количество гостей     &gt;&gt;&gt;</t>
  </si>
  <si>
    <t>2-3</t>
  </si>
  <si>
    <t>4</t>
  </si>
  <si>
    <t>5 - 6</t>
  </si>
  <si>
    <t>7-10</t>
  </si>
  <si>
    <t>VIP Услуги в Аэропорту</t>
  </si>
  <si>
    <t>Room based on Bed and breakfast (include breakfast for 02 person/night)</t>
  </si>
  <si>
    <t>26.01.25 - 02.02.25</t>
  </si>
  <si>
    <r>
      <t xml:space="preserve">     Время ожидания гостей в Аэропорту Ngurah Rai Bali не более 2х часов с момента посадки самолета. В случае возникновения проблем с багажем    или на паспортном/таможенном контроле гости должны связаться с представителями                                                               MAC ASIA GROUP:    </t>
    </r>
    <r>
      <rPr>
        <b/>
        <sz val="12"/>
        <color rgb="FFFF0000"/>
        <rFont val="Arial"/>
        <family val="2"/>
      </rPr>
      <t xml:space="preserve">+62 81337018090  WA или + 62 81338521413 WA / TELGRAM   + 62 81236759010 WA +7 9166025415   WA / TELEGRAM                                             в Aэропорту I Gusti Ngurah Rai на Бали работает бесплатный WIFI. </t>
    </r>
  </si>
  <si>
    <t xml:space="preserve">   Индивидуальные трансферы с Русскоговорящим Гидом 2024 (В одину сторону / Цена с человека)</t>
  </si>
  <si>
    <t xml:space="preserve">Airport - Hotel Nusa Dua / Tanjung Benoa / Jimbaran / Sanur / Kuta / Tuban / Legian / Seminyak </t>
  </si>
  <si>
    <t>Airport - Ungasan / Pecatu / Uluwatu / Canggu / Kerobokan</t>
  </si>
  <si>
    <t xml:space="preserve">Airport - Tabanan / Ubud / Tanah Lot </t>
  </si>
  <si>
    <t>Airport - Karangasem / Candidasa/ Bedugul</t>
  </si>
  <si>
    <t>Airport - Lovina / Amed / Tulamben / Menjangan / Bondalem/ North Bali</t>
  </si>
  <si>
    <r>
      <rPr>
        <b/>
        <sz val="12"/>
        <color rgb="FF4A86E8"/>
        <rFont val="Arial"/>
        <family val="2"/>
      </rPr>
      <t xml:space="preserve">VIP Встреча при международном прилете:
</t>
    </r>
    <r>
      <rPr>
        <sz val="12"/>
        <color rgb="FF4A86E8"/>
        <rFont val="Arial"/>
        <family val="2"/>
      </rPr>
      <t>Встреча в Зале Прилета перед паспортным контролем, с табличкой: Имя и Фамилия (авиационные правила не позволяют ждать у выхода из самолета).
Сопровождение для получения VOA визы по прибытии (по правилам оплата должна быть произведена только гостем).
Далее представитель направляет к иммиграционной стойке (обычная линия).  
Сопровождение гостей и багажа через зону таможенного контроля напрямую к месту трансфера, где ожидает наш гид с транспортом.</t>
    </r>
    <r>
      <rPr>
        <sz val="12"/>
        <color rgb="FF0070C0"/>
        <rFont val="Arial"/>
        <family val="2"/>
      </rPr>
      <t xml:space="preserve">
</t>
    </r>
    <r>
      <rPr>
        <b/>
        <sz val="12"/>
        <color rgb="FF0070C0"/>
        <rFont val="Arial"/>
        <family val="2"/>
      </rPr>
      <t xml:space="preserve">
</t>
    </r>
    <r>
      <rPr>
        <b/>
        <sz val="12"/>
        <color rgb="FF4A86E8"/>
        <rFont val="Arial"/>
        <family val="2"/>
      </rPr>
      <t xml:space="preserve">VIP помощь при международном вылете:
</t>
    </r>
    <r>
      <rPr>
        <sz val="12"/>
        <color rgb="FF4A86E8"/>
        <rFont val="Arial"/>
        <family val="2"/>
      </rPr>
      <t xml:space="preserve">Встреча гостей у входа в зал вылета.
Сопровождение и помощь гостям через контрольно-пропускной пункт при входе.
Сопровождение и помощь гостям на стойке регистрации.
Сопровождение и помощь гостям в иммиграционном процессе.
Сопровождение и помощь гостям до выхода на посадку для приоритетной посадки или до мест представительского зала ожидания, необходимых пассажирам бизнес-класса.
</t>
    </r>
    <r>
      <rPr>
        <b/>
        <sz val="12"/>
        <color rgb="FF4A86E8"/>
        <rFont val="Arial"/>
        <family val="2"/>
      </rPr>
      <t xml:space="preserve">СТОИМОСТЬ УСЛУГИ CONCIERGE SERVICE </t>
    </r>
    <r>
      <rPr>
        <sz val="12"/>
        <color rgb="FF4A86E8"/>
        <rFont val="Arial"/>
        <family val="2"/>
      </rPr>
      <t xml:space="preserve">на вылете или прилете: </t>
    </r>
    <r>
      <rPr>
        <b/>
        <sz val="12"/>
        <color rgb="FF4A86E8"/>
        <rFont val="Arial"/>
        <family val="2"/>
      </rPr>
      <t>USD 35</t>
    </r>
    <r>
      <rPr>
        <sz val="12"/>
        <color rgb="FF4A86E8"/>
        <rFont val="Arial"/>
        <family val="2"/>
      </rPr>
      <t xml:space="preserve"> </t>
    </r>
    <r>
      <rPr>
        <b/>
        <sz val="12"/>
        <color rgb="FF4A86E8"/>
        <rFont val="Arial"/>
        <family val="2"/>
      </rPr>
      <t>/ с человека</t>
    </r>
    <r>
      <rPr>
        <sz val="12"/>
        <color rgb="FF4A86E8"/>
        <rFont val="Arial"/>
        <family val="2"/>
      </rPr>
      <t xml:space="preserve"> (включая детей от 0 до 12 лет)</t>
    </r>
    <r>
      <rPr>
        <sz val="12"/>
        <color rgb="FF4A86E8"/>
        <rFont val="Arial"/>
        <family val="2"/>
      </rPr>
      <t xml:space="preserve">
</t>
    </r>
    <r>
      <rPr>
        <sz val="12"/>
        <color rgb="FFFF0000"/>
        <rFont val="Arial"/>
        <family val="2"/>
      </rPr>
      <t xml:space="preserve">* Услуга Concierge Service на прилете / вылете доступна только в случае бронирования трансфера в компании Mac Asia Group.
</t>
    </r>
  </si>
  <si>
    <t>УСЛОВИЯ БРОНИРОВАНИЯ И АННУЛЯЦИЯ
1.  Все цены НЕТТО указаны  с учетом налогов и подлежат оплате в долларах США
2.  Если трансфер из/в аэропорт или VIP встреча/проводы отменена менее чем за 24 часа до прибытия - предусмотрен штраф 100%
3.  При изменении расписания или задержке рейса - мы должны быть проинформированы не позднее чем за 24 часа до времени прилета, иначе может быть начислено 50% -100% надбавки за транспортные расходы или ожидание в аэропорту
4. Трансферы для детей в возрасте 0-3 - бесплатно. Для детей в возрасте от 4 лет и старше - действует цена взрослого человека
5. Всем туристам будет предоставлен информационный каталог - путеводитель по Бали и Индонезии, по желанию наш гид проведет с гостями встречу - консультацию  по турам</t>
  </si>
  <si>
    <t>04.01.25 - 31.03.25</t>
  </si>
  <si>
    <t>01.11.24 - 22.12.24</t>
  </si>
  <si>
    <t>FOUR POINTS BY SHERATON  4*</t>
  </si>
  <si>
    <t>GRAND SEMINYAK 5*</t>
  </si>
  <si>
    <t>Seminyak Suite</t>
  </si>
  <si>
    <t>Seminyak Pool Access Suite</t>
  </si>
  <si>
    <t>www.grandseminyak.com</t>
  </si>
  <si>
    <t>Seminyak Ocean Suite</t>
  </si>
  <si>
    <t>01.09.24 - 25.12.24</t>
  </si>
  <si>
    <t>26.12.24 - 03.01.25</t>
  </si>
  <si>
    <t>SELLING PERIOD   :  01 August – 30 November 2024</t>
  </si>
  <si>
    <t>STAYING PERIOD  :  01 August 2024 – 31 March 2025</t>
  </si>
  <si>
    <t>VISESA UBUD RESORT 5*</t>
  </si>
  <si>
    <t>Jungle Suite With Private Balcony</t>
  </si>
  <si>
    <t>https://visesaubud.com</t>
  </si>
  <si>
    <t>CHAMPLUNG SARI HOTEL VILLA &amp; SPA 3*</t>
  </si>
  <si>
    <t>https://www.champlungsariubud.com/</t>
  </si>
  <si>
    <t>25.12.24 - 05.01.25</t>
  </si>
  <si>
    <t>Booking Window : 1 Aug 2024 – 30 Nov 2024</t>
  </si>
  <si>
    <t>Travel Period : 1 Aug 2024 – 31 March 2025</t>
  </si>
  <si>
    <t>Value Add : Minimum 2 nights stay get 1 x Floating Breakfast</t>
  </si>
  <si>
    <t>ANJA JIMBARAN  4*</t>
  </si>
  <si>
    <t>(ROH) Deluxe &amp; Anja Suite</t>
  </si>
  <si>
    <t>www.anjajimbaran.com</t>
  </si>
  <si>
    <t>LAST MINUTE CAMPAIGN Offer</t>
  </si>
  <si>
    <t>Booking Period : 1 September – 23 December 2024</t>
  </si>
  <si>
    <t>Travel period  :  1 September – 23 December 2024</t>
  </si>
  <si>
    <t>Dinner: Table8 (buffet) or Edogin (set menu).  adult 45 usd / Pax/ day   ; chd03 - 08y/o usd 25/ pax/day</t>
  </si>
  <si>
    <t>Dinner: The Café (buffet) or Table8 (buffet) or Edogin (set menu) or Soleil (set menu) Price adult 80 usd / Pax/ day   ; chd 03 - 08y/o usd 42/ pax/day</t>
  </si>
  <si>
    <r>
      <t>Half Board – Lunch or Dinner  : at Soleil (set menu), Table8 (set menu) L</t>
    </r>
    <r>
      <rPr>
        <sz val="12"/>
        <color indexed="10"/>
        <rFont val="Calibri"/>
        <family val="2"/>
        <scheme val="minor"/>
      </rPr>
      <t>unch Price   adult 45 usd / Pax/ day   ; chd 03 - 08y/o usd 25/ pax/day</t>
    </r>
  </si>
  <si>
    <r>
      <t xml:space="preserve">Full Board – Lunch &amp; Dinner  Soleil (set menu) or Table8 (set menu)  </t>
    </r>
    <r>
      <rPr>
        <sz val="12"/>
        <color indexed="10"/>
        <rFont val="Calibri"/>
        <family val="2"/>
        <scheme val="minor"/>
      </rPr>
      <t>Lunch Price adult 80 usd / Pax/ day   ; chd 03 - 08y/o usd 42/ pax/day</t>
    </r>
  </si>
  <si>
    <t xml:space="preserve">Meal Rates :  Lunch : Adult 20 Usd/ Pax/ day;  Child 6 – 11.99 years old 13 Usd/ Pax/ day </t>
  </si>
  <si>
    <t>or Dinner : Adult 23 Usd/ Pax/day ;  Child 6 – 11.99 years old 13 Usd/ Pax /day</t>
  </si>
  <si>
    <t xml:space="preserve">THE APURVA KEMPINSKI 5* </t>
  </si>
  <si>
    <t xml:space="preserve">www.kempinski.com/bali  </t>
  </si>
  <si>
    <t xml:space="preserve">Cliff Private Pool Junior Suite </t>
  </si>
  <si>
    <t xml:space="preserve">Cliff Private Pool Ocean Junior Suite </t>
  </si>
  <si>
    <t>Sriwijaya Two Bedroom Villa</t>
  </si>
  <si>
    <t>21.12.24 - 26.12.24</t>
  </si>
  <si>
    <t>08.01.25 - 27.01.25</t>
  </si>
  <si>
    <t>03.02.25 - 27.03.25</t>
  </si>
  <si>
    <t>28.01.25 - 02.02.25</t>
  </si>
  <si>
    <t>08.04.25 - 14.07.25</t>
  </si>
  <si>
    <t>28.03.25 - 07.04.25</t>
  </si>
  <si>
    <t>Rate Code for Special Offer: WHRUSO.</t>
  </si>
  <si>
    <t>Meal Rates :  Half board : Adult 50 Usd/ Pax/day;  Child 6 – 11.99 years old 28 Usd/ Pax/ day ; Child 0 – 5.99 years old  Charge as per consumption</t>
  </si>
  <si>
    <t>Full board : Adult 95 Usd/ Pax/ day;  Child 6 – 11.99 years old 50 Usd/ Pax/day ; Child 0 – 5.99 years old  Charge as per consumption</t>
  </si>
  <si>
    <t>*Stay minimum 7 nights: get 1X dinner at Reef Beach Club for 2 persons (Sriwijaya 2 BR Villa valid for 4 people).</t>
  </si>
  <si>
    <t>*Stay minimum 12 nights: get 1X dinner at Reef Beach Clun and 1X 50 minutes Spa Massage for 2 persons</t>
  </si>
  <si>
    <t>01.11.24 - 26.12.24</t>
  </si>
  <si>
    <t>27.12.24 - 05.01.25</t>
  </si>
  <si>
    <t>06.01.25 - 30.04.25</t>
  </si>
  <si>
    <t>SPECIAL PROMOTION MULIA RESORT PERIOD 1 NOVEMBER 2024 – 30 APR 2025</t>
  </si>
  <si>
    <t>▪ Booking window: iimmediately – 30 April 2025 (inclusive).</t>
  </si>
  <si>
    <t>▪ Peak season period: 27 December 2024 – 5 January 2025 (inclusive)</t>
  </si>
  <si>
    <t>Surcharge and additional surcharge for the Half Board, Full Board and All Inclusive</t>
  </si>
  <si>
    <t>SPECIAL PROMOTION THE MULIA &amp; MULIA VILLAS 01 NOV 2024 – 30 APR 2025</t>
  </si>
  <si>
    <t>Booking window: immediately – 30 April 2025 (inclusive).</t>
  </si>
  <si>
    <t>▪ Traveling date: 1 November 2024 – 30 April 2025 (inclusive).</t>
  </si>
  <si>
    <t>Peak season period: 27 December 2024 – 5 January 2025 (inclusive)</t>
  </si>
  <si>
    <t>Booking Code: WRUSPC</t>
  </si>
  <si>
    <t xml:space="preserve">Marquess Ruby Suite </t>
  </si>
  <si>
    <t>▪ Booking window : immediately – 30 April 2025 (inclusive).</t>
  </si>
  <si>
    <t>▪ Traveling date : immediately – 30 April 2025 (inclusive).</t>
  </si>
  <si>
    <t xml:space="preserve">▪ Peak season period : 27 December 2024 – 5 January 2025 (inclusive) </t>
  </si>
  <si>
    <t>Deluxe Suite Garden View</t>
  </si>
  <si>
    <t>www.Themerusanur.com</t>
  </si>
  <si>
    <t>Deluxe Suite Ocean View</t>
  </si>
  <si>
    <t>23.12.24 - 06.01.25</t>
  </si>
  <si>
    <t>" Soft Opening Promotion"</t>
  </si>
  <si>
    <t>07.01.25 - 31.03.25</t>
  </si>
  <si>
    <t xml:space="preserve">Meal Rates :  Half board : Adult 37 Usd/ Pax/ day;  Child 6 – 11.99 years old 20 Usd/ Pax/ day </t>
  </si>
  <si>
    <t>Full board : Adult 66 Usd/ Pax/ day;  Child 6 – 11.99 years old 35 Usd/ Pax/day</t>
  </si>
  <si>
    <t>Deluxe Ocean View</t>
  </si>
  <si>
    <t xml:space="preserve">www.Balibeachhotel.com </t>
  </si>
  <si>
    <t>Executive Ocean View</t>
  </si>
  <si>
    <t>Executive Suite Ocean View</t>
  </si>
  <si>
    <t xml:space="preserve">Meal Rates :  Half board : Adult 28 Usd/ Pax/ day;  Child 5 – 11.99 years old 14 Usd/ Pax/ day </t>
  </si>
  <si>
    <t>Full board : Adult 50 Usd/ Pax/ day;  Child 5– 11.99 years old 27 Usd/ Pax/day</t>
  </si>
  <si>
    <t>Compulsory NYE Dinner 31 Dec’24 (food only): Adult 60 usd/person, Child 5-12 yo 30 usd/ person</t>
  </si>
  <si>
    <t xml:space="preserve">Цены в USD о.Бали-лучшие спецпредложения отелей 2024-2025 </t>
  </si>
  <si>
    <t>Dinner: Table8 (buffet) or Edogin (set menu).  adult 45 usd / Pax/ day; chd 03 - 08 y/o usd 25/ pax/day</t>
  </si>
  <si>
    <r>
      <t>Half Board – Lunch or Dinner  : at Soleil (set menu),Table8 (set menu) L</t>
    </r>
    <r>
      <rPr>
        <sz val="12"/>
        <color indexed="10"/>
        <rFont val="Calibri"/>
        <family val="2"/>
        <scheme val="minor"/>
      </rPr>
      <t>unch Price adult 45 usd / Pax/ day; chd 03 - 08 y/o usd 25/ pax/day</t>
    </r>
  </si>
  <si>
    <r>
      <t xml:space="preserve">Full Board – Lunch &amp; Dinner  Soleil (set menu) or Table8 (set menu)  </t>
    </r>
    <r>
      <rPr>
        <sz val="12"/>
        <color indexed="10"/>
        <rFont val="Calibri"/>
        <family val="2"/>
        <scheme val="minor"/>
      </rPr>
      <t>Lunch Price adult 85 usd / Pax/ day; chd 03 - 08 y/o usd 44/ pax/day</t>
    </r>
  </si>
  <si>
    <t>Dinner: The Café (buffet) or Table8 (buffet) or Edogin (set menu) or Soleil (set menu) Price adult 85 usd / Pax/ day; chd 03 - 08 y/o usd 45/ pax/day</t>
  </si>
  <si>
    <t>Mulia Grandeur</t>
  </si>
  <si>
    <r>
      <t>Family Villa Ocean View 2 BDR</t>
    </r>
    <r>
      <rPr>
        <b/>
        <sz val="12"/>
        <rFont val="Calibri"/>
        <family val="2"/>
        <charset val="204"/>
        <scheme val="minor"/>
      </rPr>
      <t xml:space="preserve"> (size 600 m2)</t>
    </r>
  </si>
  <si>
    <r>
      <t>Family Villa Garden View 2 BDR (</t>
    </r>
    <r>
      <rPr>
        <b/>
        <sz val="12"/>
        <rFont val="Calibri"/>
        <family val="2"/>
        <charset val="204"/>
        <scheme val="minor"/>
      </rPr>
      <t>size 600 m2)</t>
    </r>
  </si>
  <si>
    <r>
      <t xml:space="preserve">The Baron suite </t>
    </r>
    <r>
      <rPr>
        <b/>
        <sz val="12"/>
        <rFont val="Calibri"/>
        <family val="2"/>
        <charset val="204"/>
        <scheme val="minor"/>
      </rPr>
      <t>(size 105 m2)</t>
    </r>
  </si>
  <si>
    <r>
      <t xml:space="preserve">The Earl suite </t>
    </r>
    <r>
      <rPr>
        <b/>
        <sz val="12"/>
        <rFont val="Calibri"/>
        <family val="2"/>
        <charset val="204"/>
        <scheme val="minor"/>
      </rPr>
      <t>(size 130 m2)</t>
    </r>
  </si>
  <si>
    <t>Mulia Grandeur Deluxe</t>
  </si>
  <si>
    <t>▪ Traveling date: 1 September 2024 – 30 April 2025 (inclusive).</t>
  </si>
  <si>
    <t>One Bedroom Garden View Villa</t>
  </si>
  <si>
    <t>One Bedroom Ocean View Villa</t>
  </si>
  <si>
    <r>
      <t xml:space="preserve">The Baron Suite </t>
    </r>
    <r>
      <rPr>
        <b/>
        <sz val="12"/>
        <rFont val="Calibri"/>
        <family val="2"/>
        <charset val="204"/>
        <scheme val="minor"/>
      </rPr>
      <t>(size 105 m2)</t>
    </r>
  </si>
  <si>
    <r>
      <t xml:space="preserve">The Earl Suite </t>
    </r>
    <r>
      <rPr>
        <b/>
        <sz val="12"/>
        <rFont val="Calibri"/>
        <family val="2"/>
        <charset val="204"/>
        <scheme val="minor"/>
      </rPr>
      <t>(size 130 m2)</t>
    </r>
  </si>
  <si>
    <r>
      <t xml:space="preserve">ROYAL SUITE Ocean court </t>
    </r>
    <r>
      <rPr>
        <b/>
        <sz val="12"/>
        <rFont val="Calibri"/>
        <family val="2"/>
        <charset val="204"/>
        <scheme val="minor"/>
      </rPr>
      <t>(3 pax, size 83 m2)</t>
    </r>
  </si>
  <si>
    <r>
      <t xml:space="preserve">ROYAL SUITE Ocean Court </t>
    </r>
    <r>
      <rPr>
        <b/>
        <sz val="12"/>
        <rFont val="Calibri"/>
        <family val="2"/>
        <charset val="204"/>
        <scheme val="minor"/>
      </rPr>
      <t>(3 pax, size 83 m2)</t>
    </r>
  </si>
  <si>
    <r>
      <t>ROYAL SUITE Ocean Court</t>
    </r>
    <r>
      <rPr>
        <b/>
        <sz val="12"/>
        <rFont val="Calibri"/>
        <family val="2"/>
        <charset val="204"/>
        <scheme val="minor"/>
      </rPr>
      <t xml:space="preserve"> (3 pax, size 83 m2)</t>
    </r>
  </si>
  <si>
    <t>Resort &amp; Villas  Deluxe</t>
  </si>
  <si>
    <t>Dinner: Table8 (buffet) or Edogin (set menu) adult 45 usd / Pax/ day; chd 03 - 08 y/o usd 25/ pax/day</t>
  </si>
  <si>
    <t>MULIA VILLAS (size 600 m2)</t>
  </si>
  <si>
    <r>
      <t>Grand Deluxe Room</t>
    </r>
    <r>
      <rPr>
        <b/>
        <sz val="12"/>
        <rFont val="Calibri"/>
        <family val="2"/>
        <charset val="204"/>
        <scheme val="minor"/>
      </rPr>
      <t xml:space="preserve"> (65 м2)</t>
    </r>
  </si>
  <si>
    <r>
      <t>Grand Deluxe Ocean Room</t>
    </r>
    <r>
      <rPr>
        <b/>
        <sz val="12"/>
        <rFont val="Calibri"/>
        <family val="2"/>
        <charset val="204"/>
        <scheme val="minor"/>
      </rPr>
      <t xml:space="preserve"> (65 м2)</t>
    </r>
  </si>
  <si>
    <r>
      <t>Grand Deluxe Lagoon Room</t>
    </r>
    <r>
      <rPr>
        <b/>
        <sz val="12"/>
        <rFont val="Calibri"/>
        <family val="2"/>
        <charset val="204"/>
        <scheme val="minor"/>
      </rPr>
      <t xml:space="preserve"> (80 м2)</t>
    </r>
  </si>
  <si>
    <t>Meal rates Halfboard: adult  usd 51/ Pax/ day; chd ( 04-11 y/o) : 26 / pax/ day</t>
  </si>
  <si>
    <t>Bali High room</t>
  </si>
  <si>
    <t>Kokomo room</t>
  </si>
  <si>
    <t>Validity: Immediately – 31 MAR 2025</t>
  </si>
  <si>
    <t xml:space="preserve">Meal Rates : Half board : Adult 37 Usd/ Pax/ day;  Child 6 – 11.99 years old 20 Usd/ Pax/ day </t>
  </si>
  <si>
    <t>THE MERU SANUR 5* DLX</t>
  </si>
  <si>
    <t>SANUR AREA bech front</t>
  </si>
  <si>
    <t>Full board : Adult 66 Usd/ Pax/ day; Child 6 – 11.99 years old 35 Usd/ Pax/day</t>
  </si>
  <si>
    <t>BALI BEACH HOTEL 5*</t>
  </si>
  <si>
    <t>UBUD AREA centre of town</t>
  </si>
  <si>
    <t>Deluxe Room New</t>
  </si>
  <si>
    <t>Promo Rates validity: 01 SEP 2024 - 31 MAr 2025</t>
  </si>
  <si>
    <t>Black out dates 23 DEC-07 JAN 2025</t>
  </si>
  <si>
    <t xml:space="preserve">All Inclusive  -Non-Alcoholic  Price   adult  or Child age 8-11.99 usd 146/ pax/day </t>
  </si>
  <si>
    <t xml:space="preserve">With Alcohol for adult only Price 194 / pax/day   ; With Imported Alcohol  for adult only Price 295 / pax/day </t>
  </si>
  <si>
    <t>AYODYA RESORT BALI 5*</t>
  </si>
  <si>
    <t>www.ayodyaresortbali.com</t>
  </si>
  <si>
    <t>n/a</t>
  </si>
  <si>
    <r>
      <t xml:space="preserve">Meal rates  Half board  : </t>
    </r>
    <r>
      <rPr>
        <sz val="12"/>
        <color rgb="FFFF0000"/>
        <rFont val="Calibri"/>
        <family val="2"/>
        <scheme val="minor"/>
      </rPr>
      <t xml:space="preserve">  adult  usd  38/ Pax/ day   ; chd 4-11.99y/o usd 20/ pax/day</t>
    </r>
  </si>
  <si>
    <r>
      <t xml:space="preserve">Full Board  : </t>
    </r>
    <r>
      <rPr>
        <sz val="12"/>
        <color rgb="FFFF0000"/>
        <rFont val="Calibri"/>
        <family val="2"/>
        <scheme val="minor"/>
      </rPr>
      <t xml:space="preserve">  adult  usd 57/ Pax/ day   ; chd 4-11.99y/o usd 30/ pax/day</t>
    </r>
  </si>
  <si>
    <r>
      <t xml:space="preserve">All Inclusive :   </t>
    </r>
    <r>
      <rPr>
        <sz val="12"/>
        <color rgb="FFFF0000"/>
        <rFont val="Calibri"/>
        <family val="2"/>
        <scheme val="minor"/>
      </rPr>
      <t>adult  usd 85/ Pax/ day   ; chd 4-11.99y/o usd 43/ pax/day</t>
    </r>
  </si>
  <si>
    <t>The special promotion is valid with limited availability. Space is subject to availability upon your booking and advance booking is required</t>
  </si>
  <si>
    <t>THE LAGUNA, A LUXURY COLLECTION 5*</t>
  </si>
  <si>
    <t>01.10.24 - 24.12.24</t>
  </si>
  <si>
    <t>https://www.marriott.com/en-us/hotels/dpslc-the-laguna-a-luxury-collection-resort-and-spa-nusa-dua-bali</t>
  </si>
  <si>
    <t>Deluxe Lagoon Access</t>
  </si>
  <si>
    <t>Deluxe Studio Lagoon Access</t>
  </si>
  <si>
    <t>Executive Suite</t>
  </si>
  <si>
    <t xml:space="preserve">Travel Period                   : 1 October 2024 – 31 March, 2025 (both days inclusive) </t>
  </si>
  <si>
    <t>Blackout Dates                : 23 December 2024 – 06 January, 2025 (both days inclusive)</t>
  </si>
  <si>
    <t>This Promotion valid only for Stay minimum 7 nights</t>
  </si>
  <si>
    <t>NEW YEAR’S EVE COMPULSORY DINNER Banyubiru or Arwana Restaurant  :   adult  usd  243/ Pax/ day   ; chd 3-11.99y/o usd 70/ pax/day</t>
  </si>
  <si>
    <t>Meal rates  Half board  :   adult  usd  45/ Pax/ day   ; chd 3-11.99y/o usd 25/ pax/day</t>
  </si>
  <si>
    <t>Full Board  :   adult  usd 85/ Pax/ day   ; chd 3-11.99y/o usd 44/ pax/day</t>
  </si>
  <si>
    <t>THE ST. REGIS BALI RESORT 5*</t>
  </si>
  <si>
    <t>St. Regis Suite</t>
  </si>
  <si>
    <t>15.09.24 - 22.12.24</t>
  </si>
  <si>
    <t>St. Regis Pool Suite</t>
  </si>
  <si>
    <t>Gardenia Villa</t>
  </si>
  <si>
    <t>St. Regis Lagoon Villa (1 Bedroom)</t>
  </si>
  <si>
    <t>11.01.25 - 31.03.25</t>
  </si>
  <si>
    <t xml:space="preserve">Offer only Valid for Stay minimum 5 nights </t>
  </si>
  <si>
    <t xml:space="preserve">Blackout Dates      : 23 December, 2024 – 10 January, 2025 (both days inclusive)    </t>
  </si>
  <si>
    <t>Meal rates  Lunch @ Kayuputi :   adult  usd 62/ Pax/ day; chd ( 04-11 y/o) : 23/ pax/ day</t>
  </si>
  <si>
    <t>Dinner  @ Boneka   : adult  usd 56/ Pax/ day ; chd ( 04-11 y/o) : 23 / pax/ day</t>
  </si>
  <si>
    <t>NEW YEAR’S EVE COMPULSORY DINNER at the Astor Ballroom for Russian Market :   adult  usd 412/ Pax/ day   ; chd 3-11.99y/o usd 170/ pax/day</t>
  </si>
  <si>
    <t>Traveling Period             : Immediatelly – 31 March 2025</t>
  </si>
  <si>
    <t>Booking Period                : Immediatelly  – 31 December 2024</t>
  </si>
  <si>
    <t>Garden suite</t>
  </si>
  <si>
    <t>Balcony suite</t>
  </si>
  <si>
    <t>Premier room</t>
  </si>
  <si>
    <t>https://seminyak.montigoresorts.com</t>
  </si>
  <si>
    <t>MONTIGO RESORTS 5*</t>
  </si>
  <si>
    <t>NEW YEAR’S EVE COMPULSORY DINNER   ( Food only)adult  usd 48/ Pax/ day   ; chd 3-11.99y/o usd 25/ pax/day</t>
  </si>
  <si>
    <t>Classic Deluxe</t>
  </si>
  <si>
    <t>Classic Family</t>
  </si>
  <si>
    <t>Classic Grande</t>
  </si>
  <si>
    <t>Family Interconnecting</t>
  </si>
  <si>
    <t>Ayodya Palace</t>
  </si>
  <si>
    <t>Suites Collections</t>
  </si>
  <si>
    <t>01.10.24 - 22.12.24</t>
  </si>
  <si>
    <t>Booking Period: 1 NOVEMBER – 15 DECEMBER 2024</t>
  </si>
  <si>
    <t>Travelling Period: 1 NOVEMBER 2024 – 31 MARCH 2025</t>
  </si>
  <si>
    <t>Black out date on:  23 Dec 2024 - 3 Jan 2025</t>
  </si>
  <si>
    <t xml:space="preserve">PROMOTION RATE valid for  Minimum 2 nights stay </t>
  </si>
  <si>
    <r>
      <t xml:space="preserve">▪ Booking code : </t>
    </r>
    <r>
      <rPr>
        <b/>
        <sz val="12"/>
        <color indexed="10"/>
        <rFont val="Calibri"/>
        <family val="2"/>
        <scheme val="minor"/>
      </rPr>
      <t>WRUPRE</t>
    </r>
  </si>
  <si>
    <r>
      <t xml:space="preserve">Booking Period                : Immediatelly - </t>
    </r>
    <r>
      <rPr>
        <sz val="12"/>
        <color indexed="10"/>
        <rFont val="Calibri"/>
        <family val="2"/>
        <scheme val="minor"/>
      </rPr>
      <t xml:space="preserve">15 December, </t>
    </r>
    <r>
      <rPr>
        <b/>
        <sz val="12"/>
        <color indexed="10"/>
        <rFont val="Calibri"/>
        <family val="2"/>
        <scheme val="minor"/>
      </rPr>
      <t>2024</t>
    </r>
  </si>
  <si>
    <t xml:space="preserve">Traveling Period             : 01 NOV – 31 March, 2025 </t>
  </si>
  <si>
    <t>Booking Period               : IMM – 15 December, 2024</t>
  </si>
  <si>
    <t>AMARTERRA Villas   5*</t>
  </si>
  <si>
    <t>15.10.24 - 19.12.24</t>
  </si>
  <si>
    <t>Autograph Collection</t>
  </si>
  <si>
    <t>One bedroom deluxe pool villa</t>
  </si>
  <si>
    <t>www.amarterravillas.com</t>
  </si>
  <si>
    <t>06.01.25 - 21.01.25</t>
  </si>
  <si>
    <t>22.01.25 - 04.02.25</t>
  </si>
  <si>
    <t>05.02.25 - 31.03.25</t>
  </si>
  <si>
    <t>Booking period       : Immediately  – 29 December 2024</t>
  </si>
  <si>
    <t>Traveling Period : Immediately - 30 March 2025</t>
  </si>
  <si>
    <t>Black out date : 20.12.24 - 05.01.25; 22.01.25 - 04.02.25</t>
  </si>
  <si>
    <t>Meal rates  LUNCH:  adult  usd 35/ Pax/ day; chd ( 04-11 y/o) : 20 / pax/ day</t>
  </si>
  <si>
    <t>DINNER  adult  usd 50/ Pax/ day ; chd ( 04-11 y/o) : 25 / pax/ day</t>
  </si>
  <si>
    <t>Compulsory new year dinner 31.12.24 :  adult  usd 147/ Pax; chd ( 04-11 y/o) : 75 / pax</t>
  </si>
  <si>
    <t>01.11.24 - 20.12.24</t>
  </si>
  <si>
    <t>Minimum 02 nt Stay</t>
  </si>
  <si>
    <t>Minimum 03 nt Stay</t>
  </si>
  <si>
    <t>15.07.25 - 31.08.24</t>
  </si>
  <si>
    <t>01.09.25 - 20.12.25</t>
  </si>
  <si>
    <t>Booking Period: 01 November 2024 – 10 January 2025.</t>
  </si>
  <si>
    <t>Staying Period: 01 November 2024 – 20 December 2025</t>
  </si>
  <si>
    <t>Rates not Valid on Black out Date,27.12.24 - 07.01.25 other date may occurred without prior notice</t>
  </si>
  <si>
    <t>Special Offer Rate is appied based on minimum 2 and 3 nights stay for all room types vary on period mentioned</t>
  </si>
  <si>
    <t>No check out is allowed on 31st of December 2024</t>
  </si>
  <si>
    <t>ADDITIONAL BENEFIT  : Valid for Regular Season &amp; High Season only (Exclude Peak Season 27 Dec 2024 – 07 Jan 2025)</t>
  </si>
  <si>
    <t>NUSA DUA BEACH HOTEL &amp; SPA  5*</t>
  </si>
  <si>
    <t>01.11.24 - 24.12.24</t>
  </si>
  <si>
    <t>www.nusaduahotel.com</t>
  </si>
  <si>
    <t>NUSADUA AREA</t>
  </si>
  <si>
    <t>Palace Club Room</t>
  </si>
  <si>
    <t>01.04.25 - 30.06.25</t>
  </si>
  <si>
    <t>FLASH TACTICAL OFFER 2024</t>
  </si>
  <si>
    <t>Booking Period : Immediately – 31 December 2024.</t>
  </si>
  <si>
    <t>Traveling period: IMM - 30 June 2025</t>
  </si>
  <si>
    <t>Price valid only for minimum 02 night stay</t>
  </si>
  <si>
    <t>Black out date : 25 December 2024-5 January 2025)</t>
  </si>
  <si>
    <t xml:space="preserve">Meal Rates :Half board : Adult 44 Usd/ Pax/ day; Child 6 – 11.99 years old 23 Usd/ Pax/ day </t>
  </si>
  <si>
    <t>Full board : Adult 64 Usd/ Pax/ day; Child 6 – 11.99 years old 33 Usd/ Pax/day</t>
  </si>
  <si>
    <t>VOUK HOTEL &amp; SUITES 4*</t>
  </si>
  <si>
    <t>01.11.24 - 21.12.24</t>
  </si>
  <si>
    <t>www.voukbali.com</t>
  </si>
  <si>
    <t>22.12.24 - 03.01.25</t>
  </si>
  <si>
    <t>01.04.25 - 25.01.25</t>
  </si>
  <si>
    <t>03.02.25 - 30.03.25</t>
  </si>
  <si>
    <t>Booking Period : Immediately -31 December 2024.</t>
  </si>
  <si>
    <t>Traveling period: Immediately – 30 March 2025</t>
  </si>
  <si>
    <t>Black out date : 25 December 2024-5 January 2025</t>
  </si>
  <si>
    <t>Meal rates  LUNCH:  adult  usd 24/ Pax/ day; chd ( 04-11 y/o) : 14 / pax/ day</t>
  </si>
  <si>
    <t>DINNER  adult  usd 28/ Pax/ day ; chd ( 04-11 y/o) : 14/ pax/ day</t>
  </si>
  <si>
    <t>ANANTARA ULUWATU BALI RESORT 5*</t>
  </si>
  <si>
    <t>incl.</t>
  </si>
  <si>
    <t>01.11.24 - 19.12.24</t>
  </si>
  <si>
    <t>WWW.ANANTARA.COM</t>
  </si>
  <si>
    <t>Anantara Pool Suite</t>
  </si>
  <si>
    <t>JIMBARAN - ULUWATU AREA</t>
  </si>
  <si>
    <t>Ocean View Pool Suite</t>
  </si>
  <si>
    <t>Ocean Front Suite</t>
  </si>
  <si>
    <t>Ocean Front Pool Suite</t>
  </si>
  <si>
    <t>2BR Garden View Pool Villa</t>
  </si>
  <si>
    <t>2BR Ocean View Pool Villa</t>
  </si>
  <si>
    <t>20.12.24 - 10.01.25</t>
  </si>
  <si>
    <t>11.01.25 - 26.03.25</t>
  </si>
  <si>
    <t>27.03.25 - 31.05.25</t>
  </si>
  <si>
    <t>“TROPICAL FESTIVE PROMOTION”</t>
  </si>
  <si>
    <t>Selling Period : IMMD – 31 Dec 2024</t>
  </si>
  <si>
    <t>Traveling Period :  IMMD – 31 March 2025</t>
  </si>
  <si>
    <t>Special Price valid for 02 night stay; 03 night stay for period peak seasons 20.12.24 - 10.01.25</t>
  </si>
  <si>
    <t>No check in and check out on 31 December 2024 and 29 March 2025.</t>
  </si>
  <si>
    <t>Meal rates  LUNCH:  adult  usd 34/ Pax/ day; chd ( 04-11 y/o) : 19 / pax/ day</t>
  </si>
  <si>
    <t>DINNER  adult  usd 45/ Pax/ day ; chd ( 04-11 y/o) : 24 / pax/ day</t>
  </si>
  <si>
    <t>Period of Booking : Immediately – 21st Dec 2024</t>
  </si>
  <si>
    <t>Period of Stay : 1st NOV– 31st March 2025</t>
  </si>
  <si>
    <t>Black out date : 21st Dec 2024 – 05th Jan 2025</t>
  </si>
  <si>
    <t>Minimum 2 nights stay for period 21st Dec 2024 – 05th Jan 2025</t>
  </si>
  <si>
    <t>NO check in &amp; check out on 31st December 2024</t>
  </si>
  <si>
    <t>Compulsory New Year’s Eve Dinner :  adult  usd 75/ Pax; chd ( 04-11 y/o) : 38 / pax</t>
  </si>
  <si>
    <t>01.11.24 - 15.12.24</t>
  </si>
  <si>
    <t>STAYING PERIOD  :  Immediately – 15 December 2024</t>
  </si>
  <si>
    <t>SELLING PERIOD   :  01 Nov – 30 November 2024 ( Flash Sale)</t>
  </si>
  <si>
    <t>W BALI SEMINYAK 5*</t>
  </si>
  <si>
    <t>Wonderful Garden View Escape</t>
  </si>
  <si>
    <t>Spectacular Ocean Facing Escape</t>
  </si>
  <si>
    <t>Marvelous One Bedroom Pool Villa</t>
  </si>
  <si>
    <t>Wow Two Bedroom Pool Villa</t>
  </si>
  <si>
    <t>23.12.24 - 26.12.24</t>
  </si>
  <si>
    <t>12.01.25 - 31.03.25</t>
  </si>
  <si>
    <r>
      <t xml:space="preserve">Booking Period                : Immediatelly - </t>
    </r>
    <r>
      <rPr>
        <sz val="12"/>
        <color indexed="10"/>
        <rFont val="Calibri"/>
        <family val="2"/>
        <scheme val="minor"/>
      </rPr>
      <t>30 November 2024</t>
    </r>
  </si>
  <si>
    <t>Traveling Period             : 01 NOV – 31 March 2025</t>
  </si>
  <si>
    <t xml:space="preserve">Offer only Valid for Stay minimum 2 nights </t>
  </si>
  <si>
    <t xml:space="preserve">Blackout Dates      : 27 December, 2024 – 11 January, 2025 (both days inclusive)    </t>
  </si>
  <si>
    <t>SAMABE BALI RESORT 5*</t>
  </si>
  <si>
    <t>One Bedroom Ocean Front Suite</t>
  </si>
  <si>
    <t>www.samabe.com</t>
  </si>
  <si>
    <t>Honeymoon Ocean Front Suite</t>
  </si>
  <si>
    <t>04.01.25 - 30.06.25</t>
  </si>
  <si>
    <t>One Bedroom Ocean Front Pool Suite</t>
  </si>
  <si>
    <t>Honeymoon Ocean Front Pool Suite</t>
  </si>
  <si>
    <t>One-Bedroom Garden Pool Villa</t>
  </si>
  <si>
    <t>One Bedroom Ocean Pool Villa</t>
  </si>
  <si>
    <t>Two Bedroom Garden Pool Villa</t>
  </si>
  <si>
    <t>Two Bedroom Ocean Pool Villa</t>
  </si>
  <si>
    <t>Minimum Stay 3 nights</t>
  </si>
  <si>
    <t>Booking Period :  Immediately – 31 December 2024</t>
  </si>
  <si>
    <t>Travel Period     : Immediately  – 30 June 2025</t>
  </si>
  <si>
    <t>Minimum Stay 3 nights mandatory for period  22.12.24 - 03.01.25</t>
  </si>
  <si>
    <t>Supplement charge for Luxury ALL INCLUSIVEFor “Unlimited Privilege” Minimum 2 nights consecutive stay</t>
  </si>
  <si>
    <t>Adult/Night usd 148/ pax/day; CHD 4-11.99 y.o usd 76/ pax/day;  Infant 0-3,99 y.o free</t>
  </si>
  <si>
    <t>Booking Period: 1 - 30 November 2024</t>
  </si>
  <si>
    <t>Travelling period: 1 November 2024 - 31 March 2025</t>
  </si>
  <si>
    <t>Compulsory New Year’s Eve Dinner 2024 :  adult  usd 270/ Pax; chd ( 04-11 y/o) : 140 / pax Children under 04 years old Free - sharing with parents</t>
  </si>
  <si>
    <t>DWARAKA 4*</t>
  </si>
  <si>
    <t>Royal Suite with Garden View</t>
  </si>
  <si>
    <t xml:space="preserve">www.dwarakavillas.com </t>
  </si>
  <si>
    <t>Royal Suite with Rice Field View</t>
  </si>
  <si>
    <t>One Bed Room Pool Villa with Garden View</t>
  </si>
  <si>
    <t>One Bed Room Pool Villa Rice Field View</t>
  </si>
  <si>
    <t>Two Bed Room Pool Villa</t>
  </si>
  <si>
    <t>20.12.24 - 06.01.25</t>
  </si>
  <si>
    <t>Booking Period: Immediate – 31 March, 2025</t>
  </si>
  <si>
    <t>Travelling period: Immediate – 31 March, 2025</t>
  </si>
  <si>
    <t>Garden Villa</t>
  </si>
  <si>
    <t>www.kamandaluresort.com</t>
  </si>
  <si>
    <t>Garden Pool Villa</t>
  </si>
  <si>
    <t>Valley pool Villa</t>
  </si>
  <si>
    <t>2BR Valley Pool Villa</t>
  </si>
  <si>
    <t xml:space="preserve">Minimum 2 nights stay  applied for this special price </t>
  </si>
  <si>
    <t>Meal rates  LUNCH:  adult  usd 38/ Pax/ day; chd ( 04-11 y/o) : 20 / pax/ day</t>
  </si>
  <si>
    <t>DINNER  adult  usd 54/ Pax/ day ; chd ( 04-11 y/o) : 28 / pax/ day</t>
  </si>
  <si>
    <t>Validity: Immediately – 19 December 2024</t>
  </si>
  <si>
    <t>ANANDADARA UBUD RESORT &amp; SPA 4*</t>
  </si>
  <si>
    <t>Ananda Deluxe Room</t>
  </si>
  <si>
    <t>www.anandadara.com</t>
  </si>
  <si>
    <t>Ananda Junior Suite</t>
  </si>
  <si>
    <t>Ananda Suite</t>
  </si>
  <si>
    <t>Grand View One Bedroom Rooftop Pool Villa</t>
  </si>
  <si>
    <t>21.12.24 - 05.01.25</t>
  </si>
  <si>
    <t>06.01.25 - 31.06.25</t>
  </si>
  <si>
    <r>
      <t xml:space="preserve">Booking Period                : Immediatelly - </t>
    </r>
    <r>
      <rPr>
        <sz val="12"/>
        <color indexed="10"/>
        <rFont val="Calibri"/>
        <family val="2"/>
        <scheme val="minor"/>
      </rPr>
      <t>20 Dec 2024</t>
    </r>
  </si>
  <si>
    <t>Traveling Period             : 01 NOV – 30 Jun 2025</t>
  </si>
  <si>
    <t>Meal rates  Lunch  3-course :   adult  usd 20/ Pax/ meal ; chd ( 04-11 y/o) :10/ pax/ day</t>
  </si>
  <si>
    <t>Dinner  3-course   : adult  usd 24/ Pax/ day ; chd ( 04-11 y/o) : 12 / pax/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</si>
</sst>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.00_р_._-;\-* #,##0.00_р_._-;_-* &quot;-&quot;??_р_._-;_-@_-"/>
    <numFmt numFmtId="165" formatCode="_-* #,##0.00_р_._-;\-* #,##0.00_р_._-;_-* \-??_р_._-;_-@_-"/>
    <numFmt numFmtId="166" formatCode="_-* #,##0.00\ _k_n_-;\-* #,##0.00\ _k_n_-;_-* &quot;-&quot;??\ _k_n_-;_-@_-"/>
    <numFmt numFmtId="167" formatCode="[$-409]d\-mmm\-yy;@"/>
    <numFmt numFmtId="168" formatCode="\$#,##0"/>
  </numFmts>
  <fonts count="160">
    <font>
      <sz val="10"/>
      <name val="Arial Cyr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</font>
    <font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i/>
      <sz val="11"/>
      <color indexed="10"/>
      <name val="Calibri"/>
      <family val="2"/>
    </font>
    <font>
      <b/>
      <sz val="11"/>
      <color indexed="53"/>
      <name val="Calibri"/>
      <family val="2"/>
      <charset val="204"/>
    </font>
    <font>
      <b/>
      <sz val="11"/>
      <color rgb="FF002060"/>
      <name val="Calibri"/>
      <family val="2"/>
      <charset val="204"/>
    </font>
    <font>
      <b/>
      <sz val="11"/>
      <color indexed="10"/>
      <name val="Calibri"/>
      <family val="2"/>
    </font>
    <font>
      <b/>
      <sz val="11"/>
      <name val="Calibri"/>
      <family val="2"/>
      <charset val="204"/>
    </font>
    <font>
      <sz val="12"/>
      <name val="Calibri"/>
      <family val="2"/>
      <scheme val="minor"/>
    </font>
    <font>
      <u/>
      <sz val="10"/>
      <color indexed="12"/>
      <name val="Arial"/>
      <family val="2"/>
      <charset val="204"/>
    </font>
    <font>
      <sz val="1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0"/>
      <color indexed="8"/>
      <name val="Times New Roman"/>
      <family val="1"/>
    </font>
    <font>
      <sz val="10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u/>
      <sz val="7"/>
      <color indexed="12"/>
      <name val="Arial Cyr"/>
      <family val="2"/>
      <charset val="204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11"/>
      <color theme="10"/>
      <name val="Calibri"/>
      <family val="2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0"/>
      <color rgb="FFFF0000"/>
      <name val="Arial Cyr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  <scheme val="minor"/>
    </font>
    <font>
      <u/>
      <sz val="12"/>
      <color indexed="12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indexed="10"/>
      <name val="Calibri"/>
      <family val="2"/>
      <scheme val="minor"/>
    </font>
    <font>
      <i/>
      <sz val="12"/>
      <color indexed="1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color indexed="10"/>
      <name val="Calibri"/>
      <family val="2"/>
      <charset val="204"/>
      <scheme val="minor"/>
    </font>
    <font>
      <b/>
      <sz val="14"/>
      <color indexed="10"/>
      <name val="Calibri"/>
      <family val="2"/>
      <scheme val="minor"/>
    </font>
    <font>
      <u/>
      <sz val="10"/>
      <color theme="10"/>
      <name val="Arial Cyr"/>
      <charset val="204"/>
    </font>
    <font>
      <sz val="8"/>
      <color rgb="FFFF0000"/>
      <name val="Arial"/>
      <family val="2"/>
    </font>
    <font>
      <i/>
      <sz val="10"/>
      <color rgb="FFFF0000"/>
      <name val="Arial Cyr"/>
    </font>
    <font>
      <b/>
      <sz val="9"/>
      <color indexed="10"/>
      <name val="Arial"/>
      <family val="2"/>
    </font>
    <font>
      <sz val="12"/>
      <name val="Calibri"/>
      <family val="2"/>
    </font>
    <font>
      <sz val="8"/>
      <color rgb="FF0070C0"/>
      <name val="Arial"/>
      <family val="2"/>
      <charset val="204"/>
    </font>
    <font>
      <sz val="8"/>
      <name val="Arial"/>
      <family val="2"/>
      <charset val="204"/>
    </font>
    <font>
      <b/>
      <u/>
      <sz val="12"/>
      <color indexed="12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u/>
      <sz val="9"/>
      <color indexed="10"/>
      <name val="Arial"/>
      <family val="2"/>
    </font>
    <font>
      <b/>
      <sz val="11"/>
      <color indexed="10"/>
      <name val="Calibri"/>
      <family val="2"/>
      <scheme val="minor"/>
    </font>
    <font>
      <b/>
      <sz val="11"/>
      <name val="Calibri"/>
      <family val="2"/>
    </font>
    <font>
      <sz val="12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</font>
    <font>
      <sz val="12"/>
      <color theme="1"/>
      <name val="Calibri"/>
      <family val="2"/>
      <scheme val="minor"/>
    </font>
    <font>
      <b/>
      <sz val="9"/>
      <color theme="3" tint="-0.249977111117893"/>
      <name val="Arial"/>
      <family val="2"/>
    </font>
    <font>
      <b/>
      <sz val="12"/>
      <color rgb="FFFF0000"/>
      <name val="Calibri"/>
      <family val="2"/>
    </font>
    <font>
      <b/>
      <sz val="11"/>
      <name val="Calibri"/>
      <family val="2"/>
      <scheme val="minor"/>
    </font>
    <font>
      <sz val="9"/>
      <color rgb="FFFF0000"/>
      <name val="Arial Cyr"/>
      <charset val="204"/>
    </font>
    <font>
      <sz val="9"/>
      <color rgb="FFFF0000"/>
      <name val="Arial Cyr"/>
    </font>
    <font>
      <sz val="10"/>
      <name val="Calibri"/>
      <family val="2"/>
      <charset val="204"/>
    </font>
    <font>
      <u/>
      <sz val="12"/>
      <color rgb="FFFF0000"/>
      <name val="Calibri"/>
      <family val="2"/>
    </font>
    <font>
      <b/>
      <sz val="9"/>
      <color rgb="FFFF0000"/>
      <name val="Arial Cyr"/>
      <charset val="204"/>
    </font>
    <font>
      <b/>
      <sz val="10"/>
      <color rgb="FFFF0000"/>
      <name val="Arial Cyr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11"/>
      <name val="Calibri"/>
      <family val="2"/>
      <charset val="204"/>
      <scheme val="minor"/>
    </font>
    <font>
      <b/>
      <u/>
      <sz val="9"/>
      <color rgb="FFFF0000"/>
      <name val="Arial"/>
      <family val="2"/>
    </font>
    <font>
      <sz val="9"/>
      <color indexed="10"/>
      <name val="Arial"/>
      <family val="2"/>
    </font>
    <font>
      <i/>
      <sz val="11"/>
      <color indexed="10"/>
      <name val="Calibri"/>
      <family val="2"/>
      <scheme val="minor"/>
    </font>
    <font>
      <i/>
      <sz val="9"/>
      <color rgb="FFFF0000"/>
      <name val="Arial"/>
      <family val="2"/>
    </font>
    <font>
      <b/>
      <i/>
      <u/>
      <sz val="12"/>
      <color indexed="10"/>
      <name val="Calibri"/>
      <family val="2"/>
      <scheme val="minor"/>
    </font>
    <font>
      <sz val="12"/>
      <name val="Calibri Light"/>
      <family val="2"/>
    </font>
    <font>
      <b/>
      <sz val="12"/>
      <name val="Calibri Light"/>
      <family val="2"/>
    </font>
    <font>
      <u/>
      <sz val="12"/>
      <name val="Calibri Light"/>
      <family val="2"/>
    </font>
    <font>
      <sz val="8"/>
      <name val="Arial"/>
      <family val="2"/>
    </font>
    <font>
      <b/>
      <sz val="10"/>
      <color rgb="FFFF0000"/>
      <name val="Avenir"/>
    </font>
    <font>
      <b/>
      <i/>
      <sz val="12"/>
      <color indexed="10"/>
      <name val="Calibri"/>
      <family val="2"/>
      <scheme val="minor"/>
    </font>
    <font>
      <b/>
      <i/>
      <sz val="10"/>
      <color rgb="FF000000"/>
      <name val="Arial"/>
      <family val="2"/>
    </font>
    <font>
      <b/>
      <i/>
      <sz val="10"/>
      <color indexed="10"/>
      <name val="Arial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u/>
      <sz val="10"/>
      <color theme="10"/>
      <name val="Arimo"/>
    </font>
    <font>
      <b/>
      <sz val="12"/>
      <color rgb="FFFF0000"/>
      <name val="Calibri"/>
      <family val="2"/>
    </font>
    <font>
      <u/>
      <sz val="11"/>
      <color indexed="12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b/>
      <sz val="11"/>
      <color rgb="FF002060"/>
      <name val="Arial"/>
      <family val="2"/>
    </font>
    <font>
      <u/>
      <sz val="12"/>
      <color indexed="12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rgb="FFFF0000"/>
      <name val="Arial"/>
      <family val="2"/>
    </font>
    <font>
      <sz val="11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6"/>
      <color rgb="FF000000"/>
      <name val="Arial"/>
      <family val="2"/>
    </font>
    <font>
      <b/>
      <sz val="9"/>
      <color rgb="FF00000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b/>
      <sz val="12"/>
      <color rgb="FF1F497D"/>
      <name val="Arial"/>
      <family val="2"/>
    </font>
    <font>
      <b/>
      <sz val="12"/>
      <color rgb="FF4A86E8"/>
      <name val="Arial"/>
      <family val="2"/>
    </font>
    <font>
      <sz val="12"/>
      <color rgb="FF4A86E8"/>
      <name val="Arial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sz val="12"/>
      <color rgb="FFFF0000"/>
      <name val="Arial"/>
      <family val="2"/>
    </font>
    <font>
      <sz val="11"/>
      <color rgb="FF000000"/>
      <name val="Arial"/>
      <family val="2"/>
    </font>
    <font>
      <b/>
      <sz val="14"/>
      <name val="Calibri"/>
      <family val="2"/>
      <scheme val="minor"/>
    </font>
    <font>
      <b/>
      <sz val="11"/>
      <color rgb="FFFF0000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theme="6" tint="0.79998168889431442"/>
        <bgColor rgb="FFEAF1DD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theme="0"/>
      </patternFill>
    </fill>
    <fill>
      <patternFill patternType="solid">
        <fgColor theme="2"/>
        <bgColor indexed="64"/>
      </patternFill>
    </fill>
  </fills>
  <borders count="2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8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596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16" fillId="23" borderId="7" applyNumberFormat="0" applyFont="0" applyAlignment="0" applyProtection="0"/>
    <xf numFmtId="0" fontId="36" fillId="23" borderId="7" applyNumberFormat="0" applyFont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8" fillId="0" borderId="0"/>
    <xf numFmtId="0" fontId="36" fillId="0" borderId="0"/>
    <xf numFmtId="0" fontId="16" fillId="0" borderId="0"/>
    <xf numFmtId="0" fontId="39" fillId="0" borderId="0"/>
    <xf numFmtId="0" fontId="36" fillId="0" borderId="0" applyFill="0" applyBorder="0"/>
    <xf numFmtId="0" fontId="40" fillId="0" borderId="0"/>
    <xf numFmtId="0" fontId="35" fillId="0" borderId="0" applyNumberFormat="0" applyFill="0" applyBorder="0" applyAlignment="0" applyProtection="0">
      <alignment vertical="top"/>
      <protection locked="0"/>
    </xf>
    <xf numFmtId="164" fontId="16" fillId="0" borderId="0" applyFont="0" applyFill="0" applyBorder="0" applyAlignment="0" applyProtection="0"/>
    <xf numFmtId="0" fontId="16" fillId="0" borderId="0" applyFill="0" applyBorder="0"/>
    <xf numFmtId="0" fontId="35" fillId="0" borderId="0" applyNumberFormat="0" applyFill="0" applyBorder="0" applyAlignment="0" applyProtection="0">
      <alignment vertical="top"/>
      <protection locked="0"/>
    </xf>
    <xf numFmtId="0" fontId="16" fillId="23" borderId="7" applyNumberFormat="0" applyFont="0" applyAlignment="0" applyProtection="0"/>
    <xf numFmtId="0" fontId="15" fillId="0" borderId="0"/>
    <xf numFmtId="0" fontId="16" fillId="0" borderId="0" applyFill="0" applyBorder="0"/>
    <xf numFmtId="0" fontId="33" fillId="0" borderId="20" applyNumberFormat="0" applyFill="0" applyAlignment="0" applyProtection="0"/>
    <xf numFmtId="0" fontId="33" fillId="0" borderId="16" applyNumberFormat="0" applyFill="0" applyAlignment="0" applyProtection="0"/>
    <xf numFmtId="0" fontId="31" fillId="20" borderId="15" applyNumberFormat="0" applyAlignment="0" applyProtection="0"/>
    <xf numFmtId="0" fontId="16" fillId="23" borderId="14" applyNumberFormat="0" applyFont="0" applyAlignment="0" applyProtection="0"/>
    <xf numFmtId="0" fontId="16" fillId="23" borderId="14" applyNumberFormat="0" applyFont="0" applyAlignment="0" applyProtection="0"/>
    <xf numFmtId="0" fontId="28" fillId="7" borderId="13" applyNumberFormat="0" applyAlignment="0" applyProtection="0"/>
    <xf numFmtId="0" fontId="21" fillId="20" borderId="17" applyNumberFormat="0" applyAlignment="0" applyProtection="0"/>
    <xf numFmtId="0" fontId="21" fillId="20" borderId="12" applyNumberFormat="0" applyAlignment="0" applyProtection="0"/>
    <xf numFmtId="0" fontId="21" fillId="20" borderId="13" applyNumberFormat="0" applyAlignment="0" applyProtection="0"/>
    <xf numFmtId="0" fontId="28" fillId="7" borderId="17" applyNumberFormat="0" applyAlignment="0" applyProtection="0"/>
    <xf numFmtId="0" fontId="28" fillId="7" borderId="12" applyNumberFormat="0" applyAlignment="0" applyProtection="0"/>
    <xf numFmtId="0" fontId="31" fillId="20" borderId="19" applyNumberFormat="0" applyAlignment="0" applyProtection="0"/>
    <xf numFmtId="0" fontId="16" fillId="23" borderId="18" applyNumberFormat="0" applyFont="0" applyAlignment="0" applyProtection="0"/>
    <xf numFmtId="0" fontId="16" fillId="23" borderId="18" applyNumberFormat="0" applyFont="0" applyAlignment="0" applyProtection="0"/>
    <xf numFmtId="0" fontId="14" fillId="0" borderId="0"/>
    <xf numFmtId="0" fontId="16" fillId="23" borderId="18" applyNumberFormat="0" applyFont="0" applyAlignment="0" applyProtection="0"/>
    <xf numFmtId="0" fontId="14" fillId="0" borderId="0"/>
    <xf numFmtId="0" fontId="41" fillId="0" borderId="0" applyNumberForma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37" fillId="0" borderId="0"/>
    <xf numFmtId="0" fontId="40" fillId="0" borderId="0"/>
    <xf numFmtId="0" fontId="16" fillId="0" borderId="0"/>
    <xf numFmtId="0" fontId="16" fillId="23" borderId="14" applyNumberFormat="0" applyFont="0" applyAlignment="0" applyProtection="0"/>
    <xf numFmtId="0" fontId="21" fillId="20" borderId="21" applyNumberFormat="0" applyAlignment="0" applyProtection="0"/>
    <xf numFmtId="0" fontId="28" fillId="7" borderId="21" applyNumberFormat="0" applyAlignment="0" applyProtection="0"/>
    <xf numFmtId="0" fontId="16" fillId="23" borderId="22" applyNumberFormat="0" applyFont="0" applyAlignment="0" applyProtection="0"/>
    <xf numFmtId="0" fontId="16" fillId="23" borderId="22" applyNumberFormat="0" applyFont="0" applyAlignment="0" applyProtection="0"/>
    <xf numFmtId="0" fontId="31" fillId="20" borderId="23" applyNumberFormat="0" applyAlignment="0" applyProtection="0"/>
    <xf numFmtId="0" fontId="33" fillId="0" borderId="24" applyNumberFormat="0" applyFill="0" applyAlignment="0" applyProtection="0"/>
    <xf numFmtId="0" fontId="13" fillId="0" borderId="0"/>
    <xf numFmtId="0" fontId="16" fillId="23" borderId="22" applyNumberFormat="0" applyFont="0" applyAlignment="0" applyProtection="0"/>
    <xf numFmtId="0" fontId="13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12" fillId="0" borderId="0"/>
    <xf numFmtId="0" fontId="16" fillId="0" borderId="0"/>
    <xf numFmtId="0" fontId="11" fillId="0" borderId="0"/>
    <xf numFmtId="0" fontId="16" fillId="0" borderId="0" applyFill="0" applyBorder="0"/>
    <xf numFmtId="0" fontId="44" fillId="0" borderId="0"/>
    <xf numFmtId="0" fontId="10" fillId="0" borderId="0"/>
    <xf numFmtId="0" fontId="40" fillId="0" borderId="0"/>
    <xf numFmtId="0" fontId="10" fillId="0" borderId="0"/>
    <xf numFmtId="164" fontId="37" fillId="0" borderId="0" applyFont="0" applyFill="0" applyBorder="0" applyAlignment="0" applyProtection="0"/>
    <xf numFmtId="0" fontId="56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/>
    <xf numFmtId="0" fontId="4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26" applyNumberFormat="0" applyAlignment="0" applyProtection="0"/>
    <xf numFmtId="0" fontId="22" fillId="21" borderId="2" applyNumberFormat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26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1" fillId="20" borderId="28" applyNumberFormat="0" applyAlignment="0" applyProtection="0"/>
    <xf numFmtId="0" fontId="32" fillId="0" borderId="0" applyNumberFormat="0" applyFill="0" applyBorder="0" applyAlignment="0" applyProtection="0"/>
    <xf numFmtId="0" fontId="33" fillId="0" borderId="29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58" fillId="0" borderId="34">
      <alignment horizontal="center" vertical="center"/>
    </xf>
    <xf numFmtId="164" fontId="37" fillId="0" borderId="0" applyFont="0" applyFill="0" applyBorder="0" applyAlignment="0" applyProtection="0"/>
    <xf numFmtId="0" fontId="10" fillId="0" borderId="0"/>
    <xf numFmtId="164" fontId="37" fillId="0" borderId="0" applyFont="0" applyFill="0" applyBorder="0" applyAlignment="0" applyProtection="0"/>
    <xf numFmtId="0" fontId="56" fillId="0" borderId="0"/>
    <xf numFmtId="0" fontId="44" fillId="0" borderId="0"/>
    <xf numFmtId="0" fontId="16" fillId="23" borderId="27" applyNumberFormat="0" applyFont="0" applyAlignment="0" applyProtection="0"/>
    <xf numFmtId="0" fontId="10" fillId="0" borderId="0"/>
    <xf numFmtId="0" fontId="33" fillId="0" borderId="29" applyNumberFormat="0" applyFill="0" applyAlignment="0" applyProtection="0"/>
    <xf numFmtId="0" fontId="33" fillId="0" borderId="29" applyNumberFormat="0" applyFill="0" applyAlignment="0" applyProtection="0"/>
    <xf numFmtId="0" fontId="31" fillId="20" borderId="28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28" fillId="7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8" fillId="7" borderId="26" applyNumberFormat="0" applyAlignment="0" applyProtection="0"/>
    <xf numFmtId="0" fontId="28" fillId="7" borderId="26" applyNumberFormat="0" applyAlignment="0" applyProtection="0"/>
    <xf numFmtId="0" fontId="31" fillId="20" borderId="28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0" fillId="0" borderId="0"/>
    <xf numFmtId="0" fontId="16" fillId="23" borderId="27" applyNumberFormat="0" applyFont="0" applyAlignment="0" applyProtection="0"/>
    <xf numFmtId="0" fontId="10" fillId="0" borderId="0"/>
    <xf numFmtId="0" fontId="16" fillId="23" borderId="27" applyNumberFormat="0" applyFont="0" applyAlignment="0" applyProtection="0"/>
    <xf numFmtId="0" fontId="56" fillId="0" borderId="0"/>
    <xf numFmtId="0" fontId="44" fillId="0" borderId="0"/>
    <xf numFmtId="43" fontId="44" fillId="0" borderId="0" applyFont="0" applyFill="0" applyBorder="0" applyAlignment="0" applyProtection="0"/>
    <xf numFmtId="0" fontId="38" fillId="0" borderId="0"/>
    <xf numFmtId="0" fontId="58" fillId="0" borderId="34">
      <alignment horizontal="center" vertical="center"/>
    </xf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1" fillId="20" borderId="28" applyNumberFormat="0" applyAlignment="0" applyProtection="0"/>
    <xf numFmtId="0" fontId="28" fillId="7" borderId="26" applyNumberFormat="0" applyAlignment="0" applyProtection="0"/>
    <xf numFmtId="0" fontId="28" fillId="7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8" fillId="7" borderId="26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1" fillId="20" borderId="28" applyNumberFormat="0" applyAlignment="0" applyProtection="0"/>
    <xf numFmtId="0" fontId="33" fillId="0" borderId="29" applyNumberFormat="0" applyFill="0" applyAlignment="0" applyProtection="0"/>
    <xf numFmtId="0" fontId="33" fillId="0" borderId="29" applyNumberFormat="0" applyFill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1" fillId="20" borderId="28" applyNumberFormat="0" applyAlignment="0" applyProtection="0"/>
    <xf numFmtId="0" fontId="33" fillId="0" borderId="29" applyNumberFormat="0" applyFill="0" applyAlignment="0" applyProtection="0"/>
    <xf numFmtId="0" fontId="33" fillId="0" borderId="29" applyNumberFormat="0" applyFill="0" applyAlignment="0" applyProtection="0"/>
    <xf numFmtId="0" fontId="21" fillId="20" borderId="26" applyNumberFormat="0" applyAlignment="0" applyProtection="0"/>
    <xf numFmtId="0" fontId="28" fillId="7" borderId="26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1" fillId="20" borderId="28" applyNumberFormat="0" applyAlignment="0" applyProtection="0"/>
    <xf numFmtId="0" fontId="33" fillId="0" borderId="29" applyNumberFormat="0" applyFill="0" applyAlignment="0" applyProtection="0"/>
    <xf numFmtId="0" fontId="28" fillId="7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16" fillId="23" borderId="27" applyNumberFormat="0" applyFont="0" applyAlignment="0" applyProtection="0"/>
    <xf numFmtId="0" fontId="28" fillId="7" borderId="26" applyNumberFormat="0" applyAlignment="0" applyProtection="0"/>
    <xf numFmtId="0" fontId="33" fillId="0" borderId="29" applyNumberFormat="0" applyFill="0" applyAlignment="0" applyProtection="0"/>
    <xf numFmtId="0" fontId="33" fillId="0" borderId="29" applyNumberFormat="0" applyFill="0" applyAlignment="0" applyProtection="0"/>
    <xf numFmtId="0" fontId="31" fillId="20" borderId="28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28" fillId="7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1" fillId="20" borderId="26" applyNumberFormat="0" applyAlignment="0" applyProtection="0"/>
    <xf numFmtId="0" fontId="28" fillId="7" borderId="26" applyNumberFormat="0" applyAlignment="0" applyProtection="0"/>
    <xf numFmtId="0" fontId="28" fillId="7" borderId="26" applyNumberFormat="0" applyAlignment="0" applyProtection="0"/>
    <xf numFmtId="0" fontId="31" fillId="20" borderId="28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33" fillId="0" borderId="29" applyNumberFormat="0" applyFill="0" applyAlignment="0" applyProtection="0"/>
    <xf numFmtId="0" fontId="31" fillId="20" borderId="28" applyNumberFormat="0" applyAlignment="0" applyProtection="0"/>
    <xf numFmtId="0" fontId="21" fillId="20" borderId="26" applyNumberFormat="0" applyAlignment="0" applyProtection="0"/>
    <xf numFmtId="0" fontId="28" fillId="7" borderId="26" applyNumberFormat="0" applyAlignment="0" applyProtection="0"/>
    <xf numFmtId="0" fontId="31" fillId="20" borderId="28" applyNumberForma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6" fillId="23" borderId="27" applyNumberFormat="0" applyFont="0" applyAlignment="0" applyProtection="0"/>
    <xf numFmtId="0" fontId="10" fillId="0" borderId="0"/>
    <xf numFmtId="0" fontId="10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/>
    <xf numFmtId="0" fontId="33" fillId="0" borderId="45" applyNumberFormat="0" applyFill="0" applyAlignment="0" applyProtection="0"/>
    <xf numFmtId="0" fontId="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0" fillId="30" borderId="35">
      <alignment horizontal="center" vertical="center" wrapText="1"/>
    </xf>
    <xf numFmtId="0" fontId="60" fillId="29" borderId="34">
      <alignment horizontal="center" vertical="center" wrapText="1"/>
    </xf>
    <xf numFmtId="0" fontId="21" fillId="20" borderId="30" applyNumberFormat="0" applyAlignment="0" applyProtection="0"/>
    <xf numFmtId="0" fontId="60" fillId="29" borderId="34">
      <alignment horizontal="center" vertical="center" wrapText="1"/>
    </xf>
    <xf numFmtId="0" fontId="60" fillId="29" borderId="34">
      <alignment horizontal="center" vertical="center" wrapText="1"/>
    </xf>
    <xf numFmtId="0" fontId="60" fillId="30" borderId="35">
      <alignment horizontal="center" vertical="center" wrapText="1"/>
    </xf>
    <xf numFmtId="0" fontId="60" fillId="29" borderId="34">
      <alignment horizontal="center" vertical="center" wrapText="1"/>
    </xf>
    <xf numFmtId="0" fontId="59" fillId="0" borderId="35">
      <alignment horizontal="center" vertical="center"/>
    </xf>
    <xf numFmtId="0" fontId="58" fillId="0" borderId="34">
      <alignment horizontal="center" vertical="center"/>
    </xf>
    <xf numFmtId="0" fontId="58" fillId="0" borderId="34">
      <alignment horizontal="center" vertical="center"/>
    </xf>
    <xf numFmtId="0" fontId="28" fillId="7" borderId="30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32" applyNumberFormat="0" applyAlignment="0" applyProtection="0"/>
    <xf numFmtId="0" fontId="33" fillId="0" borderId="33" applyNumberFormat="0" applyFill="0" applyAlignment="0" applyProtection="0"/>
    <xf numFmtId="0" fontId="38" fillId="0" borderId="0"/>
    <xf numFmtId="0" fontId="58" fillId="0" borderId="34">
      <alignment horizontal="center" vertical="center"/>
    </xf>
    <xf numFmtId="0" fontId="59" fillId="0" borderId="40">
      <alignment horizontal="center" vertical="center"/>
    </xf>
    <xf numFmtId="0" fontId="40" fillId="0" borderId="0"/>
    <xf numFmtId="0" fontId="37" fillId="0" borderId="0"/>
    <xf numFmtId="0" fontId="57" fillId="0" borderId="0" applyNumberFormat="0" applyFill="0" applyBorder="0" applyAlignment="0" applyProtection="0"/>
    <xf numFmtId="164" fontId="37" fillId="0" borderId="0" applyFont="0" applyFill="0" applyBorder="0" applyAlignment="0" applyProtection="0"/>
    <xf numFmtId="0" fontId="59" fillId="0" borderId="35">
      <alignment horizontal="center" vertical="center"/>
    </xf>
    <xf numFmtId="0" fontId="16" fillId="23" borderId="31" applyNumberFormat="0" applyFont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  <xf numFmtId="0" fontId="31" fillId="20" borderId="32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28" fillId="7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8" fillId="7" borderId="30" applyNumberFormat="0" applyAlignment="0" applyProtection="0"/>
    <xf numFmtId="0" fontId="28" fillId="7" borderId="30" applyNumberFormat="0" applyAlignment="0" applyProtection="0"/>
    <xf numFmtId="0" fontId="31" fillId="20" borderId="32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53" applyNumberFormat="0" applyAlignment="0" applyProtection="0"/>
    <xf numFmtId="0" fontId="16" fillId="23" borderId="31" applyNumberFormat="0" applyFont="0" applyAlignment="0" applyProtection="0"/>
    <xf numFmtId="165" fontId="44" fillId="0" borderId="0" applyFill="0" applyBorder="0" applyAlignment="0" applyProtection="0"/>
    <xf numFmtId="0" fontId="60" fillId="29" borderId="34">
      <alignment horizontal="center" vertical="center" wrapText="1"/>
    </xf>
    <xf numFmtId="0" fontId="10" fillId="0" borderId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32" applyNumberFormat="0" applyAlignment="0" applyProtection="0"/>
    <xf numFmtId="0" fontId="28" fillId="7" borderId="30" applyNumberFormat="0" applyAlignment="0" applyProtection="0"/>
    <xf numFmtId="0" fontId="28" fillId="7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8" fillId="7" borderId="30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32" applyNumberFormat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32" applyNumberFormat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  <xf numFmtId="0" fontId="21" fillId="20" borderId="30" applyNumberFormat="0" applyAlignment="0" applyProtection="0"/>
    <xf numFmtId="0" fontId="28" fillId="7" borderId="30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1" fillId="20" borderId="32" applyNumberFormat="0" applyAlignment="0" applyProtection="0"/>
    <xf numFmtId="0" fontId="33" fillId="0" borderId="33" applyNumberFormat="0" applyFill="0" applyAlignment="0" applyProtection="0"/>
    <xf numFmtId="0" fontId="28" fillId="7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6" fillId="23" borderId="31" applyNumberFormat="0" applyFont="0" applyAlignment="0" applyProtection="0"/>
    <xf numFmtId="0" fontId="28" fillId="7" borderId="30" applyNumberFormat="0" applyAlignment="0" applyProtection="0"/>
    <xf numFmtId="0" fontId="33" fillId="0" borderId="33" applyNumberFormat="0" applyFill="0" applyAlignment="0" applyProtection="0"/>
    <xf numFmtId="0" fontId="33" fillId="0" borderId="33" applyNumberFormat="0" applyFill="0" applyAlignment="0" applyProtection="0"/>
    <xf numFmtId="0" fontId="31" fillId="20" borderId="32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28" fillId="7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8" fillId="7" borderId="30" applyNumberFormat="0" applyAlignment="0" applyProtection="0"/>
    <xf numFmtId="0" fontId="28" fillId="7" borderId="30" applyNumberFormat="0" applyAlignment="0" applyProtection="0"/>
    <xf numFmtId="0" fontId="31" fillId="20" borderId="32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33" fillId="0" borderId="33" applyNumberFormat="0" applyFill="0" applyAlignment="0" applyProtection="0"/>
    <xf numFmtId="0" fontId="31" fillId="20" borderId="32" applyNumberFormat="0" applyAlignment="0" applyProtection="0"/>
    <xf numFmtId="0" fontId="21" fillId="20" borderId="30" applyNumberFormat="0" applyAlignment="0" applyProtection="0"/>
    <xf numFmtId="0" fontId="28" fillId="7" borderId="30" applyNumberFormat="0" applyAlignment="0" applyProtection="0"/>
    <xf numFmtId="0" fontId="31" fillId="20" borderId="32" applyNumberForma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16" fillId="23" borderId="31" applyNumberFormat="0" applyFont="0" applyAlignment="0" applyProtection="0"/>
    <xf numFmtId="0" fontId="44" fillId="0" borderId="0"/>
    <xf numFmtId="0" fontId="44" fillId="0" borderId="0"/>
    <xf numFmtId="0" fontId="16" fillId="0" borderId="0"/>
    <xf numFmtId="0" fontId="56" fillId="0" borderId="0"/>
    <xf numFmtId="0" fontId="40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6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10" fillId="0" borderId="0"/>
    <xf numFmtId="0" fontId="62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37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37" fillId="0" borderId="0"/>
    <xf numFmtId="0" fontId="56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37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44" fillId="0" borderId="0"/>
    <xf numFmtId="0" fontId="44" fillId="0" borderId="0"/>
    <xf numFmtId="0" fontId="38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4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38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44" fillId="0" borderId="0"/>
    <xf numFmtId="0" fontId="38" fillId="0" borderId="0"/>
    <xf numFmtId="0" fontId="56" fillId="0" borderId="0"/>
    <xf numFmtId="0" fontId="4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/>
    <xf numFmtId="0" fontId="56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8" fillId="0" borderId="0"/>
    <xf numFmtId="0" fontId="38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62" fillId="0" borderId="0"/>
    <xf numFmtId="9" fontId="44" fillId="0" borderId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58" fillId="0" borderId="34">
      <alignment wrapText="1"/>
    </xf>
    <xf numFmtId="0" fontId="59" fillId="0" borderId="35">
      <alignment wrapText="1"/>
    </xf>
    <xf numFmtId="0" fontId="58" fillId="0" borderId="34">
      <alignment wrapText="1"/>
    </xf>
    <xf numFmtId="0" fontId="58" fillId="0" borderId="34">
      <alignment wrapText="1"/>
    </xf>
    <xf numFmtId="0" fontId="58" fillId="0" borderId="34">
      <alignment wrapText="1"/>
    </xf>
    <xf numFmtId="0" fontId="58" fillId="0" borderId="34">
      <alignment wrapText="1"/>
    </xf>
    <xf numFmtId="0" fontId="59" fillId="0" borderId="35">
      <alignment wrapText="1"/>
    </xf>
    <xf numFmtId="0" fontId="55" fillId="0" borderId="0" applyNumberFormat="0" applyFill="0" applyBorder="0" applyAlignment="0" applyProtection="0">
      <alignment vertical="top"/>
      <protection locked="0"/>
    </xf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56" fillId="0" borderId="0"/>
    <xf numFmtId="0" fontId="44" fillId="0" borderId="0"/>
    <xf numFmtId="0" fontId="56" fillId="0" borderId="0"/>
    <xf numFmtId="0" fontId="5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37" fillId="0" borderId="0"/>
    <xf numFmtId="0" fontId="56" fillId="0" borderId="0"/>
    <xf numFmtId="0" fontId="44" fillId="0" borderId="0"/>
    <xf numFmtId="0" fontId="44" fillId="0" borderId="0"/>
    <xf numFmtId="0" fontId="56" fillId="0" borderId="0"/>
    <xf numFmtId="0" fontId="56" fillId="0" borderId="0"/>
    <xf numFmtId="0" fontId="10" fillId="0" borderId="0"/>
    <xf numFmtId="0" fontId="38" fillId="0" borderId="0"/>
    <xf numFmtId="0" fontId="66" fillId="0" borderId="0"/>
    <xf numFmtId="0" fontId="67" fillId="28" borderId="0" applyNumberFormat="0" applyBorder="0" applyAlignment="0" applyProtection="0"/>
    <xf numFmtId="166" fontId="6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8" fillId="27" borderId="0" applyNumberFormat="0" applyBorder="0" applyAlignment="0" applyProtection="0"/>
    <xf numFmtId="0" fontId="16" fillId="0" borderId="0" applyFill="0" applyBorder="0"/>
    <xf numFmtId="0" fontId="10" fillId="0" borderId="0"/>
    <xf numFmtId="0" fontId="37" fillId="0" borderId="0"/>
    <xf numFmtId="0" fontId="10" fillId="0" borderId="0"/>
    <xf numFmtId="0" fontId="38" fillId="0" borderId="0"/>
    <xf numFmtId="0" fontId="57" fillId="0" borderId="0" applyNumberFormat="0" applyFill="0" applyBorder="0" applyAlignment="0" applyProtection="0"/>
    <xf numFmtId="0" fontId="38" fillId="0" borderId="0"/>
    <xf numFmtId="0" fontId="40" fillId="0" borderId="0"/>
    <xf numFmtId="0" fontId="16" fillId="0" borderId="0"/>
    <xf numFmtId="0" fontId="40" fillId="0" borderId="0"/>
    <xf numFmtId="0" fontId="10" fillId="0" borderId="0"/>
    <xf numFmtId="0" fontId="16" fillId="0" borderId="0"/>
    <xf numFmtId="0" fontId="59" fillId="0" borderId="41">
      <alignment wrapText="1"/>
    </xf>
    <xf numFmtId="0" fontId="60" fillId="30" borderId="40">
      <alignment horizontal="center" vertical="center" wrapText="1"/>
    </xf>
    <xf numFmtId="0" fontId="16" fillId="23" borderId="43" applyNumberFormat="0" applyFont="0" applyAlignment="0" applyProtection="0"/>
    <xf numFmtId="0" fontId="60" fillId="30" borderId="40">
      <alignment horizontal="center" vertical="center" wrapText="1"/>
    </xf>
    <xf numFmtId="0" fontId="16" fillId="23" borderId="43" applyNumberFormat="0" applyFont="0" applyAlignment="0" applyProtection="0"/>
    <xf numFmtId="0" fontId="59" fillId="0" borderId="40">
      <alignment horizontal="center" vertical="center"/>
    </xf>
    <xf numFmtId="0" fontId="31" fillId="20" borderId="44" applyNumberFormat="0" applyAlignment="0" applyProtection="0"/>
    <xf numFmtId="0" fontId="16" fillId="23" borderId="43" applyNumberFormat="0" applyFont="0" applyAlignment="0" applyProtection="0"/>
    <xf numFmtId="0" fontId="16" fillId="23" borderId="47" applyNumberFormat="0" applyFont="0" applyAlignment="0" applyProtection="0"/>
    <xf numFmtId="0" fontId="21" fillId="20" borderId="36" applyNumberForma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31" fillId="20" borderId="44" applyNumberFormat="0" applyAlignment="0" applyProtection="0"/>
    <xf numFmtId="0" fontId="21" fillId="20" borderId="42" applyNumberFormat="0" applyAlignment="0" applyProtection="0"/>
    <xf numFmtId="0" fontId="31" fillId="20" borderId="44" applyNumberForma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28" fillId="7" borderId="36" applyNumberFormat="0" applyAlignment="0" applyProtection="0"/>
    <xf numFmtId="0" fontId="16" fillId="23" borderId="37" applyNumberFormat="0" applyFont="0" applyAlignment="0" applyProtection="0"/>
    <xf numFmtId="0" fontId="16" fillId="23" borderId="37" applyNumberFormat="0" applyFont="0" applyAlignment="0" applyProtection="0"/>
    <xf numFmtId="0" fontId="31" fillId="20" borderId="38" applyNumberFormat="0" applyAlignment="0" applyProtection="0"/>
    <xf numFmtId="0" fontId="33" fillId="0" borderId="39" applyNumberFormat="0" applyFill="0" applyAlignment="0" applyProtection="0"/>
    <xf numFmtId="0" fontId="38" fillId="0" borderId="0"/>
    <xf numFmtId="0" fontId="16" fillId="0" borderId="0"/>
    <xf numFmtId="0" fontId="40" fillId="0" borderId="0"/>
    <xf numFmtId="0" fontId="16" fillId="23" borderId="37" applyNumberFormat="0" applyFont="0" applyAlignment="0" applyProtection="0"/>
    <xf numFmtId="0" fontId="31" fillId="20" borderId="48" applyNumberFormat="0" applyAlignment="0" applyProtection="0"/>
    <xf numFmtId="0" fontId="21" fillId="20" borderId="51" applyNumberFormat="0" applyAlignment="0" applyProtection="0"/>
    <xf numFmtId="0" fontId="21" fillId="20" borderId="36" applyNumberFormat="0" applyAlignment="0" applyProtection="0"/>
    <xf numFmtId="0" fontId="28" fillId="7" borderId="36" applyNumberFormat="0" applyAlignment="0" applyProtection="0"/>
    <xf numFmtId="0" fontId="16" fillId="23" borderId="37" applyNumberFormat="0" applyFont="0" applyAlignment="0" applyProtection="0"/>
    <xf numFmtId="0" fontId="16" fillId="23" borderId="37" applyNumberFormat="0" applyFont="0" applyAlignment="0" applyProtection="0"/>
    <xf numFmtId="0" fontId="31" fillId="20" borderId="38" applyNumberFormat="0" applyAlignment="0" applyProtection="0"/>
    <xf numFmtId="0" fontId="33" fillId="0" borderId="39" applyNumberFormat="0" applyFill="0" applyAlignment="0" applyProtection="0"/>
    <xf numFmtId="0" fontId="16" fillId="23" borderId="37" applyNumberFormat="0" applyFont="0" applyAlignment="0" applyProtection="0"/>
    <xf numFmtId="0" fontId="10" fillId="0" borderId="0"/>
    <xf numFmtId="164" fontId="16" fillId="0" borderId="0" applyFont="0" applyFill="0" applyBorder="0" applyAlignment="0" applyProtection="0"/>
    <xf numFmtId="0" fontId="58" fillId="0" borderId="34">
      <alignment horizontal="center" vertical="center"/>
    </xf>
    <xf numFmtId="0" fontId="59" fillId="0" borderId="35">
      <alignment horizontal="center" vertical="center"/>
    </xf>
    <xf numFmtId="0" fontId="58" fillId="0" borderId="34">
      <alignment horizontal="center" vertical="center"/>
    </xf>
    <xf numFmtId="0" fontId="58" fillId="0" borderId="34">
      <alignment horizontal="center" vertical="center"/>
    </xf>
    <xf numFmtId="0" fontId="58" fillId="0" borderId="34">
      <alignment horizontal="center" vertical="center"/>
    </xf>
    <xf numFmtId="0" fontId="58" fillId="0" borderId="34">
      <alignment horizontal="center" vertical="center"/>
    </xf>
    <xf numFmtId="0" fontId="59" fillId="0" borderId="35">
      <alignment horizontal="center" vertical="center"/>
    </xf>
    <xf numFmtId="0" fontId="60" fillId="29" borderId="34">
      <alignment horizontal="center" vertical="center" wrapText="1"/>
    </xf>
    <xf numFmtId="0" fontId="60" fillId="30" borderId="35">
      <alignment horizontal="center" vertical="center" wrapText="1"/>
    </xf>
    <xf numFmtId="0" fontId="60" fillId="29" borderId="34">
      <alignment horizontal="center" vertical="center" wrapText="1"/>
    </xf>
    <xf numFmtId="0" fontId="60" fillId="29" borderId="34">
      <alignment horizontal="center" vertical="center" wrapText="1"/>
    </xf>
    <xf numFmtId="0" fontId="60" fillId="29" borderId="34">
      <alignment horizontal="center" vertical="center" wrapText="1"/>
    </xf>
    <xf numFmtId="0" fontId="60" fillId="29" borderId="34">
      <alignment horizontal="center" vertical="center" wrapText="1"/>
    </xf>
    <xf numFmtId="0" fontId="60" fillId="30" borderId="35">
      <alignment horizontal="center" vertical="center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34">
      <alignment wrapText="1"/>
    </xf>
    <xf numFmtId="0" fontId="59" fillId="0" borderId="35">
      <alignment wrapText="1"/>
    </xf>
    <xf numFmtId="0" fontId="58" fillId="0" borderId="34">
      <alignment wrapText="1"/>
    </xf>
    <xf numFmtId="0" fontId="58" fillId="0" borderId="34">
      <alignment wrapText="1"/>
    </xf>
    <xf numFmtId="0" fontId="58" fillId="0" borderId="34">
      <alignment wrapText="1"/>
    </xf>
    <xf numFmtId="0" fontId="58" fillId="0" borderId="34">
      <alignment wrapText="1"/>
    </xf>
    <xf numFmtId="0" fontId="59" fillId="0" borderId="35">
      <alignment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8" fillId="7" borderId="50" applyNumberFormat="0" applyAlignment="0" applyProtection="0"/>
    <xf numFmtId="0" fontId="16" fillId="23" borderId="47" applyNumberFormat="0" applyFont="0" applyAlignment="0" applyProtection="0"/>
    <xf numFmtId="0" fontId="33" fillId="0" borderId="49" applyNumberFormat="0" applyFill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28" fillId="7" borderId="51" applyNumberFormat="0" applyAlignment="0" applyProtection="0"/>
    <xf numFmtId="0" fontId="28" fillId="7" borderId="50" applyNumberFormat="0" applyAlignment="0" applyProtection="0"/>
    <xf numFmtId="0" fontId="31" fillId="20" borderId="53" applyNumberFormat="0" applyAlignment="0" applyProtection="0"/>
    <xf numFmtId="0" fontId="33" fillId="0" borderId="49" applyNumberFormat="0" applyFill="0" applyAlignment="0" applyProtection="0"/>
    <xf numFmtId="0" fontId="31" fillId="20" borderId="53" applyNumberFormat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33" fillId="0" borderId="54" applyNumberFormat="0" applyFill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31" fillId="20" borderId="53" applyNumberForma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60" fillId="30" borderId="41">
      <alignment horizontal="center" vertical="center" wrapText="1"/>
    </xf>
    <xf numFmtId="0" fontId="59" fillId="0" borderId="41">
      <alignment horizontal="center" vertical="center"/>
    </xf>
    <xf numFmtId="0" fontId="59" fillId="0" borderId="41">
      <alignment horizontal="center" vertical="center"/>
    </xf>
    <xf numFmtId="0" fontId="16" fillId="23" borderId="43" applyNumberFormat="0" applyFont="0" applyAlignment="0" applyProtection="0"/>
    <xf numFmtId="0" fontId="33" fillId="0" borderId="45" applyNumberFormat="0" applyFill="0" applyAlignment="0" applyProtection="0"/>
    <xf numFmtId="0" fontId="31" fillId="20" borderId="44" applyNumberFormat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21" fillId="20" borderId="42" applyNumberFormat="0" applyAlignment="0" applyProtection="0"/>
    <xf numFmtId="0" fontId="33" fillId="0" borderId="49" applyNumberFormat="0" applyFill="0" applyAlignment="0" applyProtection="0"/>
    <xf numFmtId="0" fontId="16" fillId="23" borderId="47" applyNumberFormat="0" applyFont="0" applyAlignment="0" applyProtection="0"/>
    <xf numFmtId="0" fontId="16" fillId="23" borderId="43" applyNumberFormat="0" applyFont="0" applyAlignment="0" applyProtection="0"/>
    <xf numFmtId="0" fontId="28" fillId="7" borderId="50" applyNumberFormat="0" applyAlignment="0" applyProtection="0"/>
    <xf numFmtId="0" fontId="33" fillId="0" borderId="45" applyNumberFormat="0" applyFill="0" applyAlignment="0" applyProtection="0"/>
    <xf numFmtId="0" fontId="31" fillId="20" borderId="44" applyNumberFormat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16" fillId="23" borderId="47" applyNumberFormat="0" applyFont="0" applyAlignment="0" applyProtection="0"/>
    <xf numFmtId="0" fontId="28" fillId="7" borderId="50" applyNumberFormat="0" applyAlignment="0" applyProtection="0"/>
    <xf numFmtId="0" fontId="21" fillId="20" borderId="50" applyNumberFormat="0" applyAlignment="0" applyProtection="0"/>
    <xf numFmtId="0" fontId="28" fillId="7" borderId="42" applyNumberFormat="0" applyAlignment="0" applyProtection="0"/>
    <xf numFmtId="0" fontId="21" fillId="20" borderId="42" applyNumberFormat="0" applyAlignment="0" applyProtection="0"/>
    <xf numFmtId="0" fontId="16" fillId="23" borderId="43" applyNumberFormat="0" applyFont="0" applyAlignment="0" applyProtection="0"/>
    <xf numFmtId="0" fontId="21" fillId="20" borderId="42" applyNumberFormat="0" applyAlignment="0" applyProtection="0"/>
    <xf numFmtId="0" fontId="16" fillId="23" borderId="43" applyNumberFormat="0" applyFont="0" applyAlignment="0" applyProtection="0"/>
    <xf numFmtId="0" fontId="33" fillId="0" borderId="45" applyNumberFormat="0" applyFill="0" applyAlignment="0" applyProtection="0"/>
    <xf numFmtId="0" fontId="16" fillId="23" borderId="43" applyNumberFormat="0" applyFont="0" applyAlignment="0" applyProtection="0"/>
    <xf numFmtId="0" fontId="33" fillId="0" borderId="45" applyNumberFormat="0" applyFill="0" applyAlignment="0" applyProtection="0"/>
    <xf numFmtId="0" fontId="28" fillId="7" borderId="42" applyNumberFormat="0" applyAlignment="0" applyProtection="0"/>
    <xf numFmtId="0" fontId="33" fillId="0" borderId="45" applyNumberFormat="0" applyFill="0" applyAlignment="0" applyProtection="0"/>
    <xf numFmtId="0" fontId="16" fillId="23" borderId="43" applyNumberFormat="0" applyFont="0" applyAlignment="0" applyProtection="0"/>
    <xf numFmtId="0" fontId="21" fillId="20" borderId="42" applyNumberFormat="0" applyAlignment="0" applyProtection="0"/>
    <xf numFmtId="0" fontId="28" fillId="7" borderId="42" applyNumberFormat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33" fillId="0" borderId="45" applyNumberFormat="0" applyFill="0" applyAlignment="0" applyProtection="0"/>
    <xf numFmtId="0" fontId="16" fillId="23" borderId="43" applyNumberFormat="0" applyFont="0" applyAlignment="0" applyProtection="0"/>
    <xf numFmtId="0" fontId="59" fillId="0" borderId="41">
      <alignment wrapText="1"/>
    </xf>
    <xf numFmtId="0" fontId="59" fillId="0" borderId="41">
      <alignment wrapText="1"/>
    </xf>
    <xf numFmtId="0" fontId="21" fillId="20" borderId="50" applyNumberFormat="0" applyAlignment="0" applyProtection="0"/>
    <xf numFmtId="0" fontId="16" fillId="23" borderId="47" applyNumberFormat="0" applyFont="0" applyAlignment="0" applyProtection="0"/>
    <xf numFmtId="0" fontId="31" fillId="20" borderId="48" applyNumberFormat="0" applyAlignment="0" applyProtection="0"/>
    <xf numFmtId="0" fontId="31" fillId="20" borderId="53" applyNumberFormat="0" applyAlignment="0" applyProtection="0"/>
    <xf numFmtId="0" fontId="33" fillId="0" borderId="54" applyNumberFormat="0" applyFill="0" applyAlignment="0" applyProtection="0"/>
    <xf numFmtId="0" fontId="21" fillId="20" borderId="51" applyNumberFormat="0" applyAlignment="0" applyProtection="0"/>
    <xf numFmtId="0" fontId="21" fillId="20" borderId="51" applyNumberFormat="0" applyAlignment="0" applyProtection="0"/>
    <xf numFmtId="0" fontId="31" fillId="20" borderId="53" applyNumberFormat="0" applyAlignment="0" applyProtection="0"/>
    <xf numFmtId="0" fontId="16" fillId="23" borderId="47" applyNumberFormat="0" applyFont="0" applyAlignment="0" applyProtection="0"/>
    <xf numFmtId="0" fontId="33" fillId="0" borderId="54" applyNumberFormat="0" applyFill="0" applyAlignment="0" applyProtection="0"/>
    <xf numFmtId="0" fontId="16" fillId="23" borderId="47" applyNumberFormat="0" applyFont="0" applyAlignment="0" applyProtection="0"/>
    <xf numFmtId="0" fontId="31" fillId="20" borderId="48" applyNumberFormat="0" applyAlignment="0" applyProtection="0"/>
    <xf numFmtId="0" fontId="31" fillId="20" borderId="48" applyNumberFormat="0" applyAlignment="0" applyProtection="0"/>
    <xf numFmtId="0" fontId="28" fillId="7" borderId="50" applyNumberFormat="0" applyAlignment="0" applyProtection="0"/>
    <xf numFmtId="0" fontId="21" fillId="20" borderId="50" applyNumberFormat="0" applyAlignment="0" applyProtection="0"/>
    <xf numFmtId="0" fontId="28" fillId="7" borderId="50" applyNumberForma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33" fillId="0" borderId="54" applyNumberFormat="0" applyFill="0" applyAlignment="0" applyProtection="0"/>
    <xf numFmtId="0" fontId="16" fillId="23" borderId="47" applyNumberFormat="0" applyFont="0" applyAlignment="0" applyProtection="0"/>
    <xf numFmtId="0" fontId="31" fillId="20" borderId="48" applyNumberFormat="0" applyAlignment="0" applyProtection="0"/>
    <xf numFmtId="0" fontId="33" fillId="0" borderId="49" applyNumberFormat="0" applyFill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28" fillId="7" borderId="51" applyNumberForma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16" fillId="23" borderId="52" applyNumberFormat="0" applyFont="0" applyAlignment="0" applyProtection="0"/>
    <xf numFmtId="0" fontId="28" fillId="7" borderId="51" applyNumberFormat="0" applyAlignment="0" applyProtection="0"/>
    <xf numFmtId="0" fontId="21" fillId="20" borderId="51" applyNumberForma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59" fillId="0" borderId="40">
      <alignment wrapText="1"/>
    </xf>
    <xf numFmtId="0" fontId="16" fillId="23" borderId="52" applyNumberFormat="0" applyFont="0" applyAlignment="0" applyProtection="0"/>
    <xf numFmtId="0" fontId="21" fillId="20" borderId="51" applyNumberFormat="0" applyAlignment="0" applyProtection="0"/>
    <xf numFmtId="0" fontId="31" fillId="20" borderId="53" applyNumberFormat="0" applyAlignment="0" applyProtection="0"/>
    <xf numFmtId="0" fontId="28" fillId="7" borderId="51" applyNumberFormat="0" applyAlignment="0" applyProtection="0"/>
    <xf numFmtId="0" fontId="59" fillId="0" borderId="40">
      <alignment wrapText="1"/>
    </xf>
    <xf numFmtId="0" fontId="21" fillId="20" borderId="51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21" fillId="20" borderId="51" applyNumberFormat="0" applyAlignment="0" applyProtection="0"/>
    <xf numFmtId="0" fontId="60" fillId="30" borderId="41">
      <alignment horizontal="center" vertical="center" wrapText="1"/>
    </xf>
    <xf numFmtId="0" fontId="59" fillId="0" borderId="41">
      <alignment horizontal="center" vertical="center"/>
    </xf>
    <xf numFmtId="0" fontId="28" fillId="7" borderId="50" applyNumberFormat="0" applyAlignment="0" applyProtection="0"/>
    <xf numFmtId="0" fontId="33" fillId="0" borderId="49" applyNumberFormat="0" applyFill="0" applyAlignment="0" applyProtection="0"/>
    <xf numFmtId="0" fontId="28" fillId="7" borderId="42" applyNumberFormat="0" applyAlignment="0" applyProtection="0"/>
    <xf numFmtId="0" fontId="16" fillId="23" borderId="43" applyNumberFormat="0" applyFont="0" applyAlignment="0" applyProtection="0"/>
    <xf numFmtId="0" fontId="21" fillId="20" borderId="42" applyNumberFormat="0" applyAlignment="0" applyProtection="0"/>
    <xf numFmtId="0" fontId="33" fillId="0" borderId="45" applyNumberFormat="0" applyFill="0" applyAlignment="0" applyProtection="0"/>
    <xf numFmtId="0" fontId="21" fillId="20" borderId="42" applyNumberFormat="0" applyAlignment="0" applyProtection="0"/>
    <xf numFmtId="0" fontId="31" fillId="20" borderId="44" applyNumberFormat="0" applyAlignment="0" applyProtection="0"/>
    <xf numFmtId="0" fontId="16" fillId="23" borderId="43" applyNumberFormat="0" applyFont="0" applyAlignment="0" applyProtection="0"/>
    <xf numFmtId="0" fontId="28" fillId="7" borderId="46" applyNumberFormat="0" applyAlignment="0" applyProtection="0"/>
    <xf numFmtId="0" fontId="31" fillId="20" borderId="44" applyNumberFormat="0" applyAlignment="0" applyProtection="0"/>
    <xf numFmtId="0" fontId="28" fillId="7" borderId="42" applyNumberFormat="0" applyAlignment="0" applyProtection="0"/>
    <xf numFmtId="0" fontId="21" fillId="20" borderId="42" applyNumberFormat="0" applyAlignment="0" applyProtection="0"/>
    <xf numFmtId="0" fontId="31" fillId="20" borderId="44" applyNumberFormat="0" applyAlignment="0" applyProtection="0"/>
    <xf numFmtId="0" fontId="59" fillId="0" borderId="41">
      <alignment wrapText="1"/>
    </xf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33" fillId="0" borderId="54" applyNumberFormat="0" applyFill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33" fillId="0" borderId="54" applyNumberFormat="0" applyFill="0" applyAlignment="0" applyProtection="0"/>
    <xf numFmtId="0" fontId="16" fillId="23" borderId="52" applyNumberFormat="0" applyFont="0" applyAlignment="0" applyProtection="0"/>
    <xf numFmtId="0" fontId="21" fillId="20" borderId="42" applyNumberFormat="0" applyAlignment="0" applyProtection="0"/>
    <xf numFmtId="0" fontId="31" fillId="20" borderId="53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21" fillId="20" borderId="51" applyNumberFormat="0" applyAlignment="0" applyProtection="0"/>
    <xf numFmtId="0" fontId="21" fillId="20" borderId="42" applyNumberFormat="0" applyAlignment="0" applyProtection="0"/>
    <xf numFmtId="0" fontId="16" fillId="23" borderId="43" applyNumberFormat="0" applyFont="0" applyAlignment="0" applyProtection="0"/>
    <xf numFmtId="0" fontId="59" fillId="0" borderId="40">
      <alignment horizontal="center" vertical="center"/>
    </xf>
    <xf numFmtId="0" fontId="16" fillId="23" borderId="43" applyNumberFormat="0" applyFont="0" applyAlignment="0" applyProtection="0"/>
    <xf numFmtId="0" fontId="21" fillId="20" borderId="42" applyNumberFormat="0" applyAlignment="0" applyProtection="0"/>
    <xf numFmtId="0" fontId="21" fillId="20" borderId="42" applyNumberFormat="0" applyAlignment="0" applyProtection="0"/>
    <xf numFmtId="0" fontId="28" fillId="7" borderId="42" applyNumberFormat="0" applyAlignment="0" applyProtection="0"/>
    <xf numFmtId="0" fontId="59" fillId="0" borderId="40">
      <alignment horizontal="center" vertical="center"/>
    </xf>
    <xf numFmtId="0" fontId="60" fillId="30" borderId="40">
      <alignment horizontal="center" vertical="center" wrapText="1"/>
    </xf>
    <xf numFmtId="0" fontId="16" fillId="23" borderId="43" applyNumberFormat="0" applyFont="0" applyAlignment="0" applyProtection="0"/>
    <xf numFmtId="0" fontId="60" fillId="30" borderId="40">
      <alignment horizontal="center" vertical="center" wrapText="1"/>
    </xf>
    <xf numFmtId="0" fontId="16" fillId="23" borderId="52" applyNumberFormat="0" applyFont="0" applyAlignment="0" applyProtection="0"/>
    <xf numFmtId="0" fontId="16" fillId="23" borderId="47" applyNumberFormat="0" applyFont="0" applyAlignment="0" applyProtection="0"/>
    <xf numFmtId="0" fontId="21" fillId="20" borderId="50" applyNumberFormat="0" applyAlignment="0" applyProtection="0"/>
    <xf numFmtId="0" fontId="28" fillId="7" borderId="50" applyNumberFormat="0" applyAlignment="0" applyProtection="0"/>
    <xf numFmtId="0" fontId="21" fillId="20" borderId="50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33" fillId="0" borderId="49" applyNumberFormat="0" applyFill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33" fillId="0" borderId="54" applyNumberFormat="0" applyFill="0" applyAlignment="0" applyProtection="0"/>
    <xf numFmtId="0" fontId="28" fillId="7" borderId="51" applyNumberFormat="0" applyAlignment="0" applyProtection="0"/>
    <xf numFmtId="0" fontId="28" fillId="7" borderId="51" applyNumberFormat="0" applyAlignment="0" applyProtection="0"/>
    <xf numFmtId="0" fontId="60" fillId="30" borderId="41">
      <alignment horizontal="center" vertical="center" wrapText="1"/>
    </xf>
    <xf numFmtId="0" fontId="21" fillId="20" borderId="42" applyNumberForma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21" fillId="20" borderId="50" applyNumberFormat="0" applyAlignment="0" applyProtection="0"/>
    <xf numFmtId="0" fontId="21" fillId="20" borderId="46" applyNumberFormat="0" applyAlignment="0" applyProtection="0"/>
    <xf numFmtId="0" fontId="21" fillId="20" borderId="50" applyNumberFormat="0" applyAlignment="0" applyProtection="0"/>
    <xf numFmtId="0" fontId="33" fillId="0" borderId="49" applyNumberFormat="0" applyFill="0" applyAlignment="0" applyProtection="0"/>
    <xf numFmtId="0" fontId="16" fillId="23" borderId="47" applyNumberFormat="0" applyFont="0" applyAlignment="0" applyProtection="0"/>
    <xf numFmtId="0" fontId="31" fillId="20" borderId="48" applyNumberFormat="0" applyAlignment="0" applyProtection="0"/>
    <xf numFmtId="0" fontId="31" fillId="20" borderId="44" applyNumberFormat="0" applyAlignment="0" applyProtection="0"/>
    <xf numFmtId="0" fontId="33" fillId="0" borderId="45" applyNumberFormat="0" applyFill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28" fillId="7" borderId="42" applyNumberFormat="0" applyAlignment="0" applyProtection="0"/>
    <xf numFmtId="0" fontId="16" fillId="23" borderId="43" applyNumberFormat="0" applyFont="0" applyAlignment="0" applyProtection="0"/>
    <xf numFmtId="0" fontId="16" fillId="23" borderId="43" applyNumberFormat="0" applyFont="0" applyAlignment="0" applyProtection="0"/>
    <xf numFmtId="0" fontId="33" fillId="0" borderId="45" applyNumberFormat="0" applyFill="0" applyAlignment="0" applyProtection="0"/>
    <xf numFmtId="0" fontId="16" fillId="23" borderId="43" applyNumberFormat="0" applyFont="0" applyAlignment="0" applyProtection="0"/>
    <xf numFmtId="0" fontId="21" fillId="20" borderId="42" applyNumberFormat="0" applyAlignment="0" applyProtection="0"/>
    <xf numFmtId="0" fontId="31" fillId="20" borderId="44" applyNumberFormat="0" applyAlignment="0" applyProtection="0"/>
    <xf numFmtId="0" fontId="33" fillId="0" borderId="45" applyNumberFormat="0" applyFill="0" applyAlignment="0" applyProtection="0"/>
    <xf numFmtId="0" fontId="28" fillId="7" borderId="42" applyNumberFormat="0" applyAlignment="0" applyProtection="0"/>
    <xf numFmtId="0" fontId="31" fillId="20" borderId="44" applyNumberFormat="0" applyAlignment="0" applyProtection="0"/>
    <xf numFmtId="0" fontId="28" fillId="7" borderId="42" applyNumberFormat="0" applyAlignment="0" applyProtection="0"/>
    <xf numFmtId="0" fontId="31" fillId="20" borderId="48" applyNumberFormat="0" applyAlignment="0" applyProtection="0"/>
    <xf numFmtId="0" fontId="16" fillId="23" borderId="47" applyNumberFormat="0" applyFont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33" fillId="0" borderId="49" applyNumberFormat="0" applyFill="0" applyAlignment="0" applyProtection="0"/>
    <xf numFmtId="0" fontId="31" fillId="20" borderId="53" applyNumberFormat="0" applyAlignment="0" applyProtection="0"/>
    <xf numFmtId="0" fontId="16" fillId="23" borderId="52" applyNumberFormat="0" applyFont="0" applyAlignment="0" applyProtection="0"/>
    <xf numFmtId="0" fontId="31" fillId="20" borderId="48" applyNumberFormat="0" applyAlignment="0" applyProtection="0"/>
    <xf numFmtId="0" fontId="16" fillId="23" borderId="52" applyNumberFormat="0" applyFont="0" applyAlignment="0" applyProtection="0"/>
    <xf numFmtId="0" fontId="28" fillId="7" borderId="51" applyNumberForma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33" fillId="0" borderId="49" applyNumberFormat="0" applyFill="0" applyAlignment="0" applyProtection="0"/>
    <xf numFmtId="0" fontId="21" fillId="20" borderId="50" applyNumberFormat="0" applyAlignment="0" applyProtection="0"/>
    <xf numFmtId="0" fontId="31" fillId="20" borderId="48" applyNumberFormat="0" applyAlignment="0" applyProtection="0"/>
    <xf numFmtId="0" fontId="16" fillId="23" borderId="47" applyNumberFormat="0" applyFont="0" applyAlignment="0" applyProtection="0"/>
    <xf numFmtId="0" fontId="28" fillId="7" borderId="50" applyNumberFormat="0" applyAlignment="0" applyProtection="0"/>
    <xf numFmtId="0" fontId="21" fillId="20" borderId="50" applyNumberFormat="0" applyAlignment="0" applyProtection="0"/>
    <xf numFmtId="0" fontId="28" fillId="7" borderId="51" applyNumberFormat="0" applyAlignment="0" applyProtection="0"/>
    <xf numFmtId="0" fontId="21" fillId="20" borderId="51" applyNumberFormat="0" applyAlignment="0" applyProtection="0"/>
    <xf numFmtId="0" fontId="33" fillId="0" borderId="54" applyNumberFormat="0" applyFill="0" applyAlignment="0" applyProtection="0"/>
    <xf numFmtId="0" fontId="31" fillId="20" borderId="53" applyNumberFormat="0" applyAlignment="0" applyProtection="0"/>
    <xf numFmtId="0" fontId="33" fillId="0" borderId="54" applyNumberFormat="0" applyFill="0" applyAlignment="0" applyProtection="0"/>
    <xf numFmtId="0" fontId="31" fillId="20" borderId="53" applyNumberFormat="0" applyAlignment="0" applyProtection="0"/>
    <xf numFmtId="0" fontId="59" fillId="0" borderId="40">
      <alignment wrapText="1"/>
    </xf>
    <xf numFmtId="0" fontId="16" fillId="23" borderId="52" applyNumberFormat="0" applyFont="0" applyAlignment="0" applyProtection="0"/>
    <xf numFmtId="0" fontId="21" fillId="20" borderId="51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59" fillId="0" borderId="40">
      <alignment wrapText="1"/>
    </xf>
    <xf numFmtId="0" fontId="21" fillId="20" borderId="51" applyNumberFormat="0" applyAlignment="0" applyProtection="0"/>
    <xf numFmtId="0" fontId="60" fillId="30" borderId="41">
      <alignment horizontal="center" vertical="center" wrapText="1"/>
    </xf>
    <xf numFmtId="0" fontId="59" fillId="0" borderId="41">
      <alignment horizontal="center" vertical="center"/>
    </xf>
    <xf numFmtId="0" fontId="33" fillId="0" borderId="49" applyNumberFormat="0" applyFill="0" applyAlignment="0" applyProtection="0"/>
    <xf numFmtId="0" fontId="16" fillId="0" borderId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16" fillId="23" borderId="47" applyNumberFormat="0" applyFont="0" applyAlignment="0" applyProtection="0"/>
    <xf numFmtId="0" fontId="31" fillId="20" borderId="48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28" fillId="7" borderId="51" applyNumberFormat="0" applyAlignment="0" applyProtection="0"/>
    <xf numFmtId="0" fontId="21" fillId="20" borderId="51" applyNumberForma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33" fillId="0" borderId="54" applyNumberFormat="0" applyFill="0" applyAlignment="0" applyProtection="0"/>
    <xf numFmtId="0" fontId="16" fillId="23" borderId="52" applyNumberFormat="0" applyFon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16" fillId="23" borderId="52" applyNumberFormat="0" applyFont="0" applyAlignment="0" applyProtection="0"/>
    <xf numFmtId="0" fontId="16" fillId="23" borderId="52" applyNumberFormat="0" applyFont="0" applyAlignment="0" applyProtection="0"/>
    <xf numFmtId="0" fontId="31" fillId="20" borderId="53" applyNumberFormat="0" applyAlignment="0" applyProtection="0"/>
    <xf numFmtId="0" fontId="33" fillId="0" borderId="54" applyNumberFormat="0" applyFill="0" applyAlignment="0" applyProtection="0"/>
    <xf numFmtId="0" fontId="33" fillId="0" borderId="54" applyNumberFormat="0" applyFill="0" applyAlignment="0" applyProtection="0"/>
    <xf numFmtId="0" fontId="31" fillId="20" borderId="53" applyNumberFormat="0" applyAlignment="0" applyProtection="0"/>
    <xf numFmtId="0" fontId="16" fillId="23" borderId="52" applyNumberFormat="0" applyFont="0" applyAlignment="0" applyProtection="0"/>
    <xf numFmtId="0" fontId="21" fillId="20" borderId="51" applyNumberFormat="0" applyAlignment="0" applyProtection="0"/>
    <xf numFmtId="0" fontId="28" fillId="7" borderId="51" applyNumberFormat="0" applyAlignment="0" applyProtection="0"/>
    <xf numFmtId="0" fontId="87" fillId="0" borderId="0" applyNumberFormat="0" applyFill="0" applyBorder="0" applyAlignment="0" applyProtection="0"/>
    <xf numFmtId="0" fontId="9" fillId="0" borderId="0"/>
    <xf numFmtId="0" fontId="58" fillId="0" borderId="128">
      <alignment horizontal="center" vertical="center"/>
    </xf>
    <xf numFmtId="0" fontId="59" fillId="0" borderId="116">
      <alignment horizontal="center" vertical="center"/>
    </xf>
    <xf numFmtId="0" fontId="16" fillId="23" borderId="108" applyNumberFormat="0" applyFont="0" applyAlignment="0" applyProtection="0"/>
    <xf numFmtId="0" fontId="60" fillId="29" borderId="128">
      <alignment horizontal="center" vertical="center" wrapText="1"/>
    </xf>
    <xf numFmtId="0" fontId="21" fillId="20" borderId="129" applyNumberFormat="0" applyAlignment="0" applyProtection="0"/>
    <xf numFmtId="0" fontId="16" fillId="23" borderId="113" applyNumberFormat="0" applyFont="0" applyAlignment="0" applyProtection="0"/>
    <xf numFmtId="0" fontId="59" fillId="0" borderId="133">
      <alignment wrapText="1"/>
    </xf>
    <xf numFmtId="0" fontId="21" fillId="20" borderId="88" applyNumberFormat="0" applyAlignment="0" applyProtection="0"/>
    <xf numFmtId="0" fontId="60" fillId="30" borderId="133">
      <alignment horizontal="center" vertical="center" wrapText="1"/>
    </xf>
    <xf numFmtId="0" fontId="31" fillId="20" borderId="131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58" fillId="0" borderId="128">
      <alignment horizontal="center" vertical="center"/>
    </xf>
    <xf numFmtId="0" fontId="28" fillId="7" borderId="88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1" fillId="20" borderId="90" applyNumberFormat="0" applyAlignment="0" applyProtection="0"/>
    <xf numFmtId="0" fontId="33" fillId="0" borderId="91" applyNumberFormat="0" applyFill="0" applyAlignment="0" applyProtection="0"/>
    <xf numFmtId="0" fontId="21" fillId="20" borderId="129" applyNumberFormat="0" applyAlignment="0" applyProtection="0"/>
    <xf numFmtId="0" fontId="16" fillId="23" borderId="108" applyNumberFormat="0" applyFont="0" applyAlignment="0" applyProtection="0"/>
    <xf numFmtId="0" fontId="9" fillId="0" borderId="0"/>
    <xf numFmtId="0" fontId="33" fillId="0" borderId="110" applyNumberFormat="0" applyFill="0" applyAlignment="0" applyProtection="0"/>
    <xf numFmtId="0" fontId="31" fillId="20" borderId="131" applyNumberFormat="0" applyAlignment="0" applyProtection="0"/>
    <xf numFmtId="0" fontId="60" fillId="30" borderId="133">
      <alignment horizontal="center" vertical="center" wrapText="1"/>
    </xf>
    <xf numFmtId="0" fontId="16" fillId="23" borderId="89" applyNumberFormat="0" applyFont="0" applyAlignment="0" applyProtection="0"/>
    <xf numFmtId="0" fontId="9" fillId="0" borderId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1" fillId="20" borderId="90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28" fillId="7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8" fillId="7" borderId="88" applyNumberFormat="0" applyAlignment="0" applyProtection="0"/>
    <xf numFmtId="0" fontId="28" fillId="7" borderId="88" applyNumberFormat="0" applyAlignment="0" applyProtection="0"/>
    <xf numFmtId="0" fontId="31" fillId="20" borderId="90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9" fillId="0" borderId="0"/>
    <xf numFmtId="0" fontId="16" fillId="23" borderId="89" applyNumberFormat="0" applyFont="0" applyAlignment="0" applyProtection="0"/>
    <xf numFmtId="0" fontId="9" fillId="0" borderId="0"/>
    <xf numFmtId="0" fontId="16" fillId="23" borderId="89" applyNumberFormat="0" applyFont="0" applyAlignment="0" applyProtection="0"/>
    <xf numFmtId="0" fontId="31" fillId="20" borderId="131" applyNumberFormat="0" applyAlignment="0" applyProtection="0"/>
    <xf numFmtId="0" fontId="21" fillId="20" borderId="112" applyNumberFormat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1" fillId="20" borderId="90" applyNumberFormat="0" applyAlignment="0" applyProtection="0"/>
    <xf numFmtId="0" fontId="28" fillId="7" borderId="88" applyNumberFormat="0" applyAlignment="0" applyProtection="0"/>
    <xf numFmtId="0" fontId="28" fillId="7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8" fillId="7" borderId="88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1" fillId="20" borderId="90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1" fillId="20" borderId="90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21" fillId="20" borderId="88" applyNumberFormat="0" applyAlignment="0" applyProtection="0"/>
    <xf numFmtId="0" fontId="28" fillId="7" borderId="88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1" fillId="20" borderId="90" applyNumberFormat="0" applyAlignment="0" applyProtection="0"/>
    <xf numFmtId="0" fontId="33" fillId="0" borderId="91" applyNumberFormat="0" applyFill="0" applyAlignment="0" applyProtection="0"/>
    <xf numFmtId="0" fontId="28" fillId="7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16" fillId="23" borderId="89" applyNumberFormat="0" applyFont="0" applyAlignment="0" applyProtection="0"/>
    <xf numFmtId="0" fontId="28" fillId="7" borderId="88" applyNumberFormat="0" applyAlignment="0" applyProtection="0"/>
    <xf numFmtId="0" fontId="33" fillId="0" borderId="91" applyNumberFormat="0" applyFill="0" applyAlignment="0" applyProtection="0"/>
    <xf numFmtId="0" fontId="33" fillId="0" borderId="91" applyNumberFormat="0" applyFill="0" applyAlignment="0" applyProtection="0"/>
    <xf numFmtId="0" fontId="31" fillId="20" borderId="90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28" fillId="7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1" fillId="20" borderId="88" applyNumberFormat="0" applyAlignment="0" applyProtection="0"/>
    <xf numFmtId="0" fontId="28" fillId="7" borderId="88" applyNumberFormat="0" applyAlignment="0" applyProtection="0"/>
    <xf numFmtId="0" fontId="28" fillId="7" borderId="88" applyNumberFormat="0" applyAlignment="0" applyProtection="0"/>
    <xf numFmtId="0" fontId="31" fillId="20" borderId="90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33" fillId="0" borderId="91" applyNumberFormat="0" applyFill="0" applyAlignment="0" applyProtection="0"/>
    <xf numFmtId="0" fontId="31" fillId="20" borderId="90" applyNumberFormat="0" applyAlignment="0" applyProtection="0"/>
    <xf numFmtId="0" fontId="21" fillId="20" borderId="88" applyNumberFormat="0" applyAlignment="0" applyProtection="0"/>
    <xf numFmtId="0" fontId="28" fillId="7" borderId="88" applyNumberFormat="0" applyAlignment="0" applyProtection="0"/>
    <xf numFmtId="0" fontId="31" fillId="20" borderId="90" applyNumberForma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16" fillId="23" borderId="8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93" applyNumberFormat="0" applyAlignment="0" applyProtection="0"/>
    <xf numFmtId="0" fontId="28" fillId="7" borderId="93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1" fillId="20" borderId="95" applyNumberFormat="0" applyAlignment="0" applyProtection="0"/>
    <xf numFmtId="0" fontId="33" fillId="0" borderId="96" applyNumberFormat="0" applyFill="0" applyAlignment="0" applyProtection="0"/>
    <xf numFmtId="0" fontId="16" fillId="23" borderId="94" applyNumberFormat="0" applyFont="0" applyAlignment="0" applyProtection="0"/>
    <xf numFmtId="0" fontId="33" fillId="0" borderId="96" applyNumberFormat="0" applyFill="0" applyAlignment="0" applyProtection="0"/>
    <xf numFmtId="0" fontId="33" fillId="0" borderId="96" applyNumberFormat="0" applyFill="0" applyAlignment="0" applyProtection="0"/>
    <xf numFmtId="0" fontId="31" fillId="20" borderId="95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28" fillId="7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8" fillId="7" borderId="93" applyNumberFormat="0" applyAlignment="0" applyProtection="0"/>
    <xf numFmtId="0" fontId="28" fillId="7" borderId="93" applyNumberFormat="0" applyAlignment="0" applyProtection="0"/>
    <xf numFmtId="0" fontId="31" fillId="20" borderId="95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1" fillId="20" borderId="95" applyNumberFormat="0" applyAlignment="0" applyProtection="0"/>
    <xf numFmtId="0" fontId="28" fillId="7" borderId="93" applyNumberFormat="0" applyAlignment="0" applyProtection="0"/>
    <xf numFmtId="0" fontId="28" fillId="7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8" fillId="7" borderId="93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1" fillId="20" borderId="95" applyNumberFormat="0" applyAlignment="0" applyProtection="0"/>
    <xf numFmtId="0" fontId="33" fillId="0" borderId="96" applyNumberFormat="0" applyFill="0" applyAlignment="0" applyProtection="0"/>
    <xf numFmtId="0" fontId="33" fillId="0" borderId="96" applyNumberFormat="0" applyFill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1" fillId="20" borderId="95" applyNumberFormat="0" applyAlignment="0" applyProtection="0"/>
    <xf numFmtId="0" fontId="33" fillId="0" borderId="96" applyNumberFormat="0" applyFill="0" applyAlignment="0" applyProtection="0"/>
    <xf numFmtId="0" fontId="33" fillId="0" borderId="96" applyNumberFormat="0" applyFill="0" applyAlignment="0" applyProtection="0"/>
    <xf numFmtId="0" fontId="21" fillId="20" borderId="93" applyNumberFormat="0" applyAlignment="0" applyProtection="0"/>
    <xf numFmtId="0" fontId="28" fillId="7" borderId="93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1" fillId="20" borderId="95" applyNumberFormat="0" applyAlignment="0" applyProtection="0"/>
    <xf numFmtId="0" fontId="33" fillId="0" borderId="96" applyNumberFormat="0" applyFill="0" applyAlignment="0" applyProtection="0"/>
    <xf numFmtId="0" fontId="28" fillId="7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16" fillId="23" borderId="94" applyNumberFormat="0" applyFont="0" applyAlignment="0" applyProtection="0"/>
    <xf numFmtId="0" fontId="28" fillId="7" borderId="93" applyNumberFormat="0" applyAlignment="0" applyProtection="0"/>
    <xf numFmtId="0" fontId="33" fillId="0" borderId="96" applyNumberFormat="0" applyFill="0" applyAlignment="0" applyProtection="0"/>
    <xf numFmtId="0" fontId="33" fillId="0" borderId="96" applyNumberFormat="0" applyFill="0" applyAlignment="0" applyProtection="0"/>
    <xf numFmtId="0" fontId="31" fillId="20" borderId="95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28" fillId="7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1" fillId="20" borderId="93" applyNumberFormat="0" applyAlignment="0" applyProtection="0"/>
    <xf numFmtId="0" fontId="28" fillId="7" borderId="93" applyNumberFormat="0" applyAlignment="0" applyProtection="0"/>
    <xf numFmtId="0" fontId="28" fillId="7" borderId="93" applyNumberFormat="0" applyAlignment="0" applyProtection="0"/>
    <xf numFmtId="0" fontId="31" fillId="20" borderId="95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33" fillId="0" borderId="96" applyNumberFormat="0" applyFill="0" applyAlignment="0" applyProtection="0"/>
    <xf numFmtId="0" fontId="31" fillId="20" borderId="95" applyNumberFormat="0" applyAlignment="0" applyProtection="0"/>
    <xf numFmtId="0" fontId="21" fillId="20" borderId="93" applyNumberFormat="0" applyAlignment="0" applyProtection="0"/>
    <xf numFmtId="0" fontId="28" fillId="7" borderId="93" applyNumberFormat="0" applyAlignment="0" applyProtection="0"/>
    <xf numFmtId="0" fontId="31" fillId="20" borderId="95" applyNumberForma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16" fillId="23" borderId="94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9" fillId="0" borderId="0"/>
    <xf numFmtId="0" fontId="16" fillId="23" borderId="103" applyNumberFormat="0" applyFont="0" applyAlignment="0" applyProtection="0"/>
    <xf numFmtId="0" fontId="9" fillId="0" borderId="0"/>
    <xf numFmtId="0" fontId="58" fillId="0" borderId="111">
      <alignment horizontal="center" vertical="center"/>
    </xf>
    <xf numFmtId="0" fontId="9" fillId="0" borderId="0"/>
    <xf numFmtId="0" fontId="16" fillId="23" borderId="130" applyNumberFormat="0" applyFont="0" applyAlignment="0" applyProtection="0"/>
    <xf numFmtId="0" fontId="60" fillId="29" borderId="128">
      <alignment horizontal="center" vertical="center" wrapText="1"/>
    </xf>
    <xf numFmtId="0" fontId="16" fillId="23" borderId="124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58" fillId="0" borderId="101">
      <alignment horizontal="center" vertical="center"/>
    </xf>
    <xf numFmtId="0" fontId="31" fillId="20" borderId="131" applyNumberFormat="0" applyAlignment="0" applyProtection="0"/>
    <xf numFmtId="0" fontId="9" fillId="0" borderId="0"/>
    <xf numFmtId="0" fontId="21" fillId="20" borderId="129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9" fillId="0" borderId="0"/>
    <xf numFmtId="0" fontId="16" fillId="23" borderId="103" applyNumberFormat="0" applyFont="0" applyAlignment="0" applyProtection="0"/>
    <xf numFmtId="0" fontId="9" fillId="0" borderId="0"/>
    <xf numFmtId="0" fontId="16" fillId="23" borderId="103" applyNumberFormat="0" applyFont="0" applyAlignment="0" applyProtection="0"/>
    <xf numFmtId="0" fontId="58" fillId="0" borderId="111">
      <alignment horizontal="center" vertical="center"/>
    </xf>
    <xf numFmtId="0" fontId="58" fillId="0" borderId="101">
      <alignment horizontal="center" vertical="center"/>
    </xf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60" fillId="30" borderId="133">
      <alignment horizontal="center" vertical="center" wrapText="1"/>
    </xf>
    <xf numFmtId="0" fontId="60" fillId="29" borderId="128">
      <alignment horizontal="center" vertical="center" wrapText="1"/>
    </xf>
    <xf numFmtId="0" fontId="59" fillId="0" borderId="133">
      <alignment horizontal="center" vertical="center"/>
    </xf>
    <xf numFmtId="0" fontId="60" fillId="30" borderId="106">
      <alignment horizontal="center" vertical="center" wrapText="1"/>
    </xf>
    <xf numFmtId="0" fontId="60" fillId="29" borderId="101">
      <alignment horizontal="center" vertical="center" wrapText="1"/>
    </xf>
    <xf numFmtId="0" fontId="21" fillId="20" borderId="102" applyNumberFormat="0" applyAlignment="0" applyProtection="0"/>
    <xf numFmtId="0" fontId="60" fillId="29" borderId="101">
      <alignment horizontal="center" vertical="center" wrapText="1"/>
    </xf>
    <xf numFmtId="0" fontId="60" fillId="29" borderId="101">
      <alignment horizontal="center" vertical="center" wrapText="1"/>
    </xf>
    <xf numFmtId="0" fontId="60" fillId="30" borderId="106">
      <alignment horizontal="center" vertical="center" wrapText="1"/>
    </xf>
    <xf numFmtId="0" fontId="60" fillId="29" borderId="101">
      <alignment horizontal="center" vertical="center" wrapText="1"/>
    </xf>
    <xf numFmtId="0" fontId="59" fillId="0" borderId="106">
      <alignment horizontal="center" vertical="center"/>
    </xf>
    <xf numFmtId="0" fontId="58" fillId="0" borderId="101">
      <alignment horizontal="center" vertical="center"/>
    </xf>
    <xf numFmtId="0" fontId="58" fillId="0" borderId="101">
      <alignment horizontal="center" vertical="center"/>
    </xf>
    <xf numFmtId="0" fontId="28" fillId="7" borderId="102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1" fillId="20" borderId="114" applyNumberFormat="0" applyAlignment="0" applyProtection="0"/>
    <xf numFmtId="0" fontId="58" fillId="0" borderId="101">
      <alignment horizontal="center" vertical="center"/>
    </xf>
    <xf numFmtId="0" fontId="59" fillId="0" borderId="106">
      <alignment horizontal="center" vertical="center"/>
    </xf>
    <xf numFmtId="0" fontId="60" fillId="29" borderId="128">
      <alignment horizontal="center" vertical="center" wrapText="1"/>
    </xf>
    <xf numFmtId="0" fontId="16" fillId="23" borderId="130" applyNumberFormat="0" applyFont="0" applyAlignment="0" applyProtection="0"/>
    <xf numFmtId="0" fontId="59" fillId="0" borderId="106">
      <alignment horizontal="center" vertical="center"/>
    </xf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30" applyNumberFormat="0" applyFont="0" applyAlignment="0" applyProtection="0"/>
    <xf numFmtId="0" fontId="60" fillId="29" borderId="101">
      <alignment horizontal="center" vertical="center" wrapText="1"/>
    </xf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60" fillId="29" borderId="111">
      <alignment horizontal="center" vertical="center" wrapText="1"/>
    </xf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11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20" borderId="114" applyNumberFormat="0" applyAlignment="0" applyProtection="0"/>
    <xf numFmtId="0" fontId="9" fillId="0" borderId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7" borderId="11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111">
      <alignment horizontal="center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9" fillId="0" borderId="116">
      <alignment horizontal="center"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0" fillId="29" borderId="111">
      <alignment horizontal="center" vertical="center" wrapText="1"/>
    </xf>
    <xf numFmtId="0" fontId="60" fillId="30" borderId="116">
      <alignment horizontal="center" vertical="center" wrapText="1"/>
    </xf>
    <xf numFmtId="0" fontId="60" fillId="29" borderId="111">
      <alignment horizontal="center" vertical="center" wrapText="1"/>
    </xf>
    <xf numFmtId="0" fontId="60" fillId="29" borderId="111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11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0" fillId="29" borderId="111">
      <alignment horizontal="center" vertical="center" wrapText="1"/>
    </xf>
    <xf numFmtId="0" fontId="60" fillId="30" borderId="116">
      <alignment horizontal="center" vertical="center" wrapText="1"/>
    </xf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13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112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58" fillId="0" borderId="111">
      <alignment horizontal="center" vertical="center"/>
    </xf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58" fillId="0" borderId="111">
      <alignment horizontal="center" vertical="center"/>
    </xf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31" fillId="20" borderId="109" applyNumberFormat="0" applyAlignment="0" applyProtection="0"/>
    <xf numFmtId="0" fontId="33" fillId="0" borderId="110" applyNumberFormat="0" applyFill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28" fillId="7" borderId="107" applyNumberFormat="0" applyAlignment="0" applyProtection="0"/>
    <xf numFmtId="0" fontId="16" fillId="23" borderId="108" applyNumberFormat="0" applyFon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16" fillId="23" borderId="108" applyNumberFormat="0" applyFont="0" applyAlignment="0" applyProtection="0"/>
    <xf numFmtId="0" fontId="33" fillId="0" borderId="110" applyNumberFormat="0" applyFill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33" fillId="0" borderId="110" applyNumberFormat="0" applyFill="0" applyAlignment="0" applyProtection="0"/>
    <xf numFmtId="0" fontId="16" fillId="23" borderId="108" applyNumberFormat="0" applyFont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31" fillId="20" borderId="109" applyNumberFormat="0" applyAlignment="0" applyProtection="0"/>
    <xf numFmtId="0" fontId="33" fillId="0" borderId="110" applyNumberFormat="0" applyFill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9" fillId="0" borderId="0"/>
    <xf numFmtId="0" fontId="21" fillId="20" borderId="10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28" fillId="7" borderId="107" applyNumberFormat="0" applyAlignment="0" applyProtection="0"/>
    <xf numFmtId="0" fontId="16" fillId="23" borderId="108" applyNumberFormat="0" applyFon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31" fillId="20" borderId="109" applyNumberForma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1" fillId="20" borderId="10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7" borderId="12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16" fillId="23" borderId="108" applyNumberFormat="0" applyFont="0" applyAlignment="0" applyProtection="0"/>
    <xf numFmtId="0" fontId="9" fillId="0" borderId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28" fillId="7" borderId="10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20" borderId="107" applyNumberFormat="0" applyAlignment="0" applyProtection="0"/>
    <xf numFmtId="0" fontId="28" fillId="7" borderId="107" applyNumberFormat="0" applyAlignment="0" applyProtection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08" applyNumberFormat="0" applyFont="0" applyAlignment="0" applyProtection="0"/>
    <xf numFmtId="0" fontId="31" fillId="20" borderId="10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3" fillId="0" borderId="110" applyNumberFormat="0" applyFill="0" applyAlignment="0" applyProtection="0"/>
    <xf numFmtId="0" fontId="33" fillId="0" borderId="110" applyNumberFormat="0" applyFill="0" applyAlignment="0" applyProtection="0"/>
    <xf numFmtId="0" fontId="16" fillId="23" borderId="108" applyNumberFormat="0" applyFont="0" applyAlignment="0" applyProtection="0"/>
    <xf numFmtId="0" fontId="28" fillId="7" borderId="129" applyNumberFormat="0" applyAlignment="0" applyProtection="0"/>
    <xf numFmtId="0" fontId="21" fillId="20" borderId="123" applyNumberFormat="0" applyAlignment="0" applyProtection="0"/>
    <xf numFmtId="0" fontId="16" fillId="23" borderId="124" applyNumberFormat="0" applyFont="0" applyAlignment="0" applyProtection="0"/>
    <xf numFmtId="0" fontId="33" fillId="0" borderId="132" applyNumberFormat="0" applyFill="0" applyAlignment="0" applyProtection="0"/>
    <xf numFmtId="0" fontId="58" fillId="0" borderId="101">
      <alignment wrapText="1"/>
    </xf>
    <xf numFmtId="0" fontId="59" fillId="0" borderId="106">
      <alignment wrapText="1"/>
    </xf>
    <xf numFmtId="0" fontId="58" fillId="0" borderId="101">
      <alignment wrapText="1"/>
    </xf>
    <xf numFmtId="0" fontId="58" fillId="0" borderId="101">
      <alignment wrapText="1"/>
    </xf>
    <xf numFmtId="0" fontId="58" fillId="0" borderId="101">
      <alignment wrapText="1"/>
    </xf>
    <xf numFmtId="0" fontId="58" fillId="0" borderId="101">
      <alignment wrapText="1"/>
    </xf>
    <xf numFmtId="0" fontId="59" fillId="0" borderId="106">
      <alignment wrapText="1"/>
    </xf>
    <xf numFmtId="0" fontId="31" fillId="20" borderId="109" applyNumberFormat="0" applyAlignment="0" applyProtection="0"/>
    <xf numFmtId="0" fontId="28" fillId="7" borderId="107" applyNumberFormat="0" applyAlignment="0" applyProtection="0"/>
    <xf numFmtId="0" fontId="21" fillId="20" borderId="10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23" borderId="130" applyNumberFormat="0" applyFont="0" applyAlignment="0" applyProtection="0"/>
    <xf numFmtId="0" fontId="9" fillId="0" borderId="0"/>
    <xf numFmtId="0" fontId="33" fillId="0" borderId="126" applyNumberFormat="0" applyFill="0" applyAlignment="0" applyProtection="0"/>
    <xf numFmtId="0" fontId="9" fillId="0" borderId="0"/>
    <xf numFmtId="0" fontId="16" fillId="23" borderId="108" applyNumberFormat="0" applyFont="0" applyAlignment="0" applyProtection="0"/>
    <xf numFmtId="0" fontId="9" fillId="0" borderId="0"/>
    <xf numFmtId="0" fontId="60" fillId="29" borderId="128">
      <alignment horizontal="center" vertical="center" wrapText="1"/>
    </xf>
    <xf numFmtId="0" fontId="16" fillId="23" borderId="113" applyNumberFormat="0" applyFont="0" applyAlignment="0" applyProtection="0"/>
    <xf numFmtId="0" fontId="16" fillId="23" borderId="108" applyNumberFormat="0" applyFont="0" applyAlignment="0" applyProtection="0"/>
    <xf numFmtId="0" fontId="21" fillId="20" borderId="107" applyNumberFormat="0" applyAlignment="0" applyProtection="0"/>
    <xf numFmtId="0" fontId="9" fillId="0" borderId="0"/>
    <xf numFmtId="0" fontId="59" fillId="0" borderId="116">
      <alignment horizontal="center" vertical="center"/>
    </xf>
    <xf numFmtId="0" fontId="59" fillId="0" borderId="106">
      <alignment wrapText="1"/>
    </xf>
    <xf numFmtId="0" fontId="60" fillId="30" borderId="106">
      <alignment horizontal="center" vertical="center" wrapText="1"/>
    </xf>
    <xf numFmtId="0" fontId="16" fillId="23" borderId="103" applyNumberFormat="0" applyFont="0" applyAlignment="0" applyProtection="0"/>
    <xf numFmtId="0" fontId="60" fillId="30" borderId="106">
      <alignment horizontal="center" vertical="center" wrapText="1"/>
    </xf>
    <xf numFmtId="0" fontId="16" fillId="23" borderId="103" applyNumberFormat="0" applyFont="0" applyAlignment="0" applyProtection="0"/>
    <xf numFmtId="0" fontId="59" fillId="0" borderId="106">
      <alignment horizontal="center" vertical="center"/>
    </xf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9" fillId="0" borderId="0"/>
    <xf numFmtId="0" fontId="58" fillId="0" borderId="101">
      <alignment horizontal="center" vertical="center"/>
    </xf>
    <xf numFmtId="0" fontId="59" fillId="0" borderId="106">
      <alignment horizontal="center" vertical="center"/>
    </xf>
    <xf numFmtId="0" fontId="58" fillId="0" borderId="101">
      <alignment horizontal="center" vertical="center"/>
    </xf>
    <xf numFmtId="0" fontId="58" fillId="0" borderId="101">
      <alignment horizontal="center" vertical="center"/>
    </xf>
    <xf numFmtId="0" fontId="58" fillId="0" borderId="101">
      <alignment horizontal="center" vertical="center"/>
    </xf>
    <xf numFmtId="0" fontId="58" fillId="0" borderId="101">
      <alignment horizontal="center" vertical="center"/>
    </xf>
    <xf numFmtId="0" fontId="59" fillId="0" borderId="106">
      <alignment horizontal="center" vertical="center"/>
    </xf>
    <xf numFmtId="0" fontId="60" fillId="29" borderId="101">
      <alignment horizontal="center" vertical="center" wrapText="1"/>
    </xf>
    <xf numFmtId="0" fontId="60" fillId="30" borderId="106">
      <alignment horizontal="center" vertical="center" wrapText="1"/>
    </xf>
    <xf numFmtId="0" fontId="60" fillId="29" borderId="101">
      <alignment horizontal="center" vertical="center" wrapText="1"/>
    </xf>
    <xf numFmtId="0" fontId="60" fillId="29" borderId="101">
      <alignment horizontal="center" vertical="center" wrapText="1"/>
    </xf>
    <xf numFmtId="0" fontId="60" fillId="29" borderId="101">
      <alignment horizontal="center" vertical="center" wrapText="1"/>
    </xf>
    <xf numFmtId="0" fontId="60" fillId="29" borderId="101">
      <alignment horizontal="center" vertical="center" wrapText="1"/>
    </xf>
    <xf numFmtId="0" fontId="60" fillId="30" borderId="106">
      <alignment horizontal="center" vertical="center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101">
      <alignment wrapText="1"/>
    </xf>
    <xf numFmtId="0" fontId="59" fillId="0" borderId="106">
      <alignment wrapText="1"/>
    </xf>
    <xf numFmtId="0" fontId="58" fillId="0" borderId="101">
      <alignment wrapText="1"/>
    </xf>
    <xf numFmtId="0" fontId="58" fillId="0" borderId="101">
      <alignment wrapText="1"/>
    </xf>
    <xf numFmtId="0" fontId="58" fillId="0" borderId="101">
      <alignment wrapText="1"/>
    </xf>
    <xf numFmtId="0" fontId="58" fillId="0" borderId="101">
      <alignment wrapText="1"/>
    </xf>
    <xf numFmtId="0" fontId="59" fillId="0" borderId="106">
      <alignment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60" fillId="30" borderId="106">
      <alignment horizontal="center" vertical="center" wrapText="1"/>
    </xf>
    <xf numFmtId="0" fontId="59" fillId="0" borderId="106">
      <alignment horizontal="center" vertical="center"/>
    </xf>
    <xf numFmtId="0" fontId="59" fillId="0" borderId="106">
      <alignment horizontal="center" vertical="center"/>
    </xf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59" fillId="0" borderId="106">
      <alignment wrapText="1"/>
    </xf>
    <xf numFmtId="0" fontId="59" fillId="0" borderId="106">
      <alignment wrapText="1"/>
    </xf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59" fillId="0" borderId="106">
      <alignment wrapText="1"/>
    </xf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59" fillId="0" borderId="106">
      <alignment wrapText="1"/>
    </xf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60" fillId="30" borderId="106">
      <alignment horizontal="center" vertical="center" wrapText="1"/>
    </xf>
    <xf numFmtId="0" fontId="59" fillId="0" borderId="106">
      <alignment horizontal="center" vertical="center"/>
    </xf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59" fillId="0" borderId="106">
      <alignment wrapText="1"/>
    </xf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59" fillId="0" borderId="106">
      <alignment horizontal="center" vertical="center"/>
    </xf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59" fillId="0" borderId="106">
      <alignment horizontal="center" vertical="center"/>
    </xf>
    <xf numFmtId="0" fontId="60" fillId="30" borderId="106">
      <alignment horizontal="center" vertical="center" wrapText="1"/>
    </xf>
    <xf numFmtId="0" fontId="16" fillId="23" borderId="103" applyNumberFormat="0" applyFont="0" applyAlignment="0" applyProtection="0"/>
    <xf numFmtId="0" fontId="60" fillId="30" borderId="106">
      <alignment horizontal="center" vertical="center" wrapText="1"/>
    </xf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28" fillId="7" borderId="102" applyNumberFormat="0" applyAlignment="0" applyProtection="0"/>
    <xf numFmtId="0" fontId="60" fillId="30" borderId="106">
      <alignment horizontal="center" vertical="center" wrapText="1"/>
    </xf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21" fillId="20" borderId="102" applyNumberForma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59" fillId="0" borderId="106">
      <alignment wrapText="1"/>
    </xf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59" fillId="0" borderId="106">
      <alignment wrapText="1"/>
    </xf>
    <xf numFmtId="0" fontId="21" fillId="20" borderId="102" applyNumberFormat="0" applyAlignment="0" applyProtection="0"/>
    <xf numFmtId="0" fontId="60" fillId="30" borderId="106">
      <alignment horizontal="center" vertical="center" wrapText="1"/>
    </xf>
    <xf numFmtId="0" fontId="59" fillId="0" borderId="106">
      <alignment horizontal="center" vertical="center"/>
    </xf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28" fillId="7" borderId="102" applyNumberFormat="0" applyAlignment="0" applyProtection="0"/>
    <xf numFmtId="0" fontId="21" fillId="20" borderId="102" applyNumberForma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33" fillId="0" borderId="105" applyNumberFormat="0" applyFill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16" fillId="23" borderId="103" applyNumberFormat="0" applyFont="0" applyAlignment="0" applyProtection="0"/>
    <xf numFmtId="0" fontId="16" fillId="23" borderId="103" applyNumberFormat="0" applyFont="0" applyAlignment="0" applyProtection="0"/>
    <xf numFmtId="0" fontId="31" fillId="20" borderId="104" applyNumberFormat="0" applyAlignment="0" applyProtection="0"/>
    <xf numFmtId="0" fontId="33" fillId="0" borderId="105" applyNumberFormat="0" applyFill="0" applyAlignment="0" applyProtection="0"/>
    <xf numFmtId="0" fontId="33" fillId="0" borderId="105" applyNumberFormat="0" applyFill="0" applyAlignment="0" applyProtection="0"/>
    <xf numFmtId="0" fontId="31" fillId="20" borderId="104" applyNumberFormat="0" applyAlignment="0" applyProtection="0"/>
    <xf numFmtId="0" fontId="16" fillId="23" borderId="103" applyNumberFormat="0" applyFont="0" applyAlignment="0" applyProtection="0"/>
    <xf numFmtId="0" fontId="21" fillId="20" borderId="102" applyNumberFormat="0" applyAlignment="0" applyProtection="0"/>
    <xf numFmtId="0" fontId="28" fillId="7" borderId="102" applyNumberFormat="0" applyAlignment="0" applyProtection="0"/>
    <xf numFmtId="0" fontId="59" fillId="0" borderId="133">
      <alignment wrapText="1"/>
    </xf>
    <xf numFmtId="0" fontId="58" fillId="0" borderId="128">
      <alignment wrapText="1"/>
    </xf>
    <xf numFmtId="0" fontId="58" fillId="0" borderId="128">
      <alignment wrapText="1"/>
    </xf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60" fillId="29" borderId="128">
      <alignment horizontal="center" vertical="center" wrapText="1"/>
    </xf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59" fillId="0" borderId="133">
      <alignment horizontal="center" vertical="center"/>
    </xf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58" fillId="0" borderId="128">
      <alignment horizontal="center" vertical="center"/>
    </xf>
    <xf numFmtId="0" fontId="60" fillId="30" borderId="133">
      <alignment horizontal="center" vertical="center" wrapText="1"/>
    </xf>
    <xf numFmtId="0" fontId="60" fillId="29" borderId="128">
      <alignment horizontal="center" vertical="center" wrapText="1"/>
    </xf>
    <xf numFmtId="0" fontId="60" fillId="29" borderId="128">
      <alignment horizontal="center" vertical="center" wrapText="1"/>
    </xf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58" fillId="0" borderId="111">
      <alignment wrapText="1"/>
    </xf>
    <xf numFmtId="0" fontId="59" fillId="0" borderId="116">
      <alignment wrapText="1"/>
    </xf>
    <xf numFmtId="0" fontId="58" fillId="0" borderId="111">
      <alignment wrapText="1"/>
    </xf>
    <xf numFmtId="0" fontId="58" fillId="0" borderId="111">
      <alignment wrapText="1"/>
    </xf>
    <xf numFmtId="0" fontId="58" fillId="0" borderId="111">
      <alignment wrapText="1"/>
    </xf>
    <xf numFmtId="0" fontId="58" fillId="0" borderId="111">
      <alignment wrapText="1"/>
    </xf>
    <xf numFmtId="0" fontId="59" fillId="0" borderId="116">
      <alignment wrapText="1"/>
    </xf>
    <xf numFmtId="0" fontId="16" fillId="23" borderId="130" applyNumberFormat="0" applyFont="0" applyAlignment="0" applyProtection="0"/>
    <xf numFmtId="0" fontId="16" fillId="23" borderId="124" applyNumberFormat="0" applyFon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31" fillId="20" borderId="125" applyNumberForma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31" fillId="20" borderId="125" applyNumberFormat="0" applyAlignment="0" applyProtection="0"/>
    <xf numFmtId="0" fontId="28" fillId="7" borderId="123" applyNumberFormat="0" applyAlignment="0" applyProtection="0"/>
    <xf numFmtId="0" fontId="16" fillId="23" borderId="124" applyNumberFormat="0" applyFon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31" fillId="20" borderId="125" applyNumberFormat="0" applyAlignment="0" applyProtection="0"/>
    <xf numFmtId="0" fontId="33" fillId="0" borderId="126" applyNumberFormat="0" applyFill="0" applyAlignment="0" applyProtection="0"/>
    <xf numFmtId="0" fontId="33" fillId="0" borderId="126" applyNumberFormat="0" applyFill="0" applyAlignment="0" applyProtection="0"/>
    <xf numFmtId="0" fontId="28" fillId="7" borderId="123" applyNumberFormat="0" applyAlignment="0" applyProtection="0"/>
    <xf numFmtId="0" fontId="28" fillId="7" borderId="123" applyNumberFormat="0" applyAlignment="0" applyProtection="0"/>
    <xf numFmtId="0" fontId="33" fillId="0" borderId="126" applyNumberFormat="0" applyFill="0" applyAlignment="0" applyProtection="0"/>
    <xf numFmtId="0" fontId="31" fillId="20" borderId="125" applyNumberFormat="0" applyAlignment="0" applyProtection="0"/>
    <xf numFmtId="0" fontId="28" fillId="7" borderId="123" applyNumberFormat="0" applyAlignment="0" applyProtection="0"/>
    <xf numFmtId="0" fontId="33" fillId="0" borderId="126" applyNumberFormat="0" applyFill="0" applyAlignment="0" applyProtection="0"/>
    <xf numFmtId="0" fontId="31" fillId="20" borderId="125" applyNumberFormat="0" applyAlignment="0" applyProtection="0"/>
    <xf numFmtId="0" fontId="16" fillId="23" borderId="124" applyNumberFormat="0" applyFont="0" applyAlignment="0" applyProtection="0"/>
    <xf numFmtId="0" fontId="31" fillId="20" borderId="125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31" fillId="20" borderId="125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31" fillId="20" borderId="125" applyNumberForma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33" fillId="0" borderId="126" applyNumberFormat="0" applyFill="0" applyAlignment="0" applyProtection="0"/>
    <xf numFmtId="0" fontId="31" fillId="20" borderId="125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28" fillId="7" borderId="119" applyNumberFormat="0" applyAlignment="0" applyProtection="0"/>
    <xf numFmtId="0" fontId="21" fillId="20" borderId="119" applyNumberFormat="0" applyAlignment="0" applyProtection="0"/>
    <xf numFmtId="0" fontId="31" fillId="20" borderId="121" applyNumberFormat="0" applyAlignment="0" applyProtection="0"/>
    <xf numFmtId="0" fontId="33" fillId="0" borderId="122" applyNumberFormat="0" applyFill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21" fillId="20" borderId="119" applyNumberFormat="0" applyAlignment="0" applyProtection="0"/>
    <xf numFmtId="0" fontId="21" fillId="20" borderId="119" applyNumberFormat="0" applyAlignment="0" applyProtection="0"/>
    <xf numFmtId="0" fontId="16" fillId="23" borderId="120" applyNumberFormat="0" applyFont="0" applyAlignment="0" applyProtection="0"/>
    <xf numFmtId="0" fontId="33" fillId="0" borderId="122" applyNumberFormat="0" applyFill="0" applyAlignment="0" applyProtection="0"/>
    <xf numFmtId="0" fontId="33" fillId="0" borderId="122" applyNumberFormat="0" applyFill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33" fillId="0" borderId="122" applyNumberFormat="0" applyFill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33" fillId="0" borderId="122" applyNumberFormat="0" applyFill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21" fillId="20" borderId="119" applyNumberForma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21" fillId="20" borderId="119" applyNumberFormat="0" applyAlignment="0" applyProtection="0"/>
    <xf numFmtId="0" fontId="21" fillId="20" borderId="119" applyNumberForma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33" fillId="0" borderId="122" applyNumberFormat="0" applyFill="0" applyAlignment="0" applyProtection="0"/>
    <xf numFmtId="0" fontId="33" fillId="0" borderId="122" applyNumberFormat="0" applyFill="0" applyAlignment="0" applyProtection="0"/>
    <xf numFmtId="0" fontId="33" fillId="0" borderId="122" applyNumberFormat="0" applyFill="0" applyAlignment="0" applyProtection="0"/>
    <xf numFmtId="0" fontId="31" fillId="20" borderId="121" applyNumberFormat="0" applyAlignment="0" applyProtection="0"/>
    <xf numFmtId="0" fontId="21" fillId="20" borderId="129" applyNumberFormat="0" applyAlignment="0" applyProtection="0"/>
    <xf numFmtId="0" fontId="59" fillId="0" borderId="116">
      <alignment wrapText="1"/>
    </xf>
    <xf numFmtId="0" fontId="60" fillId="30" borderId="116">
      <alignment horizontal="center" vertical="center" wrapText="1"/>
    </xf>
    <xf numFmtId="0" fontId="16" fillId="23" borderId="113" applyNumberFormat="0" applyFont="0" applyAlignment="0" applyProtection="0"/>
    <xf numFmtId="0" fontId="60" fillId="30" borderId="116">
      <alignment horizontal="center" vertical="center" wrapText="1"/>
    </xf>
    <xf numFmtId="0" fontId="16" fillId="23" borderId="113" applyNumberFormat="0" applyFont="0" applyAlignment="0" applyProtection="0"/>
    <xf numFmtId="0" fontId="59" fillId="0" borderId="116">
      <alignment horizontal="center" vertical="center"/>
    </xf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58" fillId="0" borderId="111">
      <alignment horizontal="center" vertical="center"/>
    </xf>
    <xf numFmtId="0" fontId="59" fillId="0" borderId="116">
      <alignment horizontal="center" vertical="center"/>
    </xf>
    <xf numFmtId="0" fontId="58" fillId="0" borderId="111">
      <alignment horizontal="center" vertical="center"/>
    </xf>
    <xf numFmtId="0" fontId="58" fillId="0" borderId="111">
      <alignment horizontal="center" vertical="center"/>
    </xf>
    <xf numFmtId="0" fontId="58" fillId="0" borderId="111">
      <alignment horizontal="center" vertical="center"/>
    </xf>
    <xf numFmtId="0" fontId="58" fillId="0" borderId="111">
      <alignment horizontal="center" vertical="center"/>
    </xf>
    <xf numFmtId="0" fontId="59" fillId="0" borderId="116">
      <alignment horizontal="center" vertical="center"/>
    </xf>
    <xf numFmtId="0" fontId="60" fillId="29" borderId="111">
      <alignment horizontal="center" vertical="center" wrapText="1"/>
    </xf>
    <xf numFmtId="0" fontId="60" fillId="30" borderId="116">
      <alignment horizontal="center" vertical="center" wrapText="1"/>
    </xf>
    <xf numFmtId="0" fontId="60" fillId="29" borderId="111">
      <alignment horizontal="center" vertical="center" wrapText="1"/>
    </xf>
    <xf numFmtId="0" fontId="60" fillId="29" borderId="111">
      <alignment horizontal="center" vertical="center" wrapText="1"/>
    </xf>
    <xf numFmtId="0" fontId="60" fillId="29" borderId="111">
      <alignment horizontal="center" vertical="center" wrapText="1"/>
    </xf>
    <xf numFmtId="0" fontId="60" fillId="29" borderId="111">
      <alignment horizontal="center" vertical="center" wrapText="1"/>
    </xf>
    <xf numFmtId="0" fontId="60" fillId="30" borderId="116">
      <alignment horizontal="center" vertical="center" wrapText="1"/>
    </xf>
    <xf numFmtId="0" fontId="28" fillId="7" borderId="129" applyNumberFormat="0" applyAlignment="0" applyProtection="0"/>
    <xf numFmtId="0" fontId="31" fillId="20" borderId="131" applyNumberFormat="0" applyAlignment="0" applyProtection="0"/>
    <xf numFmtId="0" fontId="58" fillId="0" borderId="128">
      <alignment horizontal="center" vertical="center"/>
    </xf>
    <xf numFmtId="0" fontId="58" fillId="0" borderId="128">
      <alignment horizontal="center" vertical="center"/>
    </xf>
    <xf numFmtId="0" fontId="59" fillId="0" borderId="133">
      <alignment horizontal="center" vertical="center"/>
    </xf>
    <xf numFmtId="0" fontId="58" fillId="0" borderId="128">
      <alignment horizontal="center" vertical="center"/>
    </xf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60" fillId="30" borderId="133">
      <alignment horizontal="center" vertical="center" wrapText="1"/>
    </xf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59" fillId="0" borderId="133">
      <alignment horizontal="center" vertical="center"/>
    </xf>
    <xf numFmtId="0" fontId="16" fillId="23" borderId="130" applyNumberFormat="0" applyFont="0" applyAlignment="0" applyProtection="0"/>
    <xf numFmtId="0" fontId="58" fillId="0" borderId="128">
      <alignment wrapText="1"/>
    </xf>
    <xf numFmtId="0" fontId="58" fillId="0" borderId="128">
      <alignment wrapText="1"/>
    </xf>
    <xf numFmtId="0" fontId="58" fillId="0" borderId="128">
      <alignment wrapText="1"/>
    </xf>
    <xf numFmtId="0" fontId="59" fillId="0" borderId="133">
      <alignment wrapText="1"/>
    </xf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58" fillId="0" borderId="128">
      <alignment horizontal="center" vertical="center"/>
    </xf>
    <xf numFmtId="0" fontId="59" fillId="0" borderId="133">
      <alignment horizontal="center" vertical="center"/>
    </xf>
    <xf numFmtId="0" fontId="33" fillId="0" borderId="132" applyNumberFormat="0" applyFill="0" applyAlignment="0" applyProtection="0"/>
    <xf numFmtId="0" fontId="60" fillId="29" borderId="128">
      <alignment horizontal="center" vertical="center" wrapText="1"/>
    </xf>
    <xf numFmtId="0" fontId="58" fillId="0" borderId="128">
      <alignment horizontal="center" vertical="center"/>
    </xf>
    <xf numFmtId="0" fontId="28" fillId="7" borderId="129" applyNumberFormat="0" applyAlignment="0" applyProtection="0"/>
    <xf numFmtId="0" fontId="59" fillId="0" borderId="133">
      <alignment horizontal="center" vertical="center"/>
    </xf>
    <xf numFmtId="0" fontId="21" fillId="20" borderId="129" applyNumberFormat="0" applyAlignment="0" applyProtection="0"/>
    <xf numFmtId="0" fontId="60" fillId="29" borderId="128">
      <alignment horizontal="center" vertical="center" wrapText="1"/>
    </xf>
    <xf numFmtId="0" fontId="60" fillId="30" borderId="133">
      <alignment horizontal="center" vertical="center" wrapText="1"/>
    </xf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8" fillId="7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58" fillId="0" borderId="128">
      <alignment horizontal="center" vertical="center"/>
    </xf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58" fillId="0" borderId="128">
      <alignment horizontal="center" vertical="center"/>
    </xf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58" fillId="0" borderId="111">
      <alignment wrapText="1"/>
    </xf>
    <xf numFmtId="0" fontId="59" fillId="0" borderId="116">
      <alignment wrapText="1"/>
    </xf>
    <xf numFmtId="0" fontId="58" fillId="0" borderId="111">
      <alignment wrapText="1"/>
    </xf>
    <xf numFmtId="0" fontId="58" fillId="0" borderId="111">
      <alignment wrapText="1"/>
    </xf>
    <xf numFmtId="0" fontId="58" fillId="0" borderId="111">
      <alignment wrapText="1"/>
    </xf>
    <xf numFmtId="0" fontId="58" fillId="0" borderId="111">
      <alignment wrapText="1"/>
    </xf>
    <xf numFmtId="0" fontId="59" fillId="0" borderId="116">
      <alignment wrapText="1"/>
    </xf>
    <xf numFmtId="0" fontId="21" fillId="20" borderId="123" applyNumberFormat="0" applyAlignment="0" applyProtection="0"/>
    <xf numFmtId="0" fontId="31" fillId="20" borderId="125" applyNumberForma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21" fillId="20" borderId="123" applyNumberFormat="0" applyAlignment="0" applyProtection="0"/>
    <xf numFmtId="0" fontId="16" fillId="23" borderId="124" applyNumberFormat="0" applyFont="0" applyAlignment="0" applyProtection="0"/>
    <xf numFmtId="0" fontId="33" fillId="0" borderId="126" applyNumberFormat="0" applyFill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21" fillId="20" borderId="123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33" fillId="0" borderId="126" applyNumberFormat="0" applyFill="0" applyAlignment="0" applyProtection="0"/>
    <xf numFmtId="0" fontId="16" fillId="23" borderId="124" applyNumberFormat="0" applyFon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21" fillId="20" borderId="123" applyNumberFormat="0" applyAlignment="0" applyProtection="0"/>
    <xf numFmtId="0" fontId="28" fillId="7" borderId="123" applyNumberForma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16" fillId="23" borderId="124" applyNumberFormat="0" applyFont="0" applyAlignment="0" applyProtection="0"/>
    <xf numFmtId="0" fontId="33" fillId="0" borderId="126" applyNumberFormat="0" applyFill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28" fillId="7" borderId="123" applyNumberFormat="0" applyAlignment="0" applyProtection="0"/>
    <xf numFmtId="0" fontId="21" fillId="20" borderId="123" applyNumberFormat="0" applyAlignment="0" applyProtection="0"/>
    <xf numFmtId="0" fontId="33" fillId="0" borderId="126" applyNumberFormat="0" applyFill="0" applyAlignment="0" applyProtection="0"/>
    <xf numFmtId="0" fontId="31" fillId="20" borderId="125" applyNumberFormat="0" applyAlignment="0" applyProtection="0"/>
    <xf numFmtId="0" fontId="16" fillId="23" borderId="124" applyNumberFormat="0" applyFont="0" applyAlignment="0" applyProtection="0"/>
    <xf numFmtId="0" fontId="21" fillId="20" borderId="123" applyNumberFormat="0" applyAlignment="0" applyProtection="0"/>
    <xf numFmtId="0" fontId="28" fillId="7" borderId="123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28" fillId="7" borderId="119" applyNumberFormat="0" applyAlignment="0" applyProtection="0"/>
    <xf numFmtId="0" fontId="21" fillId="20" borderId="119" applyNumberFormat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31" fillId="20" borderId="121" applyNumberFormat="0" applyAlignment="0" applyProtection="0"/>
    <xf numFmtId="0" fontId="21" fillId="20" borderId="119" applyNumberFormat="0" applyAlignment="0" applyProtection="0"/>
    <xf numFmtId="0" fontId="21" fillId="20" borderId="119" applyNumberFormat="0" applyAlignment="0" applyProtection="0"/>
    <xf numFmtId="0" fontId="33" fillId="0" borderId="122" applyNumberFormat="0" applyFill="0" applyAlignment="0" applyProtection="0"/>
    <xf numFmtId="0" fontId="21" fillId="20" borderId="119" applyNumberFormat="0" applyAlignment="0" applyProtection="0"/>
    <xf numFmtId="0" fontId="28" fillId="7" borderId="119" applyNumberFormat="0" applyAlignment="0" applyProtection="0"/>
    <xf numFmtId="0" fontId="33" fillId="0" borderId="122" applyNumberFormat="0" applyFill="0" applyAlignment="0" applyProtection="0"/>
    <xf numFmtId="0" fontId="16" fillId="23" borderId="120" applyNumberFormat="0" applyFont="0" applyAlignment="0" applyProtection="0"/>
    <xf numFmtId="0" fontId="33" fillId="0" borderId="122" applyNumberFormat="0" applyFill="0" applyAlignment="0" applyProtection="0"/>
    <xf numFmtId="0" fontId="16" fillId="23" borderId="120" applyNumberFormat="0" applyFont="0" applyAlignment="0" applyProtection="0"/>
    <xf numFmtId="0" fontId="31" fillId="20" borderId="121" applyNumberFormat="0" applyAlignment="0" applyProtection="0"/>
    <xf numFmtId="0" fontId="21" fillId="20" borderId="119" applyNumberFormat="0" applyAlignment="0" applyProtection="0"/>
    <xf numFmtId="0" fontId="21" fillId="20" borderId="119" applyNumberFormat="0" applyAlignment="0" applyProtection="0"/>
    <xf numFmtId="0" fontId="31" fillId="20" borderId="121" applyNumberForma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28" fillId="7" borderId="119" applyNumberFormat="0" applyAlignment="0" applyProtection="0"/>
    <xf numFmtId="0" fontId="21" fillId="20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28" fillId="7" borderId="119" applyNumberFormat="0" applyAlignment="0" applyProtection="0"/>
    <xf numFmtId="0" fontId="16" fillId="23" borderId="120" applyNumberFormat="0" applyFont="0" applyAlignment="0" applyProtection="0"/>
    <xf numFmtId="0" fontId="16" fillId="23" borderId="120" applyNumberFormat="0" applyFont="0" applyAlignment="0" applyProtection="0"/>
    <xf numFmtId="0" fontId="21" fillId="20" borderId="119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60" fillId="30" borderId="116">
      <alignment horizontal="center" vertical="center" wrapText="1"/>
    </xf>
    <xf numFmtId="0" fontId="59" fillId="0" borderId="116">
      <alignment horizontal="center" vertical="center"/>
    </xf>
    <xf numFmtId="0" fontId="59" fillId="0" borderId="116">
      <alignment horizontal="center" vertical="center"/>
    </xf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59" fillId="0" borderId="116">
      <alignment wrapText="1"/>
    </xf>
    <xf numFmtId="0" fontId="59" fillId="0" borderId="116">
      <alignment wrapText="1"/>
    </xf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59" fillId="0" borderId="116">
      <alignment wrapText="1"/>
    </xf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59" fillId="0" borderId="116">
      <alignment wrapText="1"/>
    </xf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60" fillId="30" borderId="116">
      <alignment horizontal="center" vertical="center" wrapText="1"/>
    </xf>
    <xf numFmtId="0" fontId="59" fillId="0" borderId="116">
      <alignment horizontal="center" vertical="center"/>
    </xf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59" fillId="0" borderId="116">
      <alignment wrapText="1"/>
    </xf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59" fillId="0" borderId="116">
      <alignment horizontal="center" vertical="center"/>
    </xf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59" fillId="0" borderId="116">
      <alignment horizontal="center" vertical="center"/>
    </xf>
    <xf numFmtId="0" fontId="60" fillId="30" borderId="116">
      <alignment horizontal="center" vertical="center" wrapText="1"/>
    </xf>
    <xf numFmtId="0" fontId="16" fillId="23" borderId="113" applyNumberFormat="0" applyFont="0" applyAlignment="0" applyProtection="0"/>
    <xf numFmtId="0" fontId="60" fillId="30" borderId="116">
      <alignment horizontal="center" vertical="center" wrapText="1"/>
    </xf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28" fillId="7" borderId="112" applyNumberFormat="0" applyAlignment="0" applyProtection="0"/>
    <xf numFmtId="0" fontId="60" fillId="30" borderId="116">
      <alignment horizontal="center" vertical="center" wrapText="1"/>
    </xf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21" fillId="20" borderId="112" applyNumberForma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59" fillId="0" borderId="116">
      <alignment wrapText="1"/>
    </xf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59" fillId="0" borderId="116">
      <alignment wrapText="1"/>
    </xf>
    <xf numFmtId="0" fontId="21" fillId="20" borderId="112" applyNumberFormat="0" applyAlignment="0" applyProtection="0"/>
    <xf numFmtId="0" fontId="60" fillId="30" borderId="116">
      <alignment horizontal="center" vertical="center" wrapText="1"/>
    </xf>
    <xf numFmtId="0" fontId="59" fillId="0" borderId="116">
      <alignment horizontal="center" vertical="center"/>
    </xf>
    <xf numFmtId="0" fontId="33" fillId="0" borderId="115" applyNumberFormat="0" applyFill="0" applyAlignment="0" applyProtection="0"/>
    <xf numFmtId="0" fontId="33" fillId="0" borderId="126" applyNumberFormat="0" applyFill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28" fillId="7" borderId="112" applyNumberFormat="0" applyAlignment="0" applyProtection="0"/>
    <xf numFmtId="0" fontId="21" fillId="20" borderId="112" applyNumberForma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33" fillId="0" borderId="115" applyNumberFormat="0" applyFill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16" fillId="23" borderId="113" applyNumberFormat="0" applyFont="0" applyAlignment="0" applyProtection="0"/>
    <xf numFmtId="0" fontId="16" fillId="23" borderId="113" applyNumberFormat="0" applyFont="0" applyAlignment="0" applyProtection="0"/>
    <xf numFmtId="0" fontId="31" fillId="20" borderId="114" applyNumberFormat="0" applyAlignment="0" applyProtection="0"/>
    <xf numFmtId="0" fontId="33" fillId="0" borderId="115" applyNumberFormat="0" applyFill="0" applyAlignment="0" applyProtection="0"/>
    <xf numFmtId="0" fontId="33" fillId="0" borderId="115" applyNumberFormat="0" applyFill="0" applyAlignment="0" applyProtection="0"/>
    <xf numFmtId="0" fontId="31" fillId="20" borderId="114" applyNumberFormat="0" applyAlignment="0" applyProtection="0"/>
    <xf numFmtId="0" fontId="16" fillId="23" borderId="113" applyNumberFormat="0" applyFont="0" applyAlignment="0" applyProtection="0"/>
    <xf numFmtId="0" fontId="21" fillId="20" borderId="112" applyNumberFormat="0" applyAlignment="0" applyProtection="0"/>
    <xf numFmtId="0" fontId="28" fillId="7" borderId="112" applyNumberFormat="0" applyAlignment="0" applyProtection="0"/>
    <xf numFmtId="0" fontId="58" fillId="0" borderId="128">
      <alignment wrapText="1"/>
    </xf>
    <xf numFmtId="0" fontId="59" fillId="0" borderId="133">
      <alignment wrapText="1"/>
    </xf>
    <xf numFmtId="0" fontId="58" fillId="0" borderId="128">
      <alignment wrapText="1"/>
    </xf>
    <xf numFmtId="0" fontId="58" fillId="0" borderId="128">
      <alignment wrapText="1"/>
    </xf>
    <xf numFmtId="0" fontId="58" fillId="0" borderId="128">
      <alignment wrapText="1"/>
    </xf>
    <xf numFmtId="0" fontId="58" fillId="0" borderId="128">
      <alignment wrapText="1"/>
    </xf>
    <xf numFmtId="0" fontId="59" fillId="0" borderId="133">
      <alignment wrapText="1"/>
    </xf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60" fillId="30" borderId="133">
      <alignment horizontal="center" vertical="center" wrapText="1"/>
    </xf>
    <xf numFmtId="0" fontId="59" fillId="0" borderId="133">
      <alignment horizontal="center" vertical="center"/>
    </xf>
    <xf numFmtId="0" fontId="59" fillId="0" borderId="133">
      <alignment horizontal="center" vertical="center"/>
    </xf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59" fillId="0" borderId="133">
      <alignment wrapText="1"/>
    </xf>
    <xf numFmtId="0" fontId="59" fillId="0" borderId="133">
      <alignment wrapText="1"/>
    </xf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59" fillId="0" borderId="133">
      <alignment wrapText="1"/>
    </xf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59" fillId="0" borderId="133">
      <alignment wrapText="1"/>
    </xf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60" fillId="30" borderId="133">
      <alignment horizontal="center" vertical="center" wrapText="1"/>
    </xf>
    <xf numFmtId="0" fontId="59" fillId="0" borderId="133">
      <alignment horizontal="center" vertical="center"/>
    </xf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59" fillId="0" borderId="133">
      <alignment wrapText="1"/>
    </xf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59" fillId="0" borderId="133">
      <alignment horizontal="center" vertical="center"/>
    </xf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59" fillId="0" borderId="133">
      <alignment horizontal="center" vertical="center"/>
    </xf>
    <xf numFmtId="0" fontId="60" fillId="30" borderId="133">
      <alignment horizontal="center" vertical="center" wrapText="1"/>
    </xf>
    <xf numFmtId="0" fontId="16" fillId="23" borderId="130" applyNumberFormat="0" applyFont="0" applyAlignment="0" applyProtection="0"/>
    <xf numFmtId="0" fontId="60" fillId="30" borderId="133">
      <alignment horizontal="center" vertical="center" wrapText="1"/>
    </xf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28" fillId="7" borderId="129" applyNumberFormat="0" applyAlignment="0" applyProtection="0"/>
    <xf numFmtId="0" fontId="60" fillId="30" borderId="133">
      <alignment horizontal="center" vertical="center" wrapText="1"/>
    </xf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21" fillId="20" borderId="129" applyNumberForma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59" fillId="0" borderId="133">
      <alignment wrapText="1"/>
    </xf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59" fillId="0" borderId="133">
      <alignment wrapText="1"/>
    </xf>
    <xf numFmtId="0" fontId="21" fillId="20" borderId="129" applyNumberFormat="0" applyAlignment="0" applyProtection="0"/>
    <xf numFmtId="0" fontId="60" fillId="30" borderId="133">
      <alignment horizontal="center" vertical="center" wrapText="1"/>
    </xf>
    <xf numFmtId="0" fontId="59" fillId="0" borderId="133">
      <alignment horizontal="center" vertical="center"/>
    </xf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28" fillId="7" borderId="129" applyNumberFormat="0" applyAlignment="0" applyProtection="0"/>
    <xf numFmtId="0" fontId="21" fillId="20" borderId="129" applyNumberForma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33" fillId="0" borderId="132" applyNumberFormat="0" applyFill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16" fillId="23" borderId="130" applyNumberFormat="0" applyFont="0" applyAlignment="0" applyProtection="0"/>
    <xf numFmtId="0" fontId="16" fillId="23" borderId="130" applyNumberFormat="0" applyFont="0" applyAlignment="0" applyProtection="0"/>
    <xf numFmtId="0" fontId="31" fillId="20" borderId="131" applyNumberFormat="0" applyAlignment="0" applyProtection="0"/>
    <xf numFmtId="0" fontId="33" fillId="0" borderId="132" applyNumberFormat="0" applyFill="0" applyAlignment="0" applyProtection="0"/>
    <xf numFmtId="0" fontId="33" fillId="0" borderId="132" applyNumberFormat="0" applyFill="0" applyAlignment="0" applyProtection="0"/>
    <xf numFmtId="0" fontId="31" fillId="20" borderId="131" applyNumberFormat="0" applyAlignment="0" applyProtection="0"/>
    <xf numFmtId="0" fontId="16" fillId="23" borderId="130" applyNumberFormat="0" applyFont="0" applyAlignment="0" applyProtection="0"/>
    <xf numFmtId="0" fontId="21" fillId="20" borderId="129" applyNumberFormat="0" applyAlignment="0" applyProtection="0"/>
    <xf numFmtId="0" fontId="28" fillId="7" borderId="12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1218">
    <xf numFmtId="0" fontId="0" fillId="0" borderId="0" xfId="0"/>
    <xf numFmtId="0" fontId="0" fillId="0" borderId="0" xfId="0"/>
    <xf numFmtId="0" fontId="45" fillId="24" borderId="0" xfId="0" applyFont="1" applyFill="1"/>
    <xf numFmtId="0" fontId="45" fillId="24" borderId="0" xfId="0" applyFont="1" applyFill="1" applyBorder="1" applyAlignment="1">
      <alignment horizontal="left"/>
    </xf>
    <xf numFmtId="0" fontId="45" fillId="24" borderId="0" xfId="0" applyFont="1" applyFill="1" applyBorder="1" applyAlignment="1">
      <alignment horizontal="center"/>
    </xf>
    <xf numFmtId="0" fontId="45" fillId="24" borderId="0" xfId="0" applyFont="1" applyFill="1" applyBorder="1" applyAlignment="1"/>
    <xf numFmtId="0" fontId="45" fillId="24" borderId="0" xfId="0" applyFont="1" applyFill="1" applyBorder="1" applyAlignment="1">
      <alignment horizontal="right" wrapText="1"/>
    </xf>
    <xf numFmtId="0" fontId="45" fillId="24" borderId="0" xfId="0" applyFont="1" applyFill="1" applyBorder="1" applyAlignment="1">
      <alignment horizontal="right"/>
    </xf>
    <xf numFmtId="0" fontId="46" fillId="24" borderId="0" xfId="0" applyFont="1" applyFill="1" applyBorder="1" applyAlignment="1">
      <alignment horizontal="right"/>
    </xf>
    <xf numFmtId="0" fontId="47" fillId="24" borderId="0" xfId="0" applyFont="1" applyFill="1" applyBorder="1" applyAlignment="1">
      <alignment horizontal="right" wrapText="1"/>
    </xf>
    <xf numFmtId="0" fontId="47" fillId="24" borderId="0" xfId="0" applyFont="1" applyFill="1" applyBorder="1" applyAlignment="1">
      <alignment horizontal="center"/>
    </xf>
    <xf numFmtId="0" fontId="47" fillId="24" borderId="0" xfId="0" applyFont="1" applyFill="1" applyBorder="1" applyAlignment="1">
      <alignment horizontal="right"/>
    </xf>
    <xf numFmtId="0" fontId="45" fillId="0" borderId="0" xfId="0" applyFont="1" applyFill="1" applyBorder="1" applyAlignment="1"/>
    <xf numFmtId="0" fontId="45" fillId="0" borderId="0" xfId="0" applyFont="1" applyFill="1" applyBorder="1" applyAlignment="1">
      <alignment horizontal="left"/>
    </xf>
    <xf numFmtId="0" fontId="45" fillId="24" borderId="0" xfId="0" applyFont="1" applyFill="1" applyAlignment="1">
      <alignment horizontal="center"/>
    </xf>
    <xf numFmtId="0" fontId="48" fillId="24" borderId="0" xfId="0" applyFont="1" applyFill="1"/>
    <xf numFmtId="0" fontId="46" fillId="24" borderId="0" xfId="0" applyFont="1" applyFill="1" applyBorder="1" applyAlignment="1">
      <alignment horizontal="right" vertical="center"/>
    </xf>
    <xf numFmtId="0" fontId="49" fillId="0" borderId="0" xfId="0" applyFont="1" applyFill="1" applyAlignment="1"/>
    <xf numFmtId="0" fontId="45" fillId="0" borderId="0" xfId="0" applyFont="1" applyFill="1" applyBorder="1" applyAlignment="1">
      <alignment horizontal="right"/>
    </xf>
    <xf numFmtId="0" fontId="45" fillId="24" borderId="0" xfId="0" applyFont="1" applyFill="1" applyAlignment="1"/>
    <xf numFmtId="0" fontId="52" fillId="24" borderId="0" xfId="0" applyFont="1" applyFill="1" applyAlignment="1">
      <alignment horizontal="left"/>
    </xf>
    <xf numFmtId="0" fontId="45" fillId="24" borderId="0" xfId="0" applyFont="1" applyFill="1" applyBorder="1"/>
    <xf numFmtId="0" fontId="45" fillId="24" borderId="0" xfId="0" applyFont="1" applyFill="1" applyBorder="1" applyAlignment="1">
      <alignment vertical="center"/>
    </xf>
    <xf numFmtId="0" fontId="45" fillId="24" borderId="0" xfId="0" applyFont="1" applyFill="1" applyBorder="1" applyAlignment="1">
      <alignment horizontal="center" vertical="center"/>
    </xf>
    <xf numFmtId="0" fontId="45" fillId="24" borderId="10" xfId="0" applyFont="1" applyFill="1" applyBorder="1"/>
    <xf numFmtId="0" fontId="53" fillId="25" borderId="11" xfId="47" applyFont="1" applyFill="1" applyBorder="1" applyAlignment="1">
      <alignment horizontal="center" vertical="center"/>
    </xf>
    <xf numFmtId="0" fontId="45" fillId="24" borderId="0" xfId="0" applyFont="1" applyFill="1" applyAlignment="1">
      <alignment horizontal="left"/>
    </xf>
    <xf numFmtId="0" fontId="45" fillId="24" borderId="0" xfId="0" applyFont="1" applyFill="1" applyAlignment="1">
      <alignment vertical="center"/>
    </xf>
    <xf numFmtId="0" fontId="45" fillId="24" borderId="0" xfId="0" applyFont="1" applyFill="1" applyAlignment="1">
      <alignment horizontal="center" vertical="center"/>
    </xf>
    <xf numFmtId="0" fontId="42" fillId="0" borderId="0" xfId="0" applyFont="1"/>
    <xf numFmtId="0" fontId="0" fillId="0" borderId="55" xfId="0" applyBorder="1"/>
    <xf numFmtId="0" fontId="50" fillId="0" borderId="0" xfId="0" applyFont="1" applyFill="1" applyBorder="1" applyAlignment="1"/>
    <xf numFmtId="0" fontId="50" fillId="0" borderId="0" xfId="0" applyFont="1" applyFill="1" applyBorder="1" applyAlignment="1">
      <alignment horizontal="right"/>
    </xf>
    <xf numFmtId="0" fontId="0" fillId="0" borderId="56" xfId="0" applyBorder="1"/>
    <xf numFmtId="0" fontId="0" fillId="0" borderId="0" xfId="0" applyAlignment="1">
      <alignment horizontal="center"/>
    </xf>
    <xf numFmtId="0" fontId="0" fillId="0" borderId="0" xfId="0" applyBorder="1"/>
    <xf numFmtId="0" fontId="75" fillId="0" borderId="0" xfId="0" applyFont="1"/>
    <xf numFmtId="0" fontId="76" fillId="24" borderId="0" xfId="54" applyFont="1" applyFill="1"/>
    <xf numFmtId="0" fontId="0" fillId="0" borderId="59" xfId="0" applyBorder="1"/>
    <xf numFmtId="0" fontId="0" fillId="0" borderId="62" xfId="0" applyBorder="1"/>
    <xf numFmtId="0" fontId="0" fillId="0" borderId="61" xfId="0" applyBorder="1"/>
    <xf numFmtId="0" fontId="0" fillId="0" borderId="60" xfId="0" applyBorder="1"/>
    <xf numFmtId="0" fontId="0" fillId="0" borderId="63" xfId="0" applyBorder="1"/>
    <xf numFmtId="0" fontId="74" fillId="0" borderId="0" xfId="0" applyFont="1"/>
    <xf numFmtId="0" fontId="54" fillId="26" borderId="0" xfId="93" applyFont="1" applyFill="1" applyBorder="1" applyAlignment="1">
      <alignment horizontal="center"/>
    </xf>
    <xf numFmtId="0" fontId="76" fillId="24" borderId="0" xfId="93" applyFont="1" applyFill="1"/>
    <xf numFmtId="0" fontId="81" fillId="0" borderId="0" xfId="0" applyFont="1"/>
    <xf numFmtId="0" fontId="72" fillId="0" borderId="56" xfId="0" applyFont="1" applyFill="1" applyBorder="1"/>
    <xf numFmtId="0" fontId="72" fillId="0" borderId="56" xfId="54" applyFont="1" applyFill="1" applyBorder="1"/>
    <xf numFmtId="0" fontId="72" fillId="0" borderId="59" xfId="93" applyFont="1" applyFill="1" applyBorder="1"/>
    <xf numFmtId="0" fontId="74" fillId="0" borderId="0" xfId="90" applyFont="1"/>
    <xf numFmtId="0" fontId="0" fillId="0" borderId="0" xfId="0" applyFill="1"/>
    <xf numFmtId="0" fontId="76" fillId="0" borderId="0" xfId="0" applyFont="1" applyFill="1"/>
    <xf numFmtId="0" fontId="54" fillId="26" borderId="0" xfId="93" applyFont="1" applyFill="1" applyBorder="1"/>
    <xf numFmtId="0" fontId="76" fillId="26" borderId="0" xfId="0" applyFont="1" applyFill="1"/>
    <xf numFmtId="0" fontId="76" fillId="33" borderId="0" xfId="0" applyFont="1" applyFill="1"/>
    <xf numFmtId="0" fontId="49" fillId="0" borderId="0" xfId="0" applyFont="1" applyFill="1" applyAlignment="1">
      <alignment horizontal="left"/>
    </xf>
    <xf numFmtId="167" fontId="0" fillId="0" borderId="68" xfId="0" applyNumberFormat="1" applyBorder="1" applyAlignment="1">
      <alignment horizontal="center"/>
    </xf>
    <xf numFmtId="0" fontId="0" fillId="0" borderId="66" xfId="0" applyBorder="1"/>
    <xf numFmtId="167" fontId="0" fillId="0" borderId="71" xfId="0" applyNumberFormat="1" applyBorder="1" applyAlignment="1">
      <alignment horizontal="center"/>
    </xf>
    <xf numFmtId="0" fontId="0" fillId="0" borderId="68" xfId="0" applyBorder="1"/>
    <xf numFmtId="0" fontId="0" fillId="0" borderId="71" xfId="0" applyBorder="1"/>
    <xf numFmtId="0" fontId="0" fillId="0" borderId="71" xfId="0" applyBorder="1" applyAlignment="1">
      <alignment horizontal="center"/>
    </xf>
    <xf numFmtId="0" fontId="0" fillId="0" borderId="68" xfId="0" applyBorder="1" applyAlignment="1">
      <alignment horizontal="center"/>
    </xf>
    <xf numFmtId="0" fontId="73" fillId="0" borderId="71" xfId="0" applyFont="1" applyBorder="1"/>
    <xf numFmtId="0" fontId="73" fillId="0" borderId="0" xfId="0" applyFont="1" applyBorder="1"/>
    <xf numFmtId="0" fontId="0" fillId="0" borderId="0" xfId="0" applyBorder="1" applyAlignment="1">
      <alignment horizontal="center"/>
    </xf>
    <xf numFmtId="0" fontId="0" fillId="0" borderId="64" xfId="0" applyBorder="1"/>
    <xf numFmtId="0" fontId="0" fillId="0" borderId="69" xfId="0" applyBorder="1"/>
    <xf numFmtId="0" fontId="73" fillId="0" borderId="68" xfId="0" applyFont="1" applyBorder="1" applyAlignment="1">
      <alignment horizontal="center"/>
    </xf>
    <xf numFmtId="0" fontId="73" fillId="0" borderId="64" xfId="0" applyFont="1" applyBorder="1" applyAlignment="1">
      <alignment horizontal="center"/>
    </xf>
    <xf numFmtId="0" fontId="73" fillId="0" borderId="71" xfId="0" applyFont="1" applyBorder="1" applyAlignment="1">
      <alignment horizontal="center"/>
    </xf>
    <xf numFmtId="0" fontId="75" fillId="0" borderId="0" xfId="0" applyFont="1" applyBorder="1"/>
    <xf numFmtId="0" fontId="73" fillId="0" borderId="67" xfId="0" applyFont="1" applyBorder="1" applyAlignment="1">
      <alignment horizontal="center"/>
    </xf>
    <xf numFmtId="0" fontId="0" fillId="0" borderId="65" xfId="0" applyBorder="1"/>
    <xf numFmtId="0" fontId="0" fillId="0" borderId="75" xfId="0" applyBorder="1"/>
    <xf numFmtId="0" fontId="73" fillId="0" borderId="75" xfId="0" applyFont="1" applyBorder="1" applyAlignment="1">
      <alignment horizontal="center"/>
    </xf>
    <xf numFmtId="0" fontId="0" fillId="0" borderId="74" xfId="0" applyBorder="1"/>
    <xf numFmtId="0" fontId="0" fillId="0" borderId="72" xfId="0" applyBorder="1"/>
    <xf numFmtId="0" fontId="0" fillId="0" borderId="58" xfId="0" applyBorder="1"/>
    <xf numFmtId="0" fontId="0" fillId="0" borderId="75" xfId="0" applyBorder="1" applyAlignment="1">
      <alignment horizontal="center"/>
    </xf>
    <xf numFmtId="0" fontId="0" fillId="0" borderId="73" xfId="0" applyBorder="1"/>
    <xf numFmtId="167" fontId="0" fillId="0" borderId="75" xfId="0" applyNumberFormat="1" applyBorder="1" applyAlignment="1">
      <alignment horizontal="center"/>
    </xf>
    <xf numFmtId="0" fontId="88" fillId="0" borderId="0" xfId="97" applyFont="1" applyBorder="1"/>
    <xf numFmtId="0" fontId="73" fillId="0" borderId="56" xfId="0" applyFont="1" applyBorder="1"/>
    <xf numFmtId="0" fontId="89" fillId="0" borderId="0" xfId="0" applyFont="1"/>
    <xf numFmtId="0" fontId="0" fillId="0" borderId="78" xfId="0" applyBorder="1"/>
    <xf numFmtId="167" fontId="73" fillId="0" borderId="79" xfId="0" applyNumberFormat="1" applyFont="1" applyBorder="1" applyAlignment="1">
      <alignment horizontal="center"/>
    </xf>
    <xf numFmtId="167" fontId="73" fillId="0" borderId="71" xfId="0" applyNumberFormat="1" applyFont="1" applyBorder="1" applyAlignment="1">
      <alignment horizontal="center"/>
    </xf>
    <xf numFmtId="0" fontId="0" fillId="0" borderId="79" xfId="0" applyBorder="1"/>
    <xf numFmtId="0" fontId="0" fillId="0" borderId="0" xfId="0" applyFont="1" applyFill="1"/>
    <xf numFmtId="167" fontId="0" fillId="0" borderId="79" xfId="0" applyNumberFormat="1" applyBorder="1" applyAlignment="1">
      <alignment horizontal="center"/>
    </xf>
    <xf numFmtId="0" fontId="0" fillId="0" borderId="67" xfId="0" applyBorder="1"/>
    <xf numFmtId="3" fontId="92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93" fillId="0" borderId="0" xfId="0" applyNumberFormat="1" applyFont="1" applyFill="1" applyBorder="1" applyAlignment="1" applyProtection="1">
      <alignment horizontal="center" vertical="center" wrapText="1"/>
      <protection hidden="1"/>
    </xf>
    <xf numFmtId="167" fontId="73" fillId="0" borderId="75" xfId="0" applyNumberFormat="1" applyFont="1" applyBorder="1" applyAlignment="1">
      <alignment horizontal="center"/>
    </xf>
    <xf numFmtId="0" fontId="73" fillId="0" borderId="80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3" fillId="0" borderId="82" xfId="0" applyFont="1" applyBorder="1" applyAlignment="1">
      <alignment horizontal="center"/>
    </xf>
    <xf numFmtId="0" fontId="73" fillId="0" borderId="83" xfId="0" applyFont="1" applyBorder="1" applyAlignment="1">
      <alignment horizontal="center"/>
    </xf>
    <xf numFmtId="0" fontId="73" fillId="0" borderId="84" xfId="0" applyFont="1" applyBorder="1" applyAlignment="1">
      <alignment horizontal="center"/>
    </xf>
    <xf numFmtId="0" fontId="96" fillId="38" borderId="76" xfId="0" applyFont="1" applyFill="1" applyBorder="1"/>
    <xf numFmtId="0" fontId="96" fillId="38" borderId="76" xfId="0" applyFont="1" applyFill="1" applyBorder="1" applyAlignment="1">
      <alignment horizontal="center"/>
    </xf>
    <xf numFmtId="0" fontId="97" fillId="24" borderId="78" xfId="55" applyFont="1" applyFill="1" applyBorder="1"/>
    <xf numFmtId="0" fontId="98" fillId="0" borderId="0" xfId="54" applyFont="1" applyFill="1" applyBorder="1"/>
    <xf numFmtId="0" fontId="42" fillId="0" borderId="0" xfId="93" applyFont="1" applyFill="1" applyBorder="1"/>
    <xf numFmtId="0" fontId="99" fillId="24" borderId="0" xfId="0" applyFont="1" applyFill="1" applyAlignment="1">
      <alignment horizontal="left"/>
    </xf>
    <xf numFmtId="0" fontId="0" fillId="0" borderId="0" xfId="0" applyFill="1" applyBorder="1"/>
    <xf numFmtId="0" fontId="70" fillId="33" borderId="0" xfId="0" applyFont="1" applyFill="1" applyBorder="1"/>
    <xf numFmtId="0" fontId="79" fillId="33" borderId="0" xfId="0" applyFont="1" applyFill="1" applyBorder="1"/>
    <xf numFmtId="0" fontId="54" fillId="39" borderId="0" xfId="0" applyFont="1" applyFill="1" applyBorder="1" applyAlignment="1">
      <alignment horizontal="center"/>
    </xf>
    <xf numFmtId="0" fontId="101" fillId="24" borderId="0" xfId="0" applyFont="1" applyFill="1"/>
    <xf numFmtId="0" fontId="101" fillId="24" borderId="0" xfId="0" applyFont="1" applyFill="1" applyAlignment="1">
      <alignment vertical="center"/>
    </xf>
    <xf numFmtId="0" fontId="101" fillId="24" borderId="0" xfId="0" applyFont="1" applyFill="1" applyAlignment="1">
      <alignment horizontal="center" vertical="center"/>
    </xf>
    <xf numFmtId="0" fontId="0" fillId="0" borderId="85" xfId="0" applyBorder="1"/>
    <xf numFmtId="167" fontId="0" fillId="0" borderId="85" xfId="0" applyNumberForma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95" fillId="37" borderId="59" xfId="0" applyFont="1" applyFill="1" applyBorder="1" applyAlignment="1">
      <alignment horizontal="left"/>
    </xf>
    <xf numFmtId="0" fontId="0" fillId="0" borderId="134" xfId="0" applyBorder="1"/>
    <xf numFmtId="0" fontId="0" fillId="0" borderId="70" xfId="0" applyBorder="1"/>
    <xf numFmtId="0" fontId="0" fillId="0" borderId="98" xfId="0" applyBorder="1"/>
    <xf numFmtId="0" fontId="0" fillId="0" borderId="97" xfId="0" applyBorder="1"/>
    <xf numFmtId="0" fontId="0" fillId="0" borderId="135" xfId="0" applyBorder="1"/>
    <xf numFmtId="167" fontId="0" fillId="0" borderId="134" xfId="0" applyNumberFormat="1" applyBorder="1" applyAlignment="1">
      <alignment horizontal="center"/>
    </xf>
    <xf numFmtId="0" fontId="0" fillId="0" borderId="136" xfId="0" applyBorder="1"/>
    <xf numFmtId="0" fontId="73" fillId="0" borderId="70" xfId="0" applyFont="1" applyBorder="1"/>
    <xf numFmtId="0" fontId="82" fillId="24" borderId="127" xfId="55" applyFont="1" applyFill="1" applyBorder="1"/>
    <xf numFmtId="0" fontId="90" fillId="24" borderId="59" xfId="55" applyFont="1" applyFill="1" applyBorder="1"/>
    <xf numFmtId="167" fontId="0" fillId="0" borderId="70" xfId="0" applyNumberFormat="1" applyBorder="1" applyAlignment="1">
      <alignment horizontal="center"/>
    </xf>
    <xf numFmtId="0" fontId="0" fillId="0" borderId="70" xfId="0" applyBorder="1" applyAlignment="1">
      <alignment horizontal="center"/>
    </xf>
    <xf numFmtId="0" fontId="9" fillId="0" borderId="0" xfId="2672"/>
    <xf numFmtId="0" fontId="9" fillId="0" borderId="0" xfId="2672" applyAlignment="1">
      <alignment horizontal="center"/>
    </xf>
    <xf numFmtId="0" fontId="42" fillId="0" borderId="0" xfId="2672" applyFont="1"/>
    <xf numFmtId="0" fontId="9" fillId="0" borderId="58" xfId="2672" applyBorder="1"/>
    <xf numFmtId="0" fontId="75" fillId="0" borderId="0" xfId="2672" applyFont="1"/>
    <xf numFmtId="0" fontId="9" fillId="0" borderId="92" xfId="2672" applyBorder="1"/>
    <xf numFmtId="0" fontId="9" fillId="0" borderId="75" xfId="2672" applyBorder="1"/>
    <xf numFmtId="0" fontId="73" fillId="0" borderId="75" xfId="2672" applyFont="1" applyBorder="1" applyAlignment="1">
      <alignment horizontal="center"/>
    </xf>
    <xf numFmtId="0" fontId="9" fillId="0" borderId="70" xfId="2672" applyBorder="1"/>
    <xf numFmtId="0" fontId="73" fillId="0" borderId="70" xfId="2672" applyFont="1" applyBorder="1" applyAlignment="1">
      <alignment horizontal="center"/>
    </xf>
    <xf numFmtId="0" fontId="9" fillId="0" borderId="0" xfId="2672" applyFont="1" applyFill="1"/>
    <xf numFmtId="0" fontId="9" fillId="0" borderId="118" xfId="2672" applyBorder="1"/>
    <xf numFmtId="0" fontId="9" fillId="0" borderId="59" xfId="2672" applyBorder="1"/>
    <xf numFmtId="167" fontId="9" fillId="0" borderId="70" xfId="2672" applyNumberFormat="1" applyFont="1" applyFill="1" applyBorder="1" applyAlignment="1">
      <alignment horizontal="center"/>
    </xf>
    <xf numFmtId="0" fontId="9" fillId="0" borderId="97" xfId="2672" applyBorder="1"/>
    <xf numFmtId="0" fontId="9" fillId="0" borderId="55" xfId="2672" applyBorder="1"/>
    <xf numFmtId="0" fontId="104" fillId="24" borderId="0" xfId="55" applyFont="1" applyFill="1" applyBorder="1"/>
    <xf numFmtId="0" fontId="9" fillId="0" borderId="75" xfId="2672" applyBorder="1"/>
    <xf numFmtId="0" fontId="90" fillId="24" borderId="0" xfId="55" applyFont="1" applyFill="1" applyBorder="1"/>
    <xf numFmtId="0" fontId="9" fillId="0" borderId="117" xfId="2672" applyBorder="1"/>
    <xf numFmtId="0" fontId="73" fillId="0" borderId="117" xfId="2672" applyFont="1" applyBorder="1" applyAlignment="1">
      <alignment horizontal="center"/>
    </xf>
    <xf numFmtId="167" fontId="9" fillId="0" borderId="117" xfId="2672" applyNumberFormat="1" applyFont="1" applyFill="1" applyBorder="1" applyAlignment="1">
      <alignment horizontal="center"/>
    </xf>
    <xf numFmtId="0" fontId="105" fillId="0" borderId="92" xfId="73" applyNumberFormat="1" applyFont="1" applyFill="1" applyBorder="1" applyAlignment="1" applyProtection="1"/>
    <xf numFmtId="0" fontId="82" fillId="0" borderId="59" xfId="2671" applyFont="1" applyFill="1" applyBorder="1"/>
    <xf numFmtId="0" fontId="73" fillId="0" borderId="0" xfId="0" applyFont="1"/>
    <xf numFmtId="0" fontId="0" fillId="0" borderId="138" xfId="0" applyBorder="1"/>
    <xf numFmtId="0" fontId="0" fillId="0" borderId="99" xfId="0" applyBorder="1"/>
    <xf numFmtId="0" fontId="73" fillId="0" borderId="86" xfId="0" applyFont="1" applyBorder="1" applyAlignment="1">
      <alignment horizontal="center"/>
    </xf>
    <xf numFmtId="0" fontId="0" fillId="0" borderId="86" xfId="0" applyBorder="1"/>
    <xf numFmtId="0" fontId="0" fillId="0" borderId="87" xfId="0" applyBorder="1"/>
    <xf numFmtId="0" fontId="0" fillId="0" borderId="86" xfId="0" applyBorder="1" applyAlignment="1">
      <alignment horizontal="center"/>
    </xf>
    <xf numFmtId="167" fontId="0" fillId="0" borderId="139" xfId="0" applyNumberFormat="1" applyBorder="1" applyAlignment="1">
      <alignment horizontal="center"/>
    </xf>
    <xf numFmtId="0" fontId="0" fillId="0" borderId="141" xfId="0" applyBorder="1"/>
    <xf numFmtId="167" fontId="0" fillId="0" borderId="140" xfId="0" applyNumberFormat="1" applyBorder="1" applyAlignment="1">
      <alignment horizontal="center"/>
    </xf>
    <xf numFmtId="0" fontId="0" fillId="0" borderId="139" xfId="0" applyBorder="1"/>
    <xf numFmtId="0" fontId="0" fillId="0" borderId="140" xfId="0" applyBorder="1"/>
    <xf numFmtId="0" fontId="73" fillId="0" borderId="140" xfId="0" applyFont="1" applyBorder="1" applyAlignment="1">
      <alignment horizontal="center"/>
    </xf>
    <xf numFmtId="0" fontId="0" fillId="0" borderId="92" xfId="0" applyBorder="1"/>
    <xf numFmtId="0" fontId="73" fillId="0" borderId="140" xfId="0" applyFont="1" applyBorder="1"/>
    <xf numFmtId="0" fontId="108" fillId="24" borderId="138" xfId="55" applyFont="1" applyFill="1" applyBorder="1"/>
    <xf numFmtId="0" fontId="108" fillId="24" borderId="92" xfId="55" applyFont="1" applyFill="1" applyBorder="1"/>
    <xf numFmtId="0" fontId="108" fillId="24" borderId="141" xfId="55" applyFont="1" applyFill="1" applyBorder="1"/>
    <xf numFmtId="0" fontId="16" fillId="0" borderId="0" xfId="90"/>
    <xf numFmtId="0" fontId="0" fillId="0" borderId="0" xfId="90" applyFont="1"/>
    <xf numFmtId="0" fontId="42" fillId="0" borderId="0" xfId="90" applyFont="1"/>
    <xf numFmtId="0" fontId="16" fillId="0" borderId="92" xfId="90" applyBorder="1"/>
    <xf numFmtId="0" fontId="16" fillId="0" borderId="99" xfId="90" applyBorder="1"/>
    <xf numFmtId="0" fontId="16" fillId="0" borderId="139" xfId="90" applyBorder="1"/>
    <xf numFmtId="0" fontId="16" fillId="0" borderId="86" xfId="90" applyBorder="1"/>
    <xf numFmtId="0" fontId="0" fillId="0" borderId="86" xfId="90" applyFont="1" applyBorder="1"/>
    <xf numFmtId="0" fontId="16" fillId="0" borderId="140" xfId="90" applyBorder="1"/>
    <xf numFmtId="0" fontId="75" fillId="0" borderId="0" xfId="90" applyFont="1" applyFill="1" applyBorder="1"/>
    <xf numFmtId="167" fontId="0" fillId="0" borderId="139" xfId="0" applyNumberFormat="1" applyFont="1" applyBorder="1" applyAlignment="1">
      <alignment horizontal="center"/>
    </xf>
    <xf numFmtId="167" fontId="0" fillId="0" borderId="140" xfId="0" applyNumberFormat="1" applyFont="1" applyBorder="1" applyAlignment="1">
      <alignment horizontal="center"/>
    </xf>
    <xf numFmtId="0" fontId="73" fillId="0" borderId="139" xfId="0" applyFont="1" applyFill="1" applyBorder="1"/>
    <xf numFmtId="0" fontId="0" fillId="0" borderId="86" xfId="0" applyFont="1" applyBorder="1" applyAlignment="1">
      <alignment horizontal="center"/>
    </xf>
    <xf numFmtId="0" fontId="0" fillId="0" borderId="140" xfId="0" applyFont="1" applyBorder="1" applyAlignment="1">
      <alignment horizontal="center"/>
    </xf>
    <xf numFmtId="0" fontId="0" fillId="0" borderId="139" xfId="0" applyFont="1" applyBorder="1" applyAlignment="1">
      <alignment horizontal="center"/>
    </xf>
    <xf numFmtId="0" fontId="90" fillId="24" borderId="138" xfId="55" applyFont="1" applyFill="1" applyBorder="1"/>
    <xf numFmtId="0" fontId="56" fillId="24" borderId="0" xfId="55" applyFont="1" applyFill="1" applyBorder="1"/>
    <xf numFmtId="0" fontId="56" fillId="24" borderId="0" xfId="55" applyFont="1" applyFill="1" applyBorder="1" applyAlignment="1">
      <alignment horizontal="center"/>
    </xf>
    <xf numFmtId="0" fontId="90" fillId="24" borderId="141" xfId="55" applyFont="1" applyFill="1" applyBorder="1"/>
    <xf numFmtId="0" fontId="100" fillId="24" borderId="92" xfId="0" applyFont="1" applyFill="1" applyBorder="1" applyAlignment="1">
      <alignment horizontal="left"/>
    </xf>
    <xf numFmtId="0" fontId="109" fillId="24" borderId="0" xfId="0" applyFont="1" applyFill="1" applyBorder="1"/>
    <xf numFmtId="0" fontId="109" fillId="24" borderId="0" xfId="0" applyFont="1" applyFill="1" applyBorder="1" applyAlignment="1">
      <alignment vertical="center"/>
    </xf>
    <xf numFmtId="0" fontId="110" fillId="24" borderId="92" xfId="0" applyFont="1" applyFill="1" applyBorder="1" applyAlignment="1">
      <alignment horizontal="left"/>
    </xf>
    <xf numFmtId="0" fontId="73" fillId="0" borderId="86" xfId="0" applyFont="1" applyFill="1" applyBorder="1"/>
    <xf numFmtId="0" fontId="73" fillId="0" borderId="139" xfId="0" applyFont="1" applyBorder="1" applyAlignment="1">
      <alignment horizontal="center"/>
    </xf>
    <xf numFmtId="0" fontId="0" fillId="0" borderId="139" xfId="0" applyBorder="1" applyAlignment="1">
      <alignment horizontal="center"/>
    </xf>
    <xf numFmtId="0" fontId="111" fillId="24" borderId="71" xfId="55" applyFont="1" applyFill="1" applyBorder="1"/>
    <xf numFmtId="0" fontId="75" fillId="0" borderId="0" xfId="0" applyFont="1" applyFill="1" applyBorder="1"/>
    <xf numFmtId="0" fontId="0" fillId="0" borderId="140" xfId="0" applyBorder="1" applyAlignment="1">
      <alignment horizontal="center"/>
    </xf>
    <xf numFmtId="0" fontId="73" fillId="0" borderId="142" xfId="0" applyFont="1" applyFill="1" applyBorder="1" applyAlignment="1">
      <alignment horizontal="center"/>
    </xf>
    <xf numFmtId="0" fontId="0" fillId="0" borderId="142" xfId="0" applyBorder="1"/>
    <xf numFmtId="0" fontId="112" fillId="0" borderId="0" xfId="0" applyFont="1"/>
    <xf numFmtId="0" fontId="0" fillId="0" borderId="142" xfId="0" applyBorder="1" applyAlignment="1">
      <alignment horizontal="center"/>
    </xf>
    <xf numFmtId="0" fontId="113" fillId="24" borderId="0" xfId="89" applyFont="1" applyFill="1" applyBorder="1" applyAlignment="1" applyProtection="1">
      <alignment horizontal="left"/>
    </xf>
    <xf numFmtId="0" fontId="0" fillId="0" borderId="139" xfId="0" applyFill="1" applyBorder="1"/>
    <xf numFmtId="0" fontId="0" fillId="0" borderId="92" xfId="0" applyFill="1" applyBorder="1"/>
    <xf numFmtId="0" fontId="0" fillId="0" borderId="140" xfId="0" applyFill="1" applyBorder="1"/>
    <xf numFmtId="0" fontId="73" fillId="0" borderId="142" xfId="0" applyFont="1" applyBorder="1" applyAlignment="1">
      <alignment horizontal="center"/>
    </xf>
    <xf numFmtId="0" fontId="101" fillId="33" borderId="0" xfId="0" applyFont="1" applyFill="1" applyAlignment="1">
      <alignment horizontal="left"/>
    </xf>
    <xf numFmtId="15" fontId="0" fillId="0" borderId="139" xfId="0" applyNumberFormat="1" applyBorder="1" applyAlignment="1">
      <alignment horizontal="center"/>
    </xf>
    <xf numFmtId="15" fontId="0" fillId="0" borderId="137" xfId="0" applyNumberFormat="1" applyBorder="1" applyAlignment="1">
      <alignment horizontal="center"/>
    </xf>
    <xf numFmtId="15" fontId="0" fillId="0" borderId="140" xfId="0" applyNumberFormat="1" applyBorder="1" applyAlignment="1">
      <alignment horizontal="center"/>
    </xf>
    <xf numFmtId="15" fontId="0" fillId="0" borderId="100" xfId="0" applyNumberFormat="1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146" xfId="0" applyBorder="1"/>
    <xf numFmtId="0" fontId="0" fillId="0" borderId="145" xfId="0" applyBorder="1"/>
    <xf numFmtId="167" fontId="73" fillId="0" borderId="143" xfId="0" applyNumberFormat="1" applyFont="1" applyBorder="1" applyAlignment="1">
      <alignment horizontal="center"/>
    </xf>
    <xf numFmtId="0" fontId="0" fillId="0" borderId="143" xfId="0" applyBorder="1"/>
    <xf numFmtId="0" fontId="73" fillId="0" borderId="143" xfId="0" applyFont="1" applyBorder="1" applyAlignment="1">
      <alignment horizontal="center"/>
    </xf>
    <xf numFmtId="0" fontId="42" fillId="0" borderId="0" xfId="0" applyFont="1" applyFill="1" applyBorder="1"/>
    <xf numFmtId="167" fontId="0" fillId="0" borderId="143" xfId="0" applyNumberFormat="1" applyBorder="1" applyAlignment="1">
      <alignment horizontal="center"/>
    </xf>
    <xf numFmtId="0" fontId="56" fillId="0" borderId="142" xfId="0" applyFont="1" applyBorder="1"/>
    <xf numFmtId="0" fontId="74" fillId="24" borderId="0" xfId="55" applyFont="1" applyFill="1" applyBorder="1"/>
    <xf numFmtId="15" fontId="0" fillId="0" borderId="144" xfId="0" applyNumberFormat="1" applyBorder="1" applyAlignment="1">
      <alignment horizontal="center"/>
    </xf>
    <xf numFmtId="15" fontId="0" fillId="0" borderId="136" xfId="0" applyNumberFormat="1" applyBorder="1" applyAlignment="1">
      <alignment horizontal="center"/>
    </xf>
    <xf numFmtId="0" fontId="0" fillId="0" borderId="143" xfId="0" applyBorder="1" applyAlignment="1">
      <alignment horizontal="center"/>
    </xf>
    <xf numFmtId="0" fontId="102" fillId="0" borderId="92" xfId="0" applyFont="1" applyFill="1" applyBorder="1" applyAlignment="1">
      <alignment horizontal="left"/>
    </xf>
    <xf numFmtId="0" fontId="0" fillId="34" borderId="0" xfId="0" applyFill="1" applyBorder="1"/>
    <xf numFmtId="167" fontId="0" fillId="0" borderId="147" xfId="0" applyNumberFormat="1" applyBorder="1" applyAlignment="1">
      <alignment horizontal="center"/>
    </xf>
    <xf numFmtId="0" fontId="0" fillId="0" borderId="147" xfId="0" applyBorder="1"/>
    <xf numFmtId="0" fontId="0" fillId="0" borderId="147" xfId="0" applyBorder="1" applyAlignment="1">
      <alignment horizontal="center"/>
    </xf>
    <xf numFmtId="0" fontId="73" fillId="0" borderId="147" xfId="0" applyFont="1" applyBorder="1" applyAlignment="1">
      <alignment horizontal="center"/>
    </xf>
    <xf numFmtId="167" fontId="73" fillId="0" borderId="147" xfId="0" applyNumberFormat="1" applyFont="1" applyBorder="1" applyAlignment="1">
      <alignment horizontal="center"/>
    </xf>
    <xf numFmtId="0" fontId="73" fillId="0" borderId="147" xfId="0" applyFont="1" applyBorder="1"/>
    <xf numFmtId="0" fontId="69" fillId="36" borderId="142" xfId="55" applyFont="1" applyFill="1" applyBorder="1"/>
    <xf numFmtId="0" fontId="115" fillId="38" borderId="77" xfId="0" applyFont="1" applyFill="1" applyBorder="1" applyAlignment="1">
      <alignment horizontal="left"/>
    </xf>
    <xf numFmtId="0" fontId="0" fillId="0" borderId="158" xfId="0" applyBorder="1"/>
    <xf numFmtId="167" fontId="0" fillId="0" borderId="157" xfId="0" applyNumberFormat="1" applyBorder="1" applyAlignment="1">
      <alignment horizontal="center"/>
    </xf>
    <xf numFmtId="0" fontId="0" fillId="0" borderId="156" xfId="0" applyBorder="1"/>
    <xf numFmtId="0" fontId="0" fillId="0" borderId="157" xfId="0" applyBorder="1"/>
    <xf numFmtId="0" fontId="113" fillId="24" borderId="0" xfId="89" applyFont="1" applyFill="1" applyBorder="1" applyAlignment="1" applyProtection="1"/>
    <xf numFmtId="0" fontId="10" fillId="0" borderId="156" xfId="302" applyBorder="1"/>
    <xf numFmtId="0" fontId="10" fillId="0" borderId="99" xfId="302" applyBorder="1"/>
    <xf numFmtId="0" fontId="88" fillId="24" borderId="0" xfId="55" applyFont="1" applyFill="1" applyBorder="1"/>
    <xf numFmtId="0" fontId="114" fillId="24" borderId="142" xfId="49" applyFont="1" applyFill="1" applyBorder="1" applyAlignment="1" applyProtection="1"/>
    <xf numFmtId="0" fontId="114" fillId="24" borderId="0" xfId="49" applyFont="1" applyFill="1" applyBorder="1" applyAlignment="1" applyProtection="1"/>
    <xf numFmtId="0" fontId="0" fillId="0" borderId="142" xfId="0" applyFill="1" applyBorder="1" applyAlignment="1">
      <alignment horizontal="center"/>
    </xf>
    <xf numFmtId="0" fontId="16" fillId="0" borderId="146" xfId="90" applyBorder="1"/>
    <xf numFmtId="0" fontId="16" fillId="0" borderId="145" xfId="90" applyBorder="1"/>
    <xf numFmtId="167" fontId="16" fillId="0" borderId="143" xfId="90" applyNumberFormat="1" applyBorder="1" applyAlignment="1">
      <alignment horizontal="center"/>
    </xf>
    <xf numFmtId="167" fontId="16" fillId="0" borderId="70" xfId="90" applyNumberFormat="1" applyBorder="1" applyAlignment="1">
      <alignment horizontal="center"/>
    </xf>
    <xf numFmtId="0" fontId="16" fillId="0" borderId="143" xfId="90" applyBorder="1"/>
    <xf numFmtId="0" fontId="16" fillId="0" borderId="142" xfId="90" applyBorder="1" applyAlignment="1">
      <alignment horizontal="center"/>
    </xf>
    <xf numFmtId="0" fontId="16" fillId="0" borderId="142" xfId="90" applyBorder="1"/>
    <xf numFmtId="0" fontId="0" fillId="0" borderId="142" xfId="90" applyFont="1" applyBorder="1"/>
    <xf numFmtId="0" fontId="16" fillId="0" borderId="70" xfId="90" applyBorder="1"/>
    <xf numFmtId="0" fontId="16" fillId="0" borderId="70" xfId="90" applyBorder="1" applyAlignment="1">
      <alignment horizontal="center"/>
    </xf>
    <xf numFmtId="0" fontId="116" fillId="24" borderId="146" xfId="89" applyFont="1" applyFill="1" applyBorder="1" applyAlignment="1" applyProtection="1">
      <alignment horizontal="left"/>
    </xf>
    <xf numFmtId="0" fontId="113" fillId="24" borderId="92" xfId="89" applyFont="1" applyFill="1" applyBorder="1" applyAlignment="1" applyProtection="1">
      <alignment horizontal="left"/>
    </xf>
    <xf numFmtId="0" fontId="113" fillId="24" borderId="148" xfId="89" applyFont="1" applyFill="1" applyBorder="1" applyAlignment="1" applyProtection="1">
      <alignment horizontal="left"/>
    </xf>
    <xf numFmtId="0" fontId="71" fillId="0" borderId="92" xfId="93" applyFont="1" applyFill="1" applyBorder="1"/>
    <xf numFmtId="167" fontId="0" fillId="0" borderId="161" xfId="0" applyNumberFormat="1" applyBorder="1" applyAlignment="1">
      <alignment horizontal="center"/>
    </xf>
    <xf numFmtId="0" fontId="0" fillId="0" borderId="161" xfId="0" applyBorder="1"/>
    <xf numFmtId="0" fontId="71" fillId="0" borderId="92" xfId="54" applyFont="1" applyFill="1" applyBorder="1"/>
    <xf numFmtId="0" fontId="0" fillId="0" borderId="162" xfId="0" applyBorder="1"/>
    <xf numFmtId="167" fontId="73" fillId="0" borderId="161" xfId="0" applyNumberFormat="1" applyFont="1" applyBorder="1" applyAlignment="1">
      <alignment horizontal="center"/>
    </xf>
    <xf numFmtId="0" fontId="71" fillId="0" borderId="156" xfId="54" applyFont="1" applyFill="1" applyBorder="1"/>
    <xf numFmtId="0" fontId="71" fillId="0" borderId="163" xfId="54" applyFont="1" applyFill="1" applyBorder="1"/>
    <xf numFmtId="0" fontId="0" fillId="0" borderId="159" xfId="0" applyBorder="1"/>
    <xf numFmtId="0" fontId="0" fillId="0" borderId="163" xfId="0" applyBorder="1"/>
    <xf numFmtId="0" fontId="74" fillId="36" borderId="0" xfId="90" applyFont="1" applyFill="1"/>
    <xf numFmtId="0" fontId="0" fillId="36" borderId="0" xfId="0" applyFill="1"/>
    <xf numFmtId="0" fontId="73" fillId="0" borderId="161" xfId="0" applyFont="1" applyBorder="1" applyAlignment="1">
      <alignment horizontal="center"/>
    </xf>
    <xf numFmtId="0" fontId="90" fillId="24" borderId="156" xfId="55" applyFont="1" applyFill="1" applyBorder="1"/>
    <xf numFmtId="0" fontId="70" fillId="0" borderId="156" xfId="54" applyFont="1" applyFill="1" applyBorder="1" applyAlignment="1">
      <alignment horizontal="left"/>
    </xf>
    <xf numFmtId="0" fontId="0" fillId="24" borderId="162" xfId="0" applyFill="1" applyBorder="1"/>
    <xf numFmtId="15" fontId="0" fillId="0" borderId="159" xfId="0" applyNumberFormat="1" applyBorder="1" applyAlignment="1">
      <alignment horizontal="center"/>
    </xf>
    <xf numFmtId="15" fontId="0" fillId="0" borderId="161" xfId="0" applyNumberFormat="1" applyBorder="1" applyAlignment="1">
      <alignment horizontal="center"/>
    </xf>
    <xf numFmtId="0" fontId="92" fillId="0" borderId="0" xfId="0" applyFont="1" applyFill="1" applyBorder="1" applyAlignment="1" applyProtection="1">
      <alignment horizontal="left" vertical="center" wrapText="1"/>
      <protection hidden="1"/>
    </xf>
    <xf numFmtId="3" fontId="92" fillId="0" borderId="0" xfId="0" applyNumberFormat="1" applyFont="1" applyFill="1" applyBorder="1" applyAlignment="1" applyProtection="1">
      <alignment horizontal="center" vertical="center"/>
      <protection hidden="1"/>
    </xf>
    <xf numFmtId="15" fontId="0" fillId="0" borderId="99" xfId="0" applyNumberFormat="1" applyBorder="1" applyAlignment="1">
      <alignment horizontal="center"/>
    </xf>
    <xf numFmtId="15" fontId="0" fillId="0" borderId="147" xfId="0" applyNumberFormat="1" applyBorder="1" applyAlignment="1">
      <alignment horizontal="center"/>
    </xf>
    <xf numFmtId="0" fontId="0" fillId="0" borderId="160" xfId="0" applyBorder="1"/>
    <xf numFmtId="0" fontId="73" fillId="0" borderId="155" xfId="0" applyFont="1" applyBorder="1"/>
    <xf numFmtId="0" fontId="0" fillId="0" borderId="160" xfId="0" applyBorder="1" applyAlignment="1">
      <alignment horizontal="center"/>
    </xf>
    <xf numFmtId="0" fontId="73" fillId="0" borderId="155" xfId="0" applyFont="1" applyBorder="1" applyAlignment="1">
      <alignment horizontal="center"/>
    </xf>
    <xf numFmtId="3" fontId="93" fillId="0" borderId="0" xfId="0" applyNumberFormat="1" applyFont="1" applyFill="1" applyBorder="1" applyAlignment="1" applyProtection="1">
      <alignment horizontal="center" vertical="center"/>
      <protection hidden="1"/>
    </xf>
    <xf numFmtId="0" fontId="69" fillId="0" borderId="162" xfId="0" applyFont="1" applyFill="1" applyBorder="1" applyAlignment="1"/>
    <xf numFmtId="0" fontId="69" fillId="0" borderId="92" xfId="0" applyFont="1" applyFill="1" applyBorder="1" applyAlignment="1"/>
    <xf numFmtId="0" fontId="71" fillId="0" borderId="92" xfId="0" applyFont="1" applyFill="1" applyBorder="1" applyAlignment="1"/>
    <xf numFmtId="0" fontId="70" fillId="0" borderId="163" xfId="0" applyFont="1" applyFill="1" applyBorder="1" applyAlignment="1"/>
    <xf numFmtId="0" fontId="69" fillId="0" borderId="161" xfId="0" applyFont="1" applyFill="1" applyBorder="1" applyAlignment="1"/>
    <xf numFmtId="0" fontId="72" fillId="0" borderId="163" xfId="0" applyFont="1" applyFill="1" applyBorder="1" applyAlignment="1"/>
    <xf numFmtId="0" fontId="70" fillId="36" borderId="156" xfId="49" applyFont="1" applyFill="1" applyBorder="1" applyAlignment="1" applyProtection="1"/>
    <xf numFmtId="0" fontId="70" fillId="36" borderId="156" xfId="0" applyFont="1" applyFill="1" applyBorder="1"/>
    <xf numFmtId="0" fontId="70" fillId="0" borderId="156" xfId="77" applyFont="1" applyFill="1" applyBorder="1"/>
    <xf numFmtId="0" fontId="117" fillId="24" borderId="162" xfId="55" applyFont="1" applyFill="1" applyBorder="1"/>
    <xf numFmtId="0" fontId="97" fillId="24" borderId="156" xfId="55" applyFont="1" applyFill="1" applyBorder="1"/>
    <xf numFmtId="0" fontId="0" fillId="0" borderId="143" xfId="0" applyFont="1" applyFill="1" applyBorder="1"/>
    <xf numFmtId="0" fontId="73" fillId="0" borderId="0" xfId="0" applyFont="1" applyFill="1" applyBorder="1" applyAlignment="1">
      <alignment horizontal="right"/>
    </xf>
    <xf numFmtId="0" fontId="0" fillId="0" borderId="142" xfId="0" applyFont="1" applyFill="1" applyBorder="1"/>
    <xf numFmtId="0" fontId="0" fillId="0" borderId="147" xfId="0" applyFont="1" applyFill="1" applyBorder="1"/>
    <xf numFmtId="0" fontId="73" fillId="0" borderId="143" xfId="0" applyFont="1" applyFill="1" applyBorder="1"/>
    <xf numFmtId="0" fontId="0" fillId="0" borderId="160" xfId="0" applyFont="1" applyFill="1" applyBorder="1"/>
    <xf numFmtId="0" fontId="73" fillId="0" borderId="156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73" fillId="0" borderId="142" xfId="0" applyFont="1" applyFill="1" applyBorder="1"/>
    <xf numFmtId="0" fontId="0" fillId="0" borderId="67" xfId="0" applyFont="1" applyFill="1" applyBorder="1"/>
    <xf numFmtId="0" fontId="73" fillId="0" borderId="147" xfId="0" applyFont="1" applyFill="1" applyBorder="1"/>
    <xf numFmtId="0" fontId="0" fillId="0" borderId="155" xfId="0" applyFont="1" applyFill="1" applyBorder="1"/>
    <xf numFmtId="0" fontId="108" fillId="24" borderId="162" xfId="55" applyFont="1" applyFill="1" applyBorder="1"/>
    <xf numFmtId="0" fontId="107" fillId="24" borderId="163" xfId="55" applyFont="1" applyFill="1" applyBorder="1"/>
    <xf numFmtId="0" fontId="84" fillId="24" borderId="0" xfId="55" applyFont="1" applyFill="1" applyBorder="1"/>
    <xf numFmtId="167" fontId="73" fillId="0" borderId="0" xfId="0" applyNumberFormat="1" applyFont="1" applyBorder="1" applyAlignment="1">
      <alignment horizontal="center"/>
    </xf>
    <xf numFmtId="0" fontId="0" fillId="0" borderId="143" xfId="0" applyFill="1" applyBorder="1"/>
    <xf numFmtId="0" fontId="73" fillId="0" borderId="0" xfId="0" applyFont="1" applyBorder="1" applyAlignment="1">
      <alignment horizontal="center"/>
    </xf>
    <xf numFmtId="0" fontId="0" fillId="0" borderId="142" xfId="0" applyFill="1" applyBorder="1"/>
    <xf numFmtId="0" fontId="0" fillId="0" borderId="147" xfId="0" applyFill="1" applyBorder="1"/>
    <xf numFmtId="0" fontId="73" fillId="0" borderId="147" xfId="0" applyFont="1" applyFill="1" applyBorder="1" applyAlignment="1">
      <alignment horizontal="center"/>
    </xf>
    <xf numFmtId="0" fontId="73" fillId="0" borderId="143" xfId="0" applyFont="1" applyFill="1" applyBorder="1" applyAlignment="1">
      <alignment horizontal="center"/>
    </xf>
    <xf numFmtId="0" fontId="118" fillId="0" borderId="162" xfId="0" applyFont="1" applyFill="1" applyBorder="1"/>
    <xf numFmtId="0" fontId="72" fillId="24" borderId="156" xfId="55" applyFont="1" applyFill="1" applyBorder="1"/>
    <xf numFmtId="0" fontId="81" fillId="0" borderId="0" xfId="0" applyFont="1" applyBorder="1"/>
    <xf numFmtId="0" fontId="73" fillId="0" borderId="58" xfId="0" applyFont="1" applyBorder="1" applyAlignment="1">
      <alignment horizontal="center"/>
    </xf>
    <xf numFmtId="0" fontId="74" fillId="38" borderId="0" xfId="90" applyFont="1" applyFill="1"/>
    <xf numFmtId="0" fontId="0" fillId="38" borderId="0" xfId="0" applyFill="1"/>
    <xf numFmtId="0" fontId="0" fillId="0" borderId="164" xfId="0" applyBorder="1"/>
    <xf numFmtId="0" fontId="71" fillId="35" borderId="156" xfId="72" applyFont="1" applyFill="1" applyBorder="1"/>
    <xf numFmtId="0" fontId="70" fillId="40" borderId="156" xfId="54" applyFont="1" applyFill="1" applyBorder="1" applyAlignment="1">
      <alignment horizontal="left"/>
    </xf>
    <xf numFmtId="0" fontId="71" fillId="35" borderId="156" xfId="54" applyFont="1" applyFill="1" applyBorder="1" applyAlignment="1"/>
    <xf numFmtId="0" fontId="71" fillId="35" borderId="148" xfId="54" applyFont="1" applyFill="1" applyBorder="1"/>
    <xf numFmtId="0" fontId="82" fillId="35" borderId="156" xfId="72" applyFont="1" applyFill="1" applyBorder="1" applyAlignment="1"/>
    <xf numFmtId="0" fontId="82" fillId="35" borderId="156" xfId="72" applyFont="1" applyFill="1" applyBorder="1"/>
    <xf numFmtId="0" fontId="73" fillId="0" borderId="152" xfId="0" applyFont="1" applyBorder="1" applyAlignment="1">
      <alignment horizontal="center"/>
    </xf>
    <xf numFmtId="0" fontId="0" fillId="0" borderId="152" xfId="0" applyBorder="1"/>
    <xf numFmtId="167" fontId="0" fillId="0" borderId="165" xfId="0" applyNumberFormat="1" applyBorder="1" applyAlignment="1">
      <alignment horizontal="center"/>
    </xf>
    <xf numFmtId="0" fontId="0" fillId="0" borderId="165" xfId="0" applyBorder="1"/>
    <xf numFmtId="0" fontId="71" fillId="35" borderId="92" xfId="93" applyFont="1" applyFill="1" applyBorder="1"/>
    <xf numFmtId="0" fontId="73" fillId="0" borderId="167" xfId="0" applyFont="1" applyBorder="1" applyAlignment="1">
      <alignment horizontal="center"/>
    </xf>
    <xf numFmtId="0" fontId="42" fillId="36" borderId="0" xfId="0" applyFont="1" applyFill="1"/>
    <xf numFmtId="0" fontId="0" fillId="0" borderId="167" xfId="0" applyBorder="1"/>
    <xf numFmtId="0" fontId="119" fillId="0" borderId="92" xfId="55" applyFont="1" applyBorder="1"/>
    <xf numFmtId="0" fontId="74" fillId="0" borderId="0" xfId="90" applyFont="1" applyFill="1"/>
    <xf numFmtId="167" fontId="73" fillId="0" borderId="167" xfId="0" applyNumberFormat="1" applyFont="1" applyBorder="1" applyAlignment="1">
      <alignment horizontal="center"/>
    </xf>
    <xf numFmtId="167" fontId="73" fillId="0" borderId="165" xfId="0" applyNumberFormat="1" applyFont="1" applyBorder="1" applyAlignment="1">
      <alignment horizontal="center"/>
    </xf>
    <xf numFmtId="167" fontId="0" fillId="0" borderId="169" xfId="0" applyNumberFormat="1" applyBorder="1" applyAlignment="1">
      <alignment horizontal="center"/>
    </xf>
    <xf numFmtId="0" fontId="0" fillId="0" borderId="169" xfId="0" applyBorder="1"/>
    <xf numFmtId="0" fontId="0" fillId="0" borderId="169" xfId="0" applyBorder="1" applyAlignment="1">
      <alignment horizontal="center"/>
    </xf>
    <xf numFmtId="0" fontId="10" fillId="0" borderId="142" xfId="302" applyBorder="1" applyAlignment="1">
      <alignment horizontal="center"/>
    </xf>
    <xf numFmtId="0" fontId="10" fillId="0" borderId="142" xfId="302" applyBorder="1"/>
    <xf numFmtId="0" fontId="0" fillId="0" borderId="175" xfId="0" applyBorder="1"/>
    <xf numFmtId="0" fontId="70" fillId="0" borderId="156" xfId="49" applyFont="1" applyFill="1" applyBorder="1" applyAlignment="1" applyProtection="1"/>
    <xf numFmtId="0" fontId="69" fillId="0" borderId="156" xfId="49" applyFont="1" applyFill="1" applyBorder="1" applyAlignment="1" applyProtection="1"/>
    <xf numFmtId="0" fontId="0" fillId="0" borderId="173" xfId="0" applyBorder="1"/>
    <xf numFmtId="0" fontId="0" fillId="0" borderId="171" xfId="0" applyBorder="1"/>
    <xf numFmtId="0" fontId="73" fillId="0" borderId="169" xfId="0" applyFont="1" applyBorder="1"/>
    <xf numFmtId="167" fontId="0" fillId="0" borderId="175" xfId="0" applyNumberFormat="1" applyBorder="1" applyAlignment="1">
      <alignment horizontal="center"/>
    </xf>
    <xf numFmtId="0" fontId="74" fillId="36" borderId="0" xfId="0" applyFont="1" applyFill="1"/>
    <xf numFmtId="167" fontId="0" fillId="0" borderId="177" xfId="0" applyNumberFormat="1" applyBorder="1" applyAlignment="1">
      <alignment horizontal="center"/>
    </xf>
    <xf numFmtId="0" fontId="0" fillId="0" borderId="177" xfId="0" applyBorder="1"/>
    <xf numFmtId="0" fontId="0" fillId="0" borderId="177" xfId="0" applyBorder="1" applyAlignment="1">
      <alignment horizontal="center"/>
    </xf>
    <xf numFmtId="0" fontId="96" fillId="38" borderId="99" xfId="0" applyFont="1" applyFill="1" applyBorder="1" applyAlignment="1">
      <alignment horizontal="center"/>
    </xf>
    <xf numFmtId="0" fontId="0" fillId="0" borderId="174" xfId="0" applyBorder="1"/>
    <xf numFmtId="167" fontId="0" fillId="0" borderId="175" xfId="0" applyNumberFormat="1" applyFont="1" applyFill="1" applyBorder="1" applyAlignment="1">
      <alignment horizontal="center"/>
    </xf>
    <xf numFmtId="167" fontId="0" fillId="0" borderId="169" xfId="0" applyNumberFormat="1" applyFont="1" applyFill="1" applyBorder="1" applyAlignment="1">
      <alignment horizontal="center"/>
    </xf>
    <xf numFmtId="0" fontId="73" fillId="0" borderId="169" xfId="0" applyFont="1" applyFill="1" applyBorder="1" applyAlignment="1">
      <alignment horizontal="center"/>
    </xf>
    <xf numFmtId="0" fontId="73" fillId="0" borderId="175" xfId="0" applyFont="1" applyFill="1" applyBorder="1" applyAlignment="1">
      <alignment horizontal="center"/>
    </xf>
    <xf numFmtId="0" fontId="73" fillId="0" borderId="176" xfId="0" applyFont="1" applyFill="1" applyBorder="1" applyAlignment="1">
      <alignment horizontal="center"/>
    </xf>
    <xf numFmtId="0" fontId="82" fillId="35" borderId="171" xfId="72" applyFont="1" applyFill="1" applyBorder="1"/>
    <xf numFmtId="0" fontId="121" fillId="0" borderId="174" xfId="0" applyFont="1" applyFill="1" applyBorder="1" applyAlignment="1">
      <alignment horizontal="left" vertical="center" indent="4"/>
    </xf>
    <xf numFmtId="0" fontId="123" fillId="0" borderId="156" xfId="0" applyFont="1" applyFill="1" applyBorder="1" applyAlignment="1">
      <alignment horizontal="left" vertical="center" indent="4"/>
    </xf>
    <xf numFmtId="0" fontId="121" fillId="0" borderId="156" xfId="0" applyFont="1" applyFill="1" applyBorder="1" applyAlignment="1">
      <alignment horizontal="left" vertical="center" indent="4"/>
    </xf>
    <xf numFmtId="0" fontId="121" fillId="0" borderId="171" xfId="0" applyFont="1" applyFill="1" applyBorder="1" applyAlignment="1">
      <alignment horizontal="left" vertical="center" indent="4"/>
    </xf>
    <xf numFmtId="0" fontId="0" fillId="0" borderId="175" xfId="0" applyBorder="1" applyAlignment="1">
      <alignment horizontal="center"/>
    </xf>
    <xf numFmtId="0" fontId="95" fillId="37" borderId="171" xfId="0" applyFont="1" applyFill="1" applyBorder="1" applyAlignment="1">
      <alignment horizontal="left"/>
    </xf>
    <xf numFmtId="0" fontId="96" fillId="38" borderId="99" xfId="0" applyFont="1" applyFill="1" applyBorder="1"/>
    <xf numFmtId="0" fontId="115" fillId="38" borderId="178" xfId="0" applyFont="1" applyFill="1" applyBorder="1" applyAlignment="1">
      <alignment horizontal="left"/>
    </xf>
    <xf numFmtId="0" fontId="0" fillId="0" borderId="179" xfId="0" applyBorder="1"/>
    <xf numFmtId="0" fontId="70" fillId="36" borderId="156" xfId="362" applyFont="1" applyFill="1" applyBorder="1"/>
    <xf numFmtId="0" fontId="70" fillId="36" borderId="163" xfId="362" applyFont="1" applyFill="1" applyBorder="1"/>
    <xf numFmtId="0" fontId="0" fillId="0" borderId="183" xfId="0" applyBorder="1"/>
    <xf numFmtId="0" fontId="0" fillId="0" borderId="181" xfId="0" applyBorder="1"/>
    <xf numFmtId="0" fontId="73" fillId="0" borderId="181" xfId="0" applyFont="1" applyBorder="1" applyAlignment="1">
      <alignment horizontal="center"/>
    </xf>
    <xf numFmtId="167" fontId="0" fillId="0" borderId="181" xfId="0" applyNumberFormat="1" applyBorder="1" applyAlignment="1">
      <alignment horizontal="center"/>
    </xf>
    <xf numFmtId="0" fontId="0" fillId="0" borderId="182" xfId="0" applyFont="1" applyBorder="1"/>
    <xf numFmtId="0" fontId="56" fillId="0" borderId="181" xfId="0" applyFont="1" applyBorder="1"/>
    <xf numFmtId="0" fontId="72" fillId="0" borderId="182" xfId="0" applyFont="1" applyFill="1" applyBorder="1" applyAlignment="1">
      <alignment horizontal="left"/>
    </xf>
    <xf numFmtId="0" fontId="0" fillId="0" borderId="172" xfId="0" applyBorder="1"/>
    <xf numFmtId="0" fontId="71" fillId="0" borderId="156" xfId="72" applyFont="1" applyFill="1" applyBorder="1" applyAlignment="1"/>
    <xf numFmtId="0" fontId="72" fillId="0" borderId="156" xfId="93" applyFont="1" applyFill="1" applyBorder="1"/>
    <xf numFmtId="0" fontId="71" fillId="0" borderId="171" xfId="55" applyFont="1" applyFill="1" applyBorder="1"/>
    <xf numFmtId="0" fontId="71" fillId="0" borderId="156" xfId="72" applyFont="1" applyFill="1" applyBorder="1"/>
    <xf numFmtId="0" fontId="82" fillId="0" borderId="156" xfId="72" applyFont="1" applyFill="1" applyBorder="1"/>
    <xf numFmtId="0" fontId="70" fillId="0" borderId="156" xfId="5959" applyFont="1" applyFill="1" applyBorder="1" applyAlignment="1">
      <alignment horizontal="left"/>
    </xf>
    <xf numFmtId="0" fontId="0" fillId="0" borderId="181" xfId="0" applyBorder="1" applyAlignment="1">
      <alignment horizontal="center"/>
    </xf>
    <xf numFmtId="0" fontId="105" fillId="36" borderId="92" xfId="0" applyFont="1" applyFill="1" applyBorder="1" applyAlignment="1">
      <alignment horizontal="left"/>
    </xf>
    <xf numFmtId="0" fontId="101" fillId="36" borderId="92" xfId="0" applyFont="1" applyFill="1" applyBorder="1" applyAlignment="1">
      <alignment horizontal="left"/>
    </xf>
    <xf numFmtId="0" fontId="102" fillId="36" borderId="92" xfId="0" applyFont="1" applyFill="1" applyBorder="1" applyAlignment="1">
      <alignment horizontal="left"/>
    </xf>
    <xf numFmtId="0" fontId="71" fillId="35" borderId="92" xfId="0" applyFont="1" applyFill="1" applyBorder="1"/>
    <xf numFmtId="0" fontId="73" fillId="0" borderId="181" xfId="0" applyFont="1" applyBorder="1"/>
    <xf numFmtId="0" fontId="71" fillId="36" borderId="92" xfId="93" applyFont="1" applyFill="1" applyBorder="1"/>
    <xf numFmtId="0" fontId="71" fillId="35" borderId="156" xfId="93" applyFont="1" applyFill="1" applyBorder="1"/>
    <xf numFmtId="0" fontId="0" fillId="0" borderId="191" xfId="0" applyBorder="1"/>
    <xf numFmtId="0" fontId="0" fillId="0" borderId="187" xfId="0" applyBorder="1"/>
    <xf numFmtId="167" fontId="0" fillId="0" borderId="188" xfId="0" applyNumberFormat="1" applyBorder="1" applyAlignment="1">
      <alignment horizontal="center"/>
    </xf>
    <xf numFmtId="0" fontId="0" fillId="0" borderId="188" xfId="0" applyBorder="1"/>
    <xf numFmtId="0" fontId="0" fillId="0" borderId="188" xfId="0" applyBorder="1" applyAlignment="1">
      <alignment horizontal="center"/>
    </xf>
    <xf numFmtId="0" fontId="42" fillId="38" borderId="0" xfId="0" applyFont="1" applyFill="1"/>
    <xf numFmtId="0" fontId="0" fillId="0" borderId="181" xfId="0" applyFill="1" applyBorder="1" applyAlignment="1">
      <alignment horizontal="center"/>
    </xf>
    <xf numFmtId="0" fontId="0" fillId="0" borderId="181" xfId="0" applyFill="1" applyBorder="1"/>
    <xf numFmtId="0" fontId="73" fillId="0" borderId="181" xfId="0" applyFont="1" applyFill="1" applyBorder="1"/>
    <xf numFmtId="0" fontId="124" fillId="24" borderId="0" xfId="55" applyFont="1" applyFill="1" applyBorder="1"/>
    <xf numFmtId="167" fontId="73" fillId="0" borderId="188" xfId="0" applyNumberFormat="1" applyFont="1" applyBorder="1" applyAlignment="1">
      <alignment horizontal="center"/>
    </xf>
    <xf numFmtId="167" fontId="73" fillId="0" borderId="181" xfId="0" applyNumberFormat="1" applyFont="1" applyBorder="1" applyAlignment="1">
      <alignment horizontal="center"/>
    </xf>
    <xf numFmtId="0" fontId="77" fillId="39" borderId="0" xfId="0" applyFont="1" applyFill="1" applyBorder="1"/>
    <xf numFmtId="167" fontId="0" fillId="0" borderId="189" xfId="0" applyNumberFormat="1" applyBorder="1" applyAlignment="1">
      <alignment horizontal="center"/>
    </xf>
    <xf numFmtId="0" fontId="0" fillId="0" borderId="189" xfId="0" applyBorder="1"/>
    <xf numFmtId="0" fontId="74" fillId="24" borderId="172" xfId="55" applyFont="1" applyFill="1" applyBorder="1"/>
    <xf numFmtId="0" fontId="71" fillId="35" borderId="182" xfId="93" applyFont="1" applyFill="1" applyBorder="1"/>
    <xf numFmtId="0" fontId="0" fillId="0" borderId="182" xfId="0" applyBorder="1"/>
    <xf numFmtId="15" fontId="0" fillId="0" borderId="190" xfId="0" applyNumberFormat="1" applyBorder="1" applyAlignment="1">
      <alignment horizontal="center"/>
    </xf>
    <xf numFmtId="0" fontId="103" fillId="35" borderId="142" xfId="0" applyFont="1" applyFill="1" applyBorder="1"/>
    <xf numFmtId="0" fontId="0" fillId="0" borderId="194" xfId="0" applyBorder="1"/>
    <xf numFmtId="0" fontId="0" fillId="0" borderId="193" xfId="0" applyBorder="1"/>
    <xf numFmtId="167" fontId="0" fillId="0" borderId="193" xfId="0" applyNumberFormat="1" applyBorder="1" applyAlignment="1">
      <alignment horizontal="center"/>
    </xf>
    <xf numFmtId="0" fontId="71" fillId="0" borderId="182" xfId="93" applyFont="1" applyFill="1" applyBorder="1"/>
    <xf numFmtId="0" fontId="72" fillId="0" borderId="92" xfId="93" applyFont="1" applyFill="1" applyBorder="1"/>
    <xf numFmtId="0" fontId="0" fillId="0" borderId="194" xfId="0" applyFont="1" applyBorder="1"/>
    <xf numFmtId="0" fontId="56" fillId="0" borderId="193" xfId="0" applyFont="1" applyBorder="1"/>
    <xf numFmtId="0" fontId="0" fillId="0" borderId="92" xfId="0" applyFont="1" applyBorder="1"/>
    <xf numFmtId="0" fontId="71" fillId="0" borderId="194" xfId="5957" applyFont="1" applyFill="1" applyBorder="1"/>
    <xf numFmtId="0" fontId="71" fillId="0" borderId="92" xfId="5957" applyFont="1" applyFill="1" applyBorder="1"/>
    <xf numFmtId="0" fontId="70" fillId="0" borderId="92" xfId="0" applyFont="1" applyFill="1" applyBorder="1" applyAlignment="1">
      <alignment horizontal="left"/>
    </xf>
    <xf numFmtId="15" fontId="73" fillId="0" borderId="181" xfId="0" applyNumberFormat="1" applyFont="1" applyBorder="1" applyAlignment="1">
      <alignment horizontal="center"/>
    </xf>
    <xf numFmtId="0" fontId="0" fillId="0" borderId="178" xfId="0" applyBorder="1"/>
    <xf numFmtId="0" fontId="81" fillId="0" borderId="0" xfId="0" applyFont="1" applyFill="1" applyBorder="1"/>
    <xf numFmtId="0" fontId="91" fillId="24" borderId="0" xfId="93" applyFont="1" applyFill="1"/>
    <xf numFmtId="0" fontId="72" fillId="36" borderId="182" xfId="0" applyFont="1" applyFill="1" applyBorder="1"/>
    <xf numFmtId="0" fontId="54" fillId="26" borderId="67" xfId="55" applyFont="1" applyFill="1" applyBorder="1"/>
    <xf numFmtId="0" fontId="54" fillId="26" borderId="0" xfId="55" applyFont="1" applyFill="1" applyBorder="1" applyAlignment="1">
      <alignment horizontal="center"/>
    </xf>
    <xf numFmtId="0" fontId="69" fillId="26" borderId="67" xfId="55" applyFont="1" applyFill="1" applyBorder="1"/>
    <xf numFmtId="0" fontId="54" fillId="26" borderId="99" xfId="55" applyFont="1" applyFill="1" applyBorder="1" applyAlignment="1">
      <alignment horizontal="center"/>
    </xf>
    <xf numFmtId="0" fontId="0" fillId="0" borderId="197" xfId="0" applyBorder="1"/>
    <xf numFmtId="0" fontId="0" fillId="0" borderId="196" xfId="0" applyBorder="1"/>
    <xf numFmtId="167" fontId="0" fillId="0" borderId="196" xfId="0" applyNumberFormat="1" applyBorder="1" applyAlignment="1">
      <alignment horizontal="center"/>
    </xf>
    <xf numFmtId="0" fontId="0" fillId="0" borderId="196" xfId="0" applyBorder="1" applyAlignment="1">
      <alignment horizontal="center"/>
    </xf>
    <xf numFmtId="0" fontId="0" fillId="0" borderId="195" xfId="0" applyBorder="1"/>
    <xf numFmtId="0" fontId="69" fillId="0" borderId="142" xfId="55" applyFont="1" applyFill="1" applyBorder="1"/>
    <xf numFmtId="0" fontId="125" fillId="0" borderId="0" xfId="0" applyFont="1"/>
    <xf numFmtId="0" fontId="70" fillId="0" borderId="182" xfId="93" applyFont="1" applyFill="1" applyBorder="1"/>
    <xf numFmtId="0" fontId="80" fillId="0" borderId="0" xfId="0" applyFont="1"/>
    <xf numFmtId="0" fontId="74" fillId="0" borderId="0" xfId="0" applyFont="1" applyFill="1"/>
    <xf numFmtId="0" fontId="54" fillId="26" borderId="99" xfId="93" applyFont="1" applyFill="1" applyBorder="1" applyAlignment="1">
      <alignment horizontal="center"/>
    </xf>
    <xf numFmtId="0" fontId="54" fillId="26" borderId="99" xfId="93" applyFont="1" applyFill="1" applyBorder="1"/>
    <xf numFmtId="0" fontId="0" fillId="0" borderId="199" xfId="0" applyBorder="1"/>
    <xf numFmtId="0" fontId="0" fillId="0" borderId="199" xfId="0" applyBorder="1" applyAlignment="1">
      <alignment horizontal="center"/>
    </xf>
    <xf numFmtId="0" fontId="73" fillId="0" borderId="199" xfId="0" applyFont="1" applyBorder="1" applyAlignment="1">
      <alignment horizontal="center"/>
    </xf>
    <xf numFmtId="0" fontId="76" fillId="0" borderId="0" xfId="5961" applyFont="1" applyFill="1"/>
    <xf numFmtId="0" fontId="76" fillId="26" borderId="0" xfId="5961" applyFont="1" applyFill="1"/>
    <xf numFmtId="0" fontId="0" fillId="0" borderId="200" xfId="0" applyBorder="1"/>
    <xf numFmtId="0" fontId="0" fillId="0" borderId="156" xfId="0" applyFill="1" applyBorder="1"/>
    <xf numFmtId="0" fontId="10" fillId="0" borderId="194" xfId="302" applyBorder="1"/>
    <xf numFmtId="0" fontId="10" fillId="0" borderId="200" xfId="302" applyBorder="1"/>
    <xf numFmtId="167" fontId="10" fillId="0" borderId="193" xfId="302" applyNumberFormat="1" applyBorder="1" applyAlignment="1">
      <alignment horizontal="center"/>
    </xf>
    <xf numFmtId="167" fontId="10" fillId="0" borderId="181" xfId="302" applyNumberFormat="1" applyBorder="1" applyAlignment="1">
      <alignment horizontal="center"/>
    </xf>
    <xf numFmtId="0" fontId="10" fillId="0" borderId="193" xfId="302" applyBorder="1"/>
    <xf numFmtId="0" fontId="10" fillId="0" borderId="181" xfId="302" applyBorder="1"/>
    <xf numFmtId="0" fontId="10" fillId="0" borderId="181" xfId="302" applyBorder="1" applyAlignment="1">
      <alignment horizontal="center"/>
    </xf>
    <xf numFmtId="0" fontId="10" fillId="0" borderId="67" xfId="302" applyBorder="1"/>
    <xf numFmtId="0" fontId="5" fillId="0" borderId="156" xfId="302" applyFont="1" applyBorder="1"/>
    <xf numFmtId="0" fontId="10" fillId="0" borderId="182" xfId="302" applyBorder="1"/>
    <xf numFmtId="0" fontId="73" fillId="0" borderId="178" xfId="302" applyFont="1" applyBorder="1"/>
    <xf numFmtId="0" fontId="70" fillId="0" borderId="182" xfId="77" applyFont="1" applyFill="1" applyBorder="1"/>
    <xf numFmtId="0" fontId="0" fillId="0" borderId="205" xfId="0" applyBorder="1"/>
    <xf numFmtId="0" fontId="0" fillId="0" borderId="204" xfId="0" applyBorder="1"/>
    <xf numFmtId="15" fontId="0" fillId="0" borderId="201" xfId="0" applyNumberFormat="1" applyBorder="1" applyAlignment="1">
      <alignment horizontal="center"/>
    </xf>
    <xf numFmtId="15" fontId="0" fillId="0" borderId="178" xfId="0" applyNumberFormat="1" applyBorder="1" applyAlignment="1">
      <alignment horizontal="center"/>
    </xf>
    <xf numFmtId="0" fontId="0" fillId="0" borderId="203" xfId="0" applyBorder="1"/>
    <xf numFmtId="0" fontId="0" fillId="0" borderId="202" xfId="0" applyBorder="1"/>
    <xf numFmtId="15" fontId="0" fillId="0" borderId="202" xfId="0" applyNumberFormat="1" applyBorder="1" applyAlignment="1">
      <alignment horizontal="center"/>
    </xf>
    <xf numFmtId="0" fontId="0" fillId="0" borderId="206" xfId="0" applyBorder="1"/>
    <xf numFmtId="15" fontId="0" fillId="0" borderId="206" xfId="0" applyNumberFormat="1" applyBorder="1" applyAlignment="1">
      <alignment horizontal="center"/>
    </xf>
    <xf numFmtId="0" fontId="0" fillId="0" borderId="206" xfId="0" applyBorder="1" applyAlignment="1">
      <alignment horizontal="center"/>
    </xf>
    <xf numFmtId="167" fontId="0" fillId="0" borderId="206" xfId="0" applyNumberFormat="1" applyBorder="1" applyAlignment="1">
      <alignment horizontal="center"/>
    </xf>
    <xf numFmtId="0" fontId="73" fillId="0" borderId="206" xfId="0" applyFont="1" applyBorder="1" applyAlignment="1">
      <alignment horizontal="center"/>
    </xf>
    <xf numFmtId="0" fontId="82" fillId="35" borderId="156" xfId="93" applyFont="1" applyFill="1" applyBorder="1"/>
    <xf numFmtId="0" fontId="71" fillId="36" borderId="163" xfId="55" applyFont="1" applyFill="1" applyBorder="1"/>
    <xf numFmtId="167" fontId="0" fillId="0" borderId="207" xfId="0" applyNumberFormat="1" applyBorder="1" applyAlignment="1">
      <alignment horizontal="center"/>
    </xf>
    <xf numFmtId="0" fontId="0" fillId="0" borderId="207" xfId="0" applyBorder="1"/>
    <xf numFmtId="0" fontId="73" fillId="0" borderId="207" xfId="0" applyFont="1" applyBorder="1" applyAlignment="1">
      <alignment horizontal="center"/>
    </xf>
    <xf numFmtId="0" fontId="73" fillId="0" borderId="206" xfId="0" applyFont="1" applyBorder="1"/>
    <xf numFmtId="0" fontId="71" fillId="0" borderId="156" xfId="5959" applyFont="1" applyFill="1" applyBorder="1"/>
    <xf numFmtId="0" fontId="54" fillId="0" borderId="156" xfId="5959" applyFont="1" applyFill="1" applyBorder="1"/>
    <xf numFmtId="0" fontId="10" fillId="0" borderId="191" xfId="302" applyBorder="1"/>
    <xf numFmtId="167" fontId="10" fillId="0" borderId="207" xfId="302" applyNumberFormat="1" applyBorder="1" applyAlignment="1">
      <alignment horizontal="center"/>
    </xf>
    <xf numFmtId="167" fontId="10" fillId="0" borderId="206" xfId="302" applyNumberFormat="1" applyBorder="1" applyAlignment="1">
      <alignment horizontal="center"/>
    </xf>
    <xf numFmtId="0" fontId="10" fillId="0" borderId="207" xfId="302" applyBorder="1"/>
    <xf numFmtId="0" fontId="10" fillId="0" borderId="199" xfId="302" applyBorder="1" applyAlignment="1">
      <alignment horizontal="center"/>
    </xf>
    <xf numFmtId="0" fontId="10" fillId="0" borderId="199" xfId="302" applyBorder="1"/>
    <xf numFmtId="0" fontId="10" fillId="0" borderId="206" xfId="302" applyBorder="1"/>
    <xf numFmtId="0" fontId="10" fillId="0" borderId="206" xfId="302" applyBorder="1" applyAlignment="1">
      <alignment horizontal="center"/>
    </xf>
    <xf numFmtId="0" fontId="4" fillId="0" borderId="156" xfId="302" applyFont="1" applyBorder="1"/>
    <xf numFmtId="0" fontId="10" fillId="0" borderId="163" xfId="302" applyBorder="1"/>
    <xf numFmtId="0" fontId="70" fillId="0" borderId="163" xfId="77" applyFont="1" applyFill="1" applyBorder="1"/>
    <xf numFmtId="0" fontId="0" fillId="0" borderId="200" xfId="0" applyBorder="1" applyAlignment="1">
      <alignment horizontal="center"/>
    </xf>
    <xf numFmtId="0" fontId="54" fillId="31" borderId="0" xfId="5961" applyFont="1" applyFill="1" applyBorder="1" applyAlignment="1">
      <alignment horizontal="center"/>
    </xf>
    <xf numFmtId="0" fontId="78" fillId="26" borderId="199" xfId="73" applyFont="1" applyFill="1" applyBorder="1" applyAlignment="1" applyProtection="1"/>
    <xf numFmtId="0" fontId="54" fillId="31" borderId="0" xfId="5961" applyFont="1" applyFill="1" applyBorder="1"/>
    <xf numFmtId="0" fontId="82" fillId="31" borderId="0" xfId="5961" applyFont="1" applyFill="1" applyBorder="1"/>
    <xf numFmtId="15" fontId="73" fillId="0" borderId="136" xfId="0" applyNumberFormat="1" applyFont="1" applyBorder="1" applyAlignment="1">
      <alignment horizontal="center"/>
    </xf>
    <xf numFmtId="0" fontId="74" fillId="38" borderId="0" xfId="0" applyFont="1" applyFill="1"/>
    <xf numFmtId="0" fontId="0" fillId="0" borderId="182" xfId="0" applyFill="1" applyBorder="1"/>
    <xf numFmtId="0" fontId="0" fillId="0" borderId="211" xfId="0" applyBorder="1"/>
    <xf numFmtId="167" fontId="0" fillId="0" borderId="211" xfId="0" applyNumberFormat="1" applyBorder="1" applyAlignment="1">
      <alignment horizontal="center"/>
    </xf>
    <xf numFmtId="0" fontId="98" fillId="0" borderId="191" xfId="55" applyFont="1" applyFill="1" applyBorder="1"/>
    <xf numFmtId="0" fontId="98" fillId="0" borderId="92" xfId="5962" applyFont="1" applyFill="1" applyBorder="1"/>
    <xf numFmtId="0" fontId="98" fillId="0" borderId="92" xfId="5961" applyFont="1" applyFill="1" applyBorder="1"/>
    <xf numFmtId="0" fontId="42" fillId="0" borderId="92" xfId="5963" applyFont="1" applyFill="1" applyBorder="1"/>
    <xf numFmtId="0" fontId="98" fillId="0" borderId="182" xfId="5961" applyFont="1" applyFill="1" applyBorder="1"/>
    <xf numFmtId="0" fontId="70" fillId="0" borderId="182" xfId="0" applyFont="1" applyFill="1" applyBorder="1"/>
    <xf numFmtId="0" fontId="73" fillId="0" borderId="211" xfId="0" applyFont="1" applyBorder="1" applyAlignment="1">
      <alignment horizontal="center"/>
    </xf>
    <xf numFmtId="0" fontId="0" fillId="0" borderId="212" xfId="0" applyBorder="1"/>
    <xf numFmtId="0" fontId="0" fillId="0" borderId="213" xfId="0" applyBorder="1"/>
    <xf numFmtId="167" fontId="0" fillId="0" borderId="213" xfId="0" applyNumberFormat="1" applyBorder="1" applyAlignment="1">
      <alignment horizontal="center"/>
    </xf>
    <xf numFmtId="0" fontId="0" fillId="0" borderId="214" xfId="0" applyBorder="1"/>
    <xf numFmtId="167" fontId="0" fillId="0" borderId="214" xfId="0" applyNumberFormat="1" applyBorder="1" applyAlignment="1">
      <alignment horizontal="center"/>
    </xf>
    <xf numFmtId="0" fontId="0" fillId="0" borderId="213" xfId="0" applyBorder="1" applyAlignment="1">
      <alignment horizontal="center"/>
    </xf>
    <xf numFmtId="0" fontId="73" fillId="0" borderId="214" xfId="0" applyFont="1" applyBorder="1" applyAlignment="1">
      <alignment horizontal="center"/>
    </xf>
    <xf numFmtId="0" fontId="0" fillId="0" borderId="215" xfId="0" applyBorder="1"/>
    <xf numFmtId="0" fontId="0" fillId="0" borderId="216" xfId="0" applyBorder="1"/>
    <xf numFmtId="0" fontId="73" fillId="0" borderId="216" xfId="0" applyFont="1" applyBorder="1" applyAlignment="1">
      <alignment horizontal="center"/>
    </xf>
    <xf numFmtId="0" fontId="0" fillId="0" borderId="216" xfId="0" applyFill="1" applyBorder="1"/>
    <xf numFmtId="0" fontId="82" fillId="35" borderId="156" xfId="0" applyFont="1" applyFill="1" applyBorder="1"/>
    <xf numFmtId="167" fontId="0" fillId="0" borderId="216" xfId="0" applyNumberFormat="1" applyBorder="1" applyAlignment="1">
      <alignment horizontal="center"/>
    </xf>
    <xf numFmtId="0" fontId="75" fillId="0" borderId="156" xfId="0" applyFont="1" applyFill="1" applyBorder="1"/>
    <xf numFmtId="0" fontId="71" fillId="0" borderId="156" xfId="5962" applyFont="1" applyFill="1" applyBorder="1"/>
    <xf numFmtId="15" fontId="73" fillId="0" borderId="210" xfId="0" applyNumberFormat="1" applyFont="1" applyBorder="1" applyAlignment="1">
      <alignment horizontal="center"/>
    </xf>
    <xf numFmtId="15" fontId="73" fillId="0" borderId="216" xfId="0" applyNumberFormat="1" applyFont="1" applyBorder="1" applyAlignment="1">
      <alignment horizontal="center"/>
    </xf>
    <xf numFmtId="0" fontId="0" fillId="0" borderId="214" xfId="0" applyBorder="1" applyAlignment="1">
      <alignment horizontal="center"/>
    </xf>
    <xf numFmtId="0" fontId="70" fillId="36" borderId="199" xfId="55" applyFont="1" applyFill="1" applyBorder="1" applyAlignment="1">
      <alignment horizontal="left"/>
    </xf>
    <xf numFmtId="0" fontId="72" fillId="36" borderId="156" xfId="0" applyFont="1" applyFill="1" applyBorder="1"/>
    <xf numFmtId="0" fontId="0" fillId="0" borderId="217" xfId="0" applyBorder="1"/>
    <xf numFmtId="0" fontId="73" fillId="0" borderId="214" xfId="0" applyFont="1" applyBorder="1"/>
    <xf numFmtId="0" fontId="70" fillId="40" borderId="156" xfId="5959" applyFont="1" applyFill="1" applyBorder="1" applyAlignment="1">
      <alignment horizontal="left"/>
    </xf>
    <xf numFmtId="0" fontId="71" fillId="35" borderId="156" xfId="5959" applyFont="1" applyFill="1" applyBorder="1"/>
    <xf numFmtId="0" fontId="54" fillId="36" borderId="156" xfId="5959" applyFont="1" applyFill="1" applyBorder="1"/>
    <xf numFmtId="0" fontId="71" fillId="0" borderId="217" xfId="55" applyFont="1" applyFill="1" applyBorder="1"/>
    <xf numFmtId="0" fontId="71" fillId="0" borderId="156" xfId="5964" applyFont="1" applyFill="1" applyBorder="1"/>
    <xf numFmtId="0" fontId="71" fillId="0" borderId="171" xfId="5964" applyFont="1" applyFill="1" applyBorder="1"/>
    <xf numFmtId="0" fontId="126" fillId="0" borderId="156" xfId="5966" applyFont="1" applyFill="1" applyBorder="1"/>
    <xf numFmtId="0" fontId="126" fillId="0" borderId="171" xfId="5966" applyFont="1" applyFill="1" applyBorder="1"/>
    <xf numFmtId="0" fontId="127" fillId="0" borderId="0" xfId="0" applyFont="1"/>
    <xf numFmtId="0" fontId="128" fillId="24" borderId="156" xfId="55" quotePrefix="1" applyFont="1" applyFill="1" applyBorder="1"/>
    <xf numFmtId="0" fontId="0" fillId="0" borderId="218" xfId="0" applyBorder="1"/>
    <xf numFmtId="167" fontId="0" fillId="0" borderId="218" xfId="0" applyNumberFormat="1" applyBorder="1" applyAlignment="1">
      <alignment horizontal="center"/>
    </xf>
    <xf numFmtId="0" fontId="0" fillId="0" borderId="198" xfId="0" applyBorder="1"/>
    <xf numFmtId="0" fontId="90" fillId="24" borderId="217" xfId="55" applyFont="1" applyFill="1" applyBorder="1"/>
    <xf numFmtId="0" fontId="0" fillId="0" borderId="218" xfId="0" applyBorder="1" applyAlignment="1">
      <alignment horizontal="center"/>
    </xf>
    <xf numFmtId="0" fontId="71" fillId="36" borderId="182" xfId="5964" applyFont="1" applyFill="1" applyBorder="1"/>
    <xf numFmtId="0" fontId="45" fillId="0" borderId="0" xfId="0" applyFont="1"/>
    <xf numFmtId="0" fontId="71" fillId="36" borderId="92" xfId="5964" applyFont="1" applyFill="1" applyBorder="1"/>
    <xf numFmtId="0" fontId="0" fillId="0" borderId="222" xfId="0" applyBorder="1"/>
    <xf numFmtId="0" fontId="73" fillId="0" borderId="210" xfId="0" applyFont="1" applyBorder="1" applyAlignment="1">
      <alignment horizontal="center"/>
    </xf>
    <xf numFmtId="0" fontId="73" fillId="0" borderId="189" xfId="0" applyFont="1" applyBorder="1" applyAlignment="1">
      <alignment horizontal="center"/>
    </xf>
    <xf numFmtId="0" fontId="0" fillId="0" borderId="189" xfId="0" applyBorder="1" applyAlignment="1">
      <alignment horizontal="center"/>
    </xf>
    <xf numFmtId="15" fontId="0" fillId="0" borderId="189" xfId="0" applyNumberFormat="1" applyBorder="1" applyAlignment="1">
      <alignment horizontal="center"/>
    </xf>
    <xf numFmtId="15" fontId="73" fillId="0" borderId="189" xfId="0" applyNumberFormat="1" applyFont="1" applyBorder="1" applyAlignment="1">
      <alignment horizontal="center"/>
    </xf>
    <xf numFmtId="15" fontId="73" fillId="0" borderId="147" xfId="0" applyNumberFormat="1" applyFont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58" xfId="0" applyBorder="1" applyAlignment="1">
      <alignment horizontal="center"/>
    </xf>
    <xf numFmtId="0" fontId="76" fillId="0" borderId="0" xfId="54" applyFont="1"/>
    <xf numFmtId="0" fontId="76" fillId="26" borderId="0" xfId="54" applyFont="1" applyFill="1"/>
    <xf numFmtId="0" fontId="76" fillId="0" borderId="0" xfId="0" applyFont="1"/>
    <xf numFmtId="0" fontId="45" fillId="0" borderId="0" xfId="54" applyFont="1"/>
    <xf numFmtId="0" fontId="45" fillId="24" borderId="0" xfId="54" applyFont="1" applyFill="1"/>
    <xf numFmtId="0" fontId="0" fillId="34" borderId="0" xfId="0" applyFill="1"/>
    <xf numFmtId="0" fontId="129" fillId="41" borderId="0" xfId="51" applyFont="1" applyFill="1" applyBorder="1"/>
    <xf numFmtId="0" fontId="130" fillId="42" borderId="225" xfId="51" applyFont="1" applyFill="1" applyBorder="1" applyAlignment="1">
      <alignment horizontal="left"/>
    </xf>
    <xf numFmtId="0" fontId="131" fillId="42" borderId="226" xfId="51" applyFont="1" applyFill="1" applyBorder="1"/>
    <xf numFmtId="0" fontId="131" fillId="42" borderId="226" xfId="51" applyFont="1" applyFill="1" applyBorder="1" applyAlignment="1">
      <alignment horizontal="center"/>
    </xf>
    <xf numFmtId="0" fontId="132" fillId="42" borderId="227" xfId="51" applyFont="1" applyFill="1" applyBorder="1" applyAlignment="1">
      <alignment horizontal="left"/>
    </xf>
    <xf numFmtId="0" fontId="54" fillId="31" borderId="151" xfId="54" applyFont="1" applyFill="1" applyBorder="1"/>
    <xf numFmtId="0" fontId="54" fillId="31" borderId="149" xfId="54" applyFont="1" applyFill="1" applyBorder="1"/>
    <xf numFmtId="0" fontId="54" fillId="31" borderId="150" xfId="54" applyFont="1" applyFill="1" applyBorder="1" applyAlignment="1">
      <alignment horizontal="center"/>
    </xf>
    <xf numFmtId="0" fontId="54" fillId="31" borderId="0" xfId="54" applyFont="1" applyFill="1" applyAlignment="1">
      <alignment horizontal="center"/>
    </xf>
    <xf numFmtId="0" fontId="54" fillId="31" borderId="151" xfId="54" applyFont="1" applyFill="1" applyBorder="1" applyAlignment="1">
      <alignment horizontal="center"/>
    </xf>
    <xf numFmtId="0" fontId="77" fillId="31" borderId="151" xfId="54" applyFont="1" applyFill="1" applyBorder="1"/>
    <xf numFmtId="0" fontId="71" fillId="26" borderId="150" xfId="72" applyFont="1" applyFill="1" applyBorder="1"/>
    <xf numFmtId="0" fontId="54" fillId="31" borderId="180" xfId="54" applyFont="1" applyFill="1" applyBorder="1"/>
    <xf numFmtId="0" fontId="54" fillId="31" borderId="99" xfId="54" applyFont="1" applyFill="1" applyBorder="1" applyAlignment="1">
      <alignment horizontal="center"/>
    </xf>
    <xf numFmtId="0" fontId="82" fillId="31" borderId="149" xfId="54" applyFont="1" applyFill="1" applyBorder="1"/>
    <xf numFmtId="0" fontId="54" fillId="31" borderId="0" xfId="54" applyFont="1" applyFill="1"/>
    <xf numFmtId="0" fontId="77" fillId="31" borderId="57" xfId="54" applyFont="1" applyFill="1" applyBorder="1"/>
    <xf numFmtId="0" fontId="120" fillId="31" borderId="149" xfId="54" applyFont="1" applyFill="1" applyBorder="1"/>
    <xf numFmtId="0" fontId="71" fillId="31" borderId="149" xfId="54" applyFont="1" applyFill="1" applyBorder="1"/>
    <xf numFmtId="0" fontId="86" fillId="31" borderId="149" xfId="54" applyFont="1" applyFill="1" applyBorder="1"/>
    <xf numFmtId="0" fontId="83" fillId="31" borderId="92" xfId="54" applyFont="1" applyFill="1" applyBorder="1"/>
    <xf numFmtId="0" fontId="71" fillId="26" borderId="92" xfId="93" applyFont="1" applyFill="1" applyBorder="1"/>
    <xf numFmtId="0" fontId="54" fillId="26" borderId="0" xfId="93" applyFont="1" applyFill="1"/>
    <xf numFmtId="0" fontId="54" fillId="26" borderId="0" xfId="93" applyFont="1" applyFill="1" applyAlignment="1">
      <alignment horizontal="center"/>
    </xf>
    <xf numFmtId="0" fontId="54" fillId="26" borderId="0" xfId="93" applyFont="1" applyFill="1" applyAlignment="1">
      <alignment horizontal="left"/>
    </xf>
    <xf numFmtId="0" fontId="54" fillId="31" borderId="99" xfId="54" applyFont="1" applyFill="1" applyBorder="1"/>
    <xf numFmtId="0" fontId="77" fillId="31" borderId="67" xfId="54" applyFont="1" applyFill="1" applyBorder="1"/>
    <xf numFmtId="0" fontId="54" fillId="31" borderId="198" xfId="54" applyFont="1" applyFill="1" applyBorder="1" applyAlignment="1">
      <alignment horizontal="center"/>
    </xf>
    <xf numFmtId="0" fontId="69" fillId="31" borderId="151" xfId="54" applyFont="1" applyFill="1" applyBorder="1"/>
    <xf numFmtId="0" fontId="70" fillId="32" borderId="199" xfId="54" applyFont="1" applyFill="1" applyBorder="1" applyAlignment="1">
      <alignment horizontal="left"/>
    </xf>
    <xf numFmtId="0" fontId="69" fillId="31" borderId="149" xfId="54" applyFont="1" applyFill="1" applyBorder="1"/>
    <xf numFmtId="0" fontId="84" fillId="31" borderId="149" xfId="54" applyFont="1" applyFill="1" applyBorder="1"/>
    <xf numFmtId="0" fontId="71" fillId="31" borderId="92" xfId="54" applyFont="1" applyFill="1" applyBorder="1"/>
    <xf numFmtId="0" fontId="54" fillId="31" borderId="92" xfId="54" applyFont="1" applyFill="1" applyBorder="1"/>
    <xf numFmtId="0" fontId="71" fillId="31" borderId="182" xfId="54" applyFont="1" applyFill="1" applyBorder="1"/>
    <xf numFmtId="0" fontId="71" fillId="31" borderId="99" xfId="54" applyFont="1" applyFill="1" applyBorder="1"/>
    <xf numFmtId="0" fontId="85" fillId="31" borderId="178" xfId="54" applyFont="1" applyFill="1" applyBorder="1"/>
    <xf numFmtId="0" fontId="71" fillId="31" borderId="156" xfId="93" applyFont="1" applyFill="1" applyBorder="1"/>
    <xf numFmtId="0" fontId="54" fillId="36" borderId="0" xfId="55" applyFont="1" applyFill="1" applyBorder="1" applyAlignment="1">
      <alignment horizontal="center"/>
    </xf>
    <xf numFmtId="0" fontId="69" fillId="36" borderId="67" xfId="55" applyFont="1" applyFill="1" applyBorder="1"/>
    <xf numFmtId="0" fontId="54" fillId="36" borderId="99" xfId="55" applyFont="1" applyFill="1" applyBorder="1" applyAlignment="1">
      <alignment horizontal="center"/>
    </xf>
    <xf numFmtId="0" fontId="54" fillId="36" borderId="240" xfId="55" applyFont="1" applyFill="1" applyBorder="1" applyAlignment="1">
      <alignment horizontal="center"/>
    </xf>
    <xf numFmtId="0" fontId="76" fillId="0" borderId="0" xfId="54" applyFont="1" applyFill="1"/>
    <xf numFmtId="0" fontId="54" fillId="36" borderId="241" xfId="55" applyFont="1" applyFill="1" applyBorder="1" applyAlignment="1">
      <alignment horizontal="center"/>
    </xf>
    <xf numFmtId="0" fontId="54" fillId="36" borderId="67" xfId="55" applyFont="1" applyFill="1" applyBorder="1" applyAlignment="1">
      <alignment horizontal="center"/>
    </xf>
    <xf numFmtId="0" fontId="54" fillId="36" borderId="0" xfId="77" applyFont="1" applyFill="1"/>
    <xf numFmtId="0" fontId="54" fillId="36" borderId="99" xfId="77" applyFont="1" applyFill="1" applyBorder="1"/>
    <xf numFmtId="1" fontId="54" fillId="26" borderId="189" xfId="96" applyNumberFormat="1" applyFont="1" applyFill="1" applyBorder="1" applyAlignment="1">
      <alignment horizontal="center"/>
    </xf>
    <xf numFmtId="0" fontId="54" fillId="26" borderId="147" xfId="55" applyFont="1" applyFill="1" applyBorder="1"/>
    <xf numFmtId="0" fontId="54" fillId="31" borderId="200" xfId="0" applyFont="1" applyFill="1" applyBorder="1" applyAlignment="1">
      <alignment horizontal="center"/>
    </xf>
    <xf numFmtId="0" fontId="115" fillId="31" borderId="210" xfId="0" applyFont="1" applyFill="1" applyBorder="1"/>
    <xf numFmtId="0" fontId="70" fillId="26" borderId="184" xfId="5957" applyFont="1" applyFill="1" applyBorder="1"/>
    <xf numFmtId="0" fontId="54" fillId="26" borderId="185" xfId="5957" applyFont="1" applyFill="1" applyBorder="1"/>
    <xf numFmtId="0" fontId="72" fillId="26" borderId="185" xfId="5957" applyFont="1" applyFill="1" applyBorder="1" applyAlignment="1">
      <alignment horizontal="center"/>
    </xf>
    <xf numFmtId="0" fontId="54" fillId="26" borderId="185" xfId="5957" applyFont="1" applyFill="1" applyBorder="1" applyAlignment="1">
      <alignment horizontal="center"/>
    </xf>
    <xf numFmtId="0" fontId="106" fillId="26" borderId="186" xfId="5957" applyFont="1" applyFill="1" applyBorder="1"/>
    <xf numFmtId="0" fontId="69" fillId="31" borderId="189" xfId="0" applyFont="1" applyFill="1" applyBorder="1"/>
    <xf numFmtId="0" fontId="54" fillId="26" borderId="222" xfId="96" applyFont="1" applyFill="1" applyBorder="1"/>
    <xf numFmtId="1" fontId="54" fillId="26" borderId="189" xfId="55" applyNumberFormat="1" applyFont="1" applyFill="1" applyBorder="1" applyAlignment="1">
      <alignment horizontal="center"/>
    </xf>
    <xf numFmtId="1" fontId="54" fillId="26" borderId="200" xfId="55" applyNumberFormat="1" applyFont="1" applyFill="1" applyBorder="1" applyAlignment="1">
      <alignment horizontal="center"/>
    </xf>
    <xf numFmtId="0" fontId="45" fillId="26" borderId="189" xfId="0" applyFont="1" applyFill="1" applyBorder="1" applyAlignment="1">
      <alignment horizontal="center" vertical="center"/>
    </xf>
    <xf numFmtId="0" fontId="45" fillId="26" borderId="200" xfId="0" applyFont="1" applyFill="1" applyBorder="1" applyAlignment="1">
      <alignment horizontal="center" vertical="center"/>
    </xf>
    <xf numFmtId="0" fontId="106" fillId="26" borderId="210" xfId="55" applyFont="1" applyFill="1" applyBorder="1"/>
    <xf numFmtId="0" fontId="87" fillId="26" borderId="199" xfId="2557" applyFill="1" applyBorder="1" applyAlignment="1" applyProtection="1"/>
    <xf numFmtId="0" fontId="54" fillId="26" borderId="92" xfId="96" applyFont="1" applyFill="1" applyBorder="1"/>
    <xf numFmtId="1" fontId="54" fillId="26" borderId="147" xfId="96" applyNumberFormat="1" applyFont="1" applyFill="1" applyBorder="1" applyAlignment="1">
      <alignment horizontal="center"/>
    </xf>
    <xf numFmtId="1" fontId="54" fillId="26" borderId="199" xfId="55" applyNumberFormat="1" applyFont="1" applyFill="1" applyBorder="1" applyAlignment="1">
      <alignment horizontal="center"/>
    </xf>
    <xf numFmtId="1" fontId="54" fillId="26" borderId="0" xfId="55" applyNumberFormat="1" applyFont="1" applyFill="1" applyBorder="1" applyAlignment="1">
      <alignment horizontal="center"/>
    </xf>
    <xf numFmtId="0" fontId="45" fillId="26" borderId="147" xfId="0" applyFont="1" applyFill="1" applyBorder="1" applyAlignment="1">
      <alignment horizontal="center" vertical="center"/>
    </xf>
    <xf numFmtId="0" fontId="45" fillId="26" borderId="99" xfId="0" applyFont="1" applyFill="1" applyBorder="1" applyAlignment="1">
      <alignment horizontal="center" vertical="center"/>
    </xf>
    <xf numFmtId="0" fontId="106" fillId="26" borderId="136" xfId="55" applyFont="1" applyFill="1" applyBorder="1"/>
    <xf numFmtId="0" fontId="102" fillId="26" borderId="92" xfId="0" applyFont="1" applyFill="1" applyBorder="1" applyAlignment="1">
      <alignment horizontal="left"/>
    </xf>
    <xf numFmtId="0" fontId="45" fillId="26" borderId="200" xfId="0" applyFont="1" applyFill="1" applyBorder="1"/>
    <xf numFmtId="0" fontId="45" fillId="26" borderId="0" xfId="0" applyFont="1" applyFill="1"/>
    <xf numFmtId="0" fontId="54" fillId="31" borderId="0" xfId="5967" applyFont="1" applyFill="1" applyAlignment="1">
      <alignment horizontal="center"/>
    </xf>
    <xf numFmtId="0" fontId="115" fillId="31" borderId="58" xfId="5967" applyFont="1" applyFill="1" applyBorder="1"/>
    <xf numFmtId="0" fontId="102" fillId="26" borderId="171" xfId="0" applyFont="1" applyFill="1" applyBorder="1" applyAlignment="1">
      <alignment horizontal="left"/>
    </xf>
    <xf numFmtId="0" fontId="45" fillId="26" borderId="99" xfId="0" applyFont="1" applyFill="1" applyBorder="1"/>
    <xf numFmtId="0" fontId="54" fillId="31" borderId="99" xfId="5967" applyFont="1" applyFill="1" applyBorder="1" applyAlignment="1">
      <alignment horizontal="center"/>
    </xf>
    <xf numFmtId="0" fontId="115" fillId="31" borderId="136" xfId="5967" applyFont="1" applyFill="1" applyBorder="1"/>
    <xf numFmtId="0" fontId="54" fillId="26" borderId="0" xfId="0" applyFont="1" applyFill="1"/>
    <xf numFmtId="0" fontId="72" fillId="26" borderId="0" xfId="0" applyFont="1" applyFill="1" applyAlignment="1">
      <alignment horizontal="center"/>
    </xf>
    <xf numFmtId="0" fontId="54" fillId="26" borderId="0" xfId="0" applyFont="1" applyFill="1" applyAlignment="1">
      <alignment horizontal="center"/>
    </xf>
    <xf numFmtId="0" fontId="79" fillId="26" borderId="67" xfId="0" applyFont="1" applyFill="1" applyBorder="1" applyAlignment="1">
      <alignment horizontal="left"/>
    </xf>
    <xf numFmtId="0" fontId="69" fillId="26" borderId="221" xfId="5960" applyFont="1" applyFill="1" applyBorder="1"/>
    <xf numFmtId="0" fontId="54" fillId="26" borderId="192" xfId="5960" applyFont="1" applyFill="1" applyBorder="1"/>
    <xf numFmtId="0" fontId="54" fillId="26" borderId="219" xfId="5960" applyFont="1" applyFill="1" applyBorder="1" applyAlignment="1">
      <alignment horizontal="center"/>
    </xf>
    <xf numFmtId="0" fontId="54" fillId="26" borderId="220" xfId="5960" applyFont="1" applyFill="1" applyBorder="1" applyAlignment="1">
      <alignment horizontal="center"/>
    </xf>
    <xf numFmtId="1" fontId="54" fillId="26" borderId="200" xfId="5960" applyNumberFormat="1" applyFont="1" applyFill="1" applyBorder="1" applyAlignment="1">
      <alignment horizontal="center"/>
    </xf>
    <xf numFmtId="1" fontId="54" fillId="31" borderId="221" xfId="5960" applyNumberFormat="1" applyFont="1" applyFill="1" applyBorder="1" applyAlignment="1">
      <alignment horizontal="center"/>
    </xf>
    <xf numFmtId="0" fontId="54" fillId="26" borderId="200" xfId="5960" applyFont="1" applyFill="1" applyBorder="1" applyAlignment="1">
      <alignment horizontal="left"/>
    </xf>
    <xf numFmtId="0" fontId="54" fillId="26" borderId="221" xfId="5960" applyFont="1" applyFill="1" applyBorder="1" applyAlignment="1">
      <alignment horizontal="center"/>
    </xf>
    <xf numFmtId="0" fontId="54" fillId="26" borderId="209" xfId="5960" applyFont="1" applyFill="1" applyBorder="1" applyAlignment="1">
      <alignment horizontal="center"/>
    </xf>
    <xf numFmtId="0" fontId="77" fillId="26" borderId="208" xfId="5960" applyFont="1" applyFill="1" applyBorder="1"/>
    <xf numFmtId="0" fontId="54" fillId="26" borderId="168" xfId="5960" applyFont="1" applyFill="1" applyBorder="1"/>
    <xf numFmtId="0" fontId="54" fillId="26" borderId="149" xfId="5960" applyFont="1" applyFill="1" applyBorder="1" applyAlignment="1">
      <alignment horizontal="center"/>
    </xf>
    <xf numFmtId="0" fontId="54" fillId="26" borderId="153" xfId="5960" applyFont="1" applyFill="1" applyBorder="1" applyAlignment="1">
      <alignment horizontal="center"/>
    </xf>
    <xf numFmtId="1" fontId="54" fillId="26" borderId="0" xfId="5960" applyNumberFormat="1" applyFont="1" applyFill="1" applyAlignment="1">
      <alignment horizontal="center"/>
    </xf>
    <xf numFmtId="1" fontId="54" fillId="31" borderId="151" xfId="5960" applyNumberFormat="1" applyFont="1" applyFill="1" applyBorder="1" applyAlignment="1">
      <alignment horizontal="center"/>
    </xf>
    <xf numFmtId="0" fontId="54" fillId="26" borderId="0" xfId="5960" applyFont="1" applyFill="1" applyAlignment="1">
      <alignment horizontal="left"/>
    </xf>
    <xf numFmtId="0" fontId="54" fillId="26" borderId="151" xfId="5960" applyFont="1" applyFill="1" applyBorder="1" applyAlignment="1">
      <alignment horizontal="center"/>
    </xf>
    <xf numFmtId="0" fontId="54" fillId="26" borderId="57" xfId="5960" applyFont="1" applyFill="1" applyBorder="1" applyAlignment="1">
      <alignment horizontal="center"/>
    </xf>
    <xf numFmtId="0" fontId="77" fillId="26" borderId="67" xfId="5960" applyFont="1" applyFill="1" applyBorder="1"/>
    <xf numFmtId="0" fontId="70" fillId="32" borderId="92" xfId="5961" applyFont="1" applyFill="1" applyBorder="1" applyAlignment="1">
      <alignment horizontal="left"/>
    </xf>
    <xf numFmtId="0" fontId="70" fillId="32" borderId="199" xfId="5961" applyFont="1" applyFill="1" applyBorder="1" applyAlignment="1">
      <alignment horizontal="left"/>
    </xf>
    <xf numFmtId="0" fontId="54" fillId="26" borderId="166" xfId="5960" applyFont="1" applyFill="1" applyBorder="1"/>
    <xf numFmtId="0" fontId="54" fillId="26" borderId="170" xfId="5960" applyFont="1" applyFill="1" applyBorder="1" applyAlignment="1">
      <alignment horizontal="center"/>
    </xf>
    <xf numFmtId="0" fontId="54" fillId="26" borderId="223" xfId="5960" applyFont="1" applyFill="1" applyBorder="1" applyAlignment="1">
      <alignment horizontal="center"/>
    </xf>
    <xf numFmtId="1" fontId="54" fillId="26" borderId="99" xfId="5960" applyNumberFormat="1" applyFont="1" applyFill="1" applyBorder="1" applyAlignment="1">
      <alignment horizontal="center"/>
    </xf>
    <xf numFmtId="1" fontId="54" fillId="31" borderId="224" xfId="5960" applyNumberFormat="1" applyFont="1" applyFill="1" applyBorder="1" applyAlignment="1">
      <alignment horizontal="center"/>
    </xf>
    <xf numFmtId="0" fontId="54" fillId="26" borderId="99" xfId="5960" applyFont="1" applyFill="1" applyBorder="1" applyAlignment="1">
      <alignment horizontal="left"/>
    </xf>
    <xf numFmtId="0" fontId="54" fillId="26" borderId="224" xfId="5960" applyFont="1" applyFill="1" applyBorder="1" applyAlignment="1">
      <alignment horizontal="center"/>
    </xf>
    <xf numFmtId="0" fontId="54" fillId="26" borderId="154" xfId="5960" applyFont="1" applyFill="1" applyBorder="1" applyAlignment="1">
      <alignment horizontal="center"/>
    </xf>
    <xf numFmtId="0" fontId="77" fillId="26" borderId="178" xfId="5960" applyFont="1" applyFill="1" applyBorder="1"/>
    <xf numFmtId="0" fontId="71" fillId="26" borderId="92" xfId="5960" applyFont="1" applyFill="1" applyBorder="1"/>
    <xf numFmtId="0" fontId="54" fillId="26" borderId="0" xfId="5960" applyFont="1" applyFill="1"/>
    <xf numFmtId="0" fontId="54" fillId="26" borderId="0" xfId="5960" applyFont="1" applyFill="1" applyAlignment="1">
      <alignment horizontal="center"/>
    </xf>
    <xf numFmtId="1" fontId="54" fillId="31" borderId="0" xfId="5960" applyNumberFormat="1" applyFont="1" applyFill="1" applyAlignment="1">
      <alignment horizontal="center"/>
    </xf>
    <xf numFmtId="0" fontId="82" fillId="26" borderId="92" xfId="5960" applyFont="1" applyFill="1" applyBorder="1"/>
    <xf numFmtId="0" fontId="70" fillId="32" borderId="92" xfId="0" applyFont="1" applyFill="1" applyBorder="1" applyAlignment="1">
      <alignment horizontal="left"/>
    </xf>
    <xf numFmtId="0" fontId="72" fillId="32" borderId="92" xfId="0" applyFont="1" applyFill="1" applyBorder="1" applyAlignment="1">
      <alignment horizontal="left"/>
    </xf>
    <xf numFmtId="0" fontId="72" fillId="32" borderId="163" xfId="0" applyFont="1" applyFill="1" applyBorder="1" applyAlignment="1">
      <alignment horizontal="left"/>
    </xf>
    <xf numFmtId="0" fontId="54" fillId="26" borderId="99" xfId="0" applyFont="1" applyFill="1" applyBorder="1"/>
    <xf numFmtId="0" fontId="72" fillId="26" borderId="99" xfId="0" applyFont="1" applyFill="1" applyBorder="1" applyAlignment="1">
      <alignment horizontal="center"/>
    </xf>
    <xf numFmtId="0" fontId="54" fillId="26" borderId="99" xfId="0" applyFont="1" applyFill="1" applyBorder="1" applyAlignment="1">
      <alignment horizontal="center"/>
    </xf>
    <xf numFmtId="0" fontId="79" fillId="26" borderId="178" xfId="0" applyFont="1" applyFill="1" applyBorder="1" applyAlignment="1">
      <alignment horizontal="left"/>
    </xf>
    <xf numFmtId="0" fontId="133" fillId="43" borderId="228" xfId="51" applyFont="1" applyFill="1" applyBorder="1"/>
    <xf numFmtId="0" fontId="129" fillId="43" borderId="228" xfId="51" applyFont="1" applyFill="1" applyBorder="1"/>
    <xf numFmtId="0" fontId="129" fillId="43" borderId="228" xfId="51" applyFont="1" applyFill="1" applyBorder="1" applyAlignment="1">
      <alignment horizontal="center"/>
    </xf>
    <xf numFmtId="0" fontId="129" fillId="43" borderId="229" xfId="51" applyFont="1" applyFill="1" applyBorder="1" applyAlignment="1">
      <alignment horizontal="center"/>
    </xf>
    <xf numFmtId="0" fontId="132" fillId="43" borderId="228" xfId="51" applyFont="1" applyFill="1" applyBorder="1"/>
    <xf numFmtId="0" fontId="134" fillId="43" borderId="230" xfId="51" applyFont="1" applyFill="1" applyBorder="1"/>
    <xf numFmtId="0" fontId="129" fillId="43" borderId="231" xfId="51" applyFont="1" applyFill="1" applyBorder="1"/>
    <xf numFmtId="0" fontId="129" fillId="43" borderId="231" xfId="51" applyFont="1" applyFill="1" applyBorder="1" applyAlignment="1">
      <alignment horizontal="center"/>
    </xf>
    <xf numFmtId="0" fontId="129" fillId="43" borderId="232" xfId="51" applyFont="1" applyFill="1" applyBorder="1" applyAlignment="1">
      <alignment horizontal="center"/>
    </xf>
    <xf numFmtId="0" fontId="132" fillId="43" borderId="231" xfId="51" applyFont="1" applyFill="1" applyBorder="1"/>
    <xf numFmtId="0" fontId="135" fillId="43" borderId="233" xfId="51" applyFont="1" applyFill="1" applyBorder="1"/>
    <xf numFmtId="0" fontId="131" fillId="43" borderId="0" xfId="51" applyFont="1" applyFill="1" applyBorder="1"/>
    <xf numFmtId="0" fontId="131" fillId="43" borderId="0" xfId="51" applyFont="1" applyFill="1" applyBorder="1" applyAlignment="1">
      <alignment horizontal="center"/>
    </xf>
    <xf numFmtId="0" fontId="133" fillId="43" borderId="234" xfId="51" applyFont="1" applyFill="1" applyBorder="1"/>
    <xf numFmtId="0" fontId="102" fillId="26" borderId="182" xfId="0" applyFont="1" applyFill="1" applyBorder="1" applyAlignment="1">
      <alignment horizontal="left"/>
    </xf>
    <xf numFmtId="0" fontId="129" fillId="43" borderId="235" xfId="51" applyFont="1" applyFill="1" applyBorder="1"/>
    <xf numFmtId="0" fontId="129" fillId="43" borderId="235" xfId="51" applyFont="1" applyFill="1" applyBorder="1" applyAlignment="1">
      <alignment vertical="center"/>
    </xf>
    <xf numFmtId="0" fontId="129" fillId="43" borderId="235" xfId="51" applyFont="1" applyFill="1" applyBorder="1" applyAlignment="1">
      <alignment horizontal="center" vertical="center"/>
    </xf>
    <xf numFmtId="0" fontId="129" fillId="43" borderId="232" xfId="51" applyFont="1" applyFill="1" applyBorder="1"/>
    <xf numFmtId="0" fontId="54" fillId="26" borderId="147" xfId="55" applyFont="1" applyFill="1" applyBorder="1" applyAlignment="1">
      <alignment horizontal="center"/>
    </xf>
    <xf numFmtId="0" fontId="69" fillId="26" borderId="136" xfId="55" applyFont="1" applyFill="1" applyBorder="1"/>
    <xf numFmtId="0" fontId="54" fillId="26" borderId="240" xfId="55" applyFont="1" applyFill="1" applyBorder="1" applyAlignment="1">
      <alignment horizontal="center"/>
    </xf>
    <xf numFmtId="0" fontId="115" fillId="26" borderId="67" xfId="93" applyFont="1" applyFill="1" applyBorder="1"/>
    <xf numFmtId="0" fontId="54" fillId="26" borderId="99" xfId="77" applyFont="1" applyFill="1" applyBorder="1"/>
    <xf numFmtId="0" fontId="54" fillId="31" borderId="136" xfId="77" applyFont="1" applyFill="1" applyBorder="1"/>
    <xf numFmtId="0" fontId="54" fillId="36" borderId="199" xfId="55" applyFont="1" applyFill="1" applyBorder="1"/>
    <xf numFmtId="0" fontId="54" fillId="36" borderId="199" xfId="55" applyFont="1" applyFill="1" applyBorder="1" applyAlignment="1">
      <alignment horizontal="center"/>
    </xf>
    <xf numFmtId="0" fontId="69" fillId="36" borderId="199" xfId="55" applyFont="1" applyFill="1" applyBorder="1"/>
    <xf numFmtId="0" fontId="54" fillId="35" borderId="67" xfId="77" applyFont="1" applyFill="1" applyBorder="1"/>
    <xf numFmtId="0" fontId="54" fillId="36" borderId="0" xfId="54" applyFont="1" applyFill="1" applyBorder="1"/>
    <xf numFmtId="0" fontId="54" fillId="36" borderId="0" xfId="54" applyFont="1" applyFill="1" applyBorder="1" applyAlignment="1">
      <alignment horizontal="center"/>
    </xf>
    <xf numFmtId="1" fontId="54" fillId="36" borderId="241" xfId="55" applyNumberFormat="1" applyFont="1" applyFill="1" applyBorder="1" applyAlignment="1">
      <alignment horizontal="center"/>
    </xf>
    <xf numFmtId="0" fontId="115" fillId="35" borderId="67" xfId="0" applyFont="1" applyFill="1" applyBorder="1"/>
    <xf numFmtId="0" fontId="77" fillId="35" borderId="67" xfId="0" applyFont="1" applyFill="1" applyBorder="1"/>
    <xf numFmtId="0" fontId="79" fillId="36" borderId="99" xfId="0" applyFont="1" applyFill="1" applyBorder="1"/>
    <xf numFmtId="0" fontId="54" fillId="35" borderId="99" xfId="0" applyFont="1" applyFill="1" applyBorder="1" applyAlignment="1">
      <alignment horizontal="center"/>
    </xf>
    <xf numFmtId="0" fontId="77" fillId="35" borderId="178" xfId="0" applyFont="1" applyFill="1" applyBorder="1"/>
    <xf numFmtId="0" fontId="54" fillId="35" borderId="178" xfId="77" applyFont="1" applyFill="1" applyBorder="1"/>
    <xf numFmtId="0" fontId="91" fillId="24" borderId="0" xfId="0" applyFont="1" applyFill="1"/>
    <xf numFmtId="0" fontId="71" fillId="36" borderId="199" xfId="55" applyFont="1" applyFill="1" applyBorder="1"/>
    <xf numFmtId="0" fontId="54" fillId="36" borderId="214" xfId="55" applyFont="1" applyFill="1" applyBorder="1" applyAlignment="1">
      <alignment horizontal="center"/>
    </xf>
    <xf numFmtId="0" fontId="69" fillId="36" borderId="214" xfId="55" applyFont="1" applyFill="1" applyBorder="1"/>
    <xf numFmtId="0" fontId="54" fillId="36" borderId="178" xfId="55" applyFont="1" applyFill="1" applyBorder="1" applyAlignment="1">
      <alignment horizontal="center"/>
    </xf>
    <xf numFmtId="0" fontId="79" fillId="36" borderId="0" xfId="0" applyFont="1" applyFill="1"/>
    <xf numFmtId="0" fontId="54" fillId="35" borderId="0" xfId="0" applyFont="1" applyFill="1" applyAlignment="1">
      <alignment horizontal="center"/>
    </xf>
    <xf numFmtId="0" fontId="142" fillId="0" borderId="92" xfId="0" applyFont="1" applyBorder="1" applyAlignment="1">
      <alignment vertical="center" wrapText="1"/>
    </xf>
    <xf numFmtId="0" fontId="142" fillId="0" borderId="0" xfId="0" applyFont="1" applyBorder="1" applyAlignment="1">
      <alignment vertical="center" wrapText="1"/>
    </xf>
    <xf numFmtId="0" fontId="143" fillId="41" borderId="0" xfId="0" applyFont="1" applyFill="1" applyBorder="1"/>
    <xf numFmtId="0" fontId="144" fillId="41" borderId="0" xfId="0" applyFont="1" applyFill="1" applyBorder="1"/>
    <xf numFmtId="0" fontId="145" fillId="0" borderId="0" xfId="0" applyFont="1" applyAlignment="1">
      <alignment horizontal="center" vertical="center"/>
    </xf>
    <xf numFmtId="0" fontId="146" fillId="45" borderId="256" xfId="0" applyFont="1" applyFill="1" applyBorder="1" applyAlignment="1">
      <alignment horizontal="center" vertical="center" wrapText="1"/>
    </xf>
    <xf numFmtId="0" fontId="146" fillId="44" borderId="256" xfId="0" applyFont="1" applyFill="1" applyBorder="1" applyAlignment="1">
      <alignment vertical="center" wrapText="1"/>
    </xf>
    <xf numFmtId="0" fontId="146" fillId="44" borderId="256" xfId="0" applyFont="1" applyFill="1" applyBorder="1" applyAlignment="1">
      <alignment vertical="center"/>
    </xf>
    <xf numFmtId="0" fontId="142" fillId="0" borderId="0" xfId="0" applyFont="1" applyBorder="1" applyAlignment="1"/>
    <xf numFmtId="0" fontId="142" fillId="0" borderId="260" xfId="0" applyFont="1" applyBorder="1" applyAlignment="1"/>
    <xf numFmtId="0" fontId="0" fillId="0" borderId="0" xfId="0" applyAlignment="1"/>
    <xf numFmtId="0" fontId="0" fillId="0" borderId="0" xfId="0" applyBorder="1" applyAlignment="1"/>
    <xf numFmtId="0" fontId="142" fillId="0" borderId="261" xfId="0" applyFont="1" applyBorder="1" applyAlignment="1"/>
    <xf numFmtId="0" fontId="142" fillId="0" borderId="235" xfId="0" applyFont="1" applyBorder="1" applyAlignment="1"/>
    <xf numFmtId="0" fontId="142" fillId="0" borderId="262" xfId="0" applyFont="1" applyBorder="1" applyAlignment="1"/>
    <xf numFmtId="0" fontId="144" fillId="0" borderId="0" xfId="0" applyFont="1" applyAlignment="1">
      <alignment wrapText="1"/>
    </xf>
    <xf numFmtId="0" fontId="157" fillId="0" borderId="0" xfId="0" applyFont="1"/>
    <xf numFmtId="0" fontId="70" fillId="32" borderId="199" xfId="72" applyFont="1" applyFill="1" applyBorder="1" applyAlignment="1">
      <alignment horizontal="left"/>
    </xf>
    <xf numFmtId="0" fontId="69" fillId="26" borderId="253" xfId="55" applyFont="1" applyFill="1" applyBorder="1"/>
    <xf numFmtId="1" fontId="54" fillId="26" borderId="253" xfId="55" applyNumberFormat="1" applyFont="1" applyFill="1" applyBorder="1" applyAlignment="1">
      <alignment horizontal="center"/>
    </xf>
    <xf numFmtId="1" fontId="54" fillId="26" borderId="240" xfId="55" applyNumberFormat="1" applyFont="1" applyFill="1" applyBorder="1" applyAlignment="1">
      <alignment horizontal="center"/>
    </xf>
    <xf numFmtId="0" fontId="87" fillId="26" borderId="199" xfId="2557" applyFill="1" applyBorder="1" applyAlignment="1" applyProtection="1">
      <alignment wrapText="1"/>
    </xf>
    <xf numFmtId="0" fontId="70" fillId="26" borderId="92" xfId="49" applyFont="1" applyFill="1" applyBorder="1" applyAlignment="1" applyProtection="1"/>
    <xf numFmtId="1" fontId="54" fillId="26" borderId="147" xfId="55" applyNumberFormat="1" applyFont="1" applyFill="1" applyBorder="1" applyAlignment="1">
      <alignment horizontal="center"/>
    </xf>
    <xf numFmtId="0" fontId="79" fillId="26" borderId="0" xfId="0" applyFont="1" applyFill="1" applyBorder="1"/>
    <xf numFmtId="0" fontId="54" fillId="31" borderId="0" xfId="0" applyFont="1" applyFill="1" applyBorder="1" applyAlignment="1">
      <alignment horizontal="center"/>
    </xf>
    <xf numFmtId="0" fontId="115" fillId="31" borderId="67" xfId="0" applyFont="1" applyFill="1" applyBorder="1"/>
    <xf numFmtId="0" fontId="71" fillId="31" borderId="92" xfId="93" applyFont="1" applyFill="1" applyBorder="1"/>
    <xf numFmtId="0" fontId="72" fillId="26" borderId="182" xfId="0" applyFont="1" applyFill="1" applyBorder="1"/>
    <xf numFmtId="0" fontId="79" fillId="26" borderId="99" xfId="0" applyFont="1" applyFill="1" applyBorder="1"/>
    <xf numFmtId="0" fontId="54" fillId="31" borderId="99" xfId="0" applyFont="1" applyFill="1" applyBorder="1" applyAlignment="1">
      <alignment horizontal="center"/>
    </xf>
    <xf numFmtId="0" fontId="77" fillId="31" borderId="178" xfId="0" applyFont="1" applyFill="1" applyBorder="1"/>
    <xf numFmtId="0" fontId="54" fillId="36" borderId="67" xfId="55" applyFont="1" applyFill="1" applyBorder="1"/>
    <xf numFmtId="0" fontId="69" fillId="26" borderId="246" xfId="55" applyFont="1" applyFill="1" applyBorder="1"/>
    <xf numFmtId="0" fontId="54" fillId="26" borderId="246" xfId="55" applyFont="1" applyFill="1" applyBorder="1"/>
    <xf numFmtId="0" fontId="54" fillId="26" borderId="245" xfId="55" applyFont="1" applyFill="1" applyBorder="1" applyAlignment="1">
      <alignment horizontal="center"/>
    </xf>
    <xf numFmtId="1" fontId="54" fillId="26" borderId="245" xfId="55" applyNumberFormat="1" applyFont="1" applyFill="1" applyBorder="1" applyAlignment="1">
      <alignment horizontal="center"/>
    </xf>
    <xf numFmtId="1" fontId="54" fillId="26" borderId="246" xfId="55" applyNumberFormat="1" applyFont="1" applyFill="1" applyBorder="1" applyAlignment="1">
      <alignment horizontal="center"/>
    </xf>
    <xf numFmtId="0" fontId="54" fillId="26" borderId="246" xfId="55" applyFont="1" applyFill="1" applyBorder="1" applyAlignment="1">
      <alignment horizontal="center"/>
    </xf>
    <xf numFmtId="0" fontId="54" fillId="26" borderId="241" xfId="55" applyFont="1" applyFill="1" applyBorder="1" applyAlignment="1">
      <alignment horizontal="center"/>
    </xf>
    <xf numFmtId="0" fontId="54" fillId="26" borderId="199" xfId="55" applyFont="1" applyFill="1" applyBorder="1"/>
    <xf numFmtId="0" fontId="54" fillId="26" borderId="92" xfId="55" applyFont="1" applyFill="1" applyBorder="1" applyAlignment="1">
      <alignment horizontal="center"/>
    </xf>
    <xf numFmtId="1" fontId="54" fillId="26" borderId="92" xfId="55" applyNumberFormat="1" applyFont="1" applyFill="1" applyBorder="1" applyAlignment="1">
      <alignment horizontal="center"/>
    </xf>
    <xf numFmtId="0" fontId="54" fillId="26" borderId="199" xfId="55" applyFont="1" applyFill="1" applyBorder="1" applyAlignment="1">
      <alignment horizontal="center"/>
    </xf>
    <xf numFmtId="0" fontId="54" fillId="26" borderId="67" xfId="55" applyFont="1" applyFill="1" applyBorder="1" applyAlignment="1">
      <alignment horizontal="center"/>
    </xf>
    <xf numFmtId="0" fontId="69" fillId="26" borderId="199" xfId="55" applyFont="1" applyFill="1" applyBorder="1"/>
    <xf numFmtId="0" fontId="136" fillId="26" borderId="199" xfId="73" applyFont="1" applyFill="1" applyBorder="1" applyAlignment="1" applyProtection="1"/>
    <xf numFmtId="0" fontId="137" fillId="26" borderId="92" xfId="49" applyFont="1" applyFill="1" applyBorder="1" applyAlignment="1" applyProtection="1"/>
    <xf numFmtId="0" fontId="73" fillId="31" borderId="92" xfId="0" applyFont="1" applyFill="1" applyBorder="1"/>
    <xf numFmtId="0" fontId="137" fillId="26" borderId="182" xfId="49" applyFont="1" applyFill="1" applyBorder="1" applyAlignment="1" applyProtection="1"/>
    <xf numFmtId="0" fontId="54" fillId="26" borderId="181" xfId="55" applyFont="1" applyFill="1" applyBorder="1"/>
    <xf numFmtId="1" fontId="54" fillId="26" borderId="182" xfId="55" applyNumberFormat="1" applyFont="1" applyFill="1" applyBorder="1" applyAlignment="1">
      <alignment horizontal="center"/>
    </xf>
    <xf numFmtId="1" fontId="54" fillId="26" borderId="181" xfId="55" applyNumberFormat="1" applyFont="1" applyFill="1" applyBorder="1" applyAlignment="1">
      <alignment horizontal="center"/>
    </xf>
    <xf numFmtId="0" fontId="54" fillId="26" borderId="181" xfId="55" applyFont="1" applyFill="1" applyBorder="1" applyAlignment="1">
      <alignment horizontal="center"/>
    </xf>
    <xf numFmtId="0" fontId="54" fillId="26" borderId="136" xfId="55" applyFont="1" applyFill="1" applyBorder="1" applyAlignment="1">
      <alignment horizontal="center"/>
    </xf>
    <xf numFmtId="0" fontId="72" fillId="26" borderId="0" xfId="55" applyFont="1" applyFill="1" applyBorder="1"/>
    <xf numFmtId="0" fontId="70" fillId="31" borderId="92" xfId="77" applyFont="1" applyFill="1" applyBorder="1"/>
    <xf numFmtId="0" fontId="54" fillId="26" borderId="0" xfId="77" applyFont="1" applyFill="1"/>
    <xf numFmtId="0" fontId="54" fillId="31" borderId="67" xfId="77" applyFont="1" applyFill="1" applyBorder="1"/>
    <xf numFmtId="0" fontId="70" fillId="31" borderId="182" xfId="77" applyFont="1" applyFill="1" applyBorder="1"/>
    <xf numFmtId="0" fontId="70" fillId="31" borderId="242" xfId="77" applyFont="1" applyFill="1" applyBorder="1"/>
    <xf numFmtId="0" fontId="54" fillId="26" borderId="243" xfId="77" applyFont="1" applyFill="1" applyBorder="1"/>
    <xf numFmtId="0" fontId="54" fillId="31" borderId="244" xfId="77" applyFont="1" applyFill="1" applyBorder="1"/>
    <xf numFmtId="0" fontId="54" fillId="26" borderId="240" xfId="55" applyFont="1" applyFill="1" applyBorder="1"/>
    <xf numFmtId="1" fontId="54" fillId="26" borderId="253" xfId="96" applyNumberFormat="1" applyFont="1" applyFill="1" applyBorder="1" applyAlignment="1">
      <alignment horizontal="center"/>
    </xf>
    <xf numFmtId="1" fontId="54" fillId="26" borderId="241" xfId="55" applyNumberFormat="1" applyFont="1" applyFill="1" applyBorder="1" applyAlignment="1">
      <alignment horizontal="center"/>
    </xf>
    <xf numFmtId="0" fontId="106" fillId="26" borderId="253" xfId="55" applyFont="1" applyFill="1" applyBorder="1"/>
    <xf numFmtId="0" fontId="54" fillId="26" borderId="253" xfId="55" applyFont="1" applyFill="1" applyBorder="1"/>
    <xf numFmtId="0" fontId="77" fillId="31" borderId="67" xfId="0" applyFont="1" applyFill="1" applyBorder="1"/>
    <xf numFmtId="0" fontId="69" fillId="36" borderId="178" xfId="55" applyFont="1" applyFill="1" applyBorder="1"/>
    <xf numFmtId="0" fontId="54" fillId="36" borderId="0" xfId="77" applyFont="1" applyFill="1" applyBorder="1"/>
    <xf numFmtId="0" fontId="54" fillId="36" borderId="214" xfId="55" applyFont="1" applyFill="1" applyBorder="1"/>
    <xf numFmtId="0" fontId="54" fillId="36" borderId="0" xfId="93" applyFont="1" applyFill="1" applyBorder="1"/>
    <xf numFmtId="0" fontId="54" fillId="36" borderId="0" xfId="93" applyFont="1" applyFill="1" applyBorder="1" applyAlignment="1">
      <alignment horizontal="center"/>
    </xf>
    <xf numFmtId="0" fontId="115" fillId="36" borderId="67" xfId="93" applyFont="1" applyFill="1" applyBorder="1"/>
    <xf numFmtId="0" fontId="54" fillId="36" borderId="0" xfId="72" applyFont="1" applyFill="1" applyBorder="1"/>
    <xf numFmtId="0" fontId="54" fillId="36" borderId="0" xfId="72" applyFont="1" applyFill="1" applyBorder="1" applyAlignment="1">
      <alignment horizontal="center"/>
    </xf>
    <xf numFmtId="0" fontId="96" fillId="36" borderId="67" xfId="72" applyFont="1" applyFill="1" applyBorder="1" applyAlignment="1">
      <alignment horizontal="center"/>
    </xf>
    <xf numFmtId="0" fontId="54" fillId="36" borderId="99" xfId="93" applyFont="1" applyFill="1" applyBorder="1"/>
    <xf numFmtId="0" fontId="54" fillId="36" borderId="99" xfId="93" applyFont="1" applyFill="1" applyBorder="1" applyAlignment="1">
      <alignment horizontal="center"/>
    </xf>
    <xf numFmtId="0" fontId="54" fillId="26" borderId="252" xfId="55" applyFont="1" applyFill="1" applyBorder="1" applyAlignment="1">
      <alignment horizontal="center"/>
    </xf>
    <xf numFmtId="1" fontId="54" fillId="26" borderId="252" xfId="55" applyNumberFormat="1" applyFont="1" applyFill="1" applyBorder="1" applyAlignment="1">
      <alignment horizontal="center"/>
    </xf>
    <xf numFmtId="0" fontId="54" fillId="26" borderId="253" xfId="55" applyFont="1" applyFill="1" applyBorder="1" applyAlignment="1">
      <alignment horizontal="center"/>
    </xf>
    <xf numFmtId="0" fontId="54" fillId="26" borderId="156" xfId="55" applyFont="1" applyFill="1" applyBorder="1" applyAlignment="1">
      <alignment horizontal="center"/>
    </xf>
    <xf numFmtId="1" fontId="54" fillId="26" borderId="156" xfId="55" applyNumberFormat="1" applyFont="1" applyFill="1" applyBorder="1" applyAlignment="1">
      <alignment horizontal="center"/>
    </xf>
    <xf numFmtId="0" fontId="73" fillId="31" borderId="156" xfId="0" applyFont="1" applyFill="1" applyBorder="1"/>
    <xf numFmtId="0" fontId="137" fillId="26" borderId="156" xfId="49" applyFont="1" applyFill="1" applyBorder="1" applyAlignment="1" applyProtection="1"/>
    <xf numFmtId="0" fontId="54" fillId="26" borderId="178" xfId="55" applyFont="1" applyFill="1" applyBorder="1" applyAlignment="1">
      <alignment horizontal="center"/>
    </xf>
    <xf numFmtId="0" fontId="69" fillId="26" borderId="178" xfId="55" applyFont="1" applyFill="1" applyBorder="1"/>
    <xf numFmtId="0" fontId="70" fillId="26" borderId="156" xfId="49" applyFont="1" applyFill="1" applyBorder="1" applyAlignment="1" applyProtection="1"/>
    <xf numFmtId="0" fontId="54" fillId="31" borderId="178" xfId="77" applyFont="1" applyFill="1" applyBorder="1"/>
    <xf numFmtId="0" fontId="54" fillId="26" borderId="214" xfId="55" applyFont="1" applyFill="1" applyBorder="1"/>
    <xf numFmtId="0" fontId="54" fillId="26" borderId="214" xfId="55" applyFont="1" applyFill="1" applyBorder="1" applyAlignment="1">
      <alignment horizontal="center"/>
    </xf>
    <xf numFmtId="0" fontId="76" fillId="0" borderId="0" xfId="5965" applyFont="1"/>
    <xf numFmtId="0" fontId="76" fillId="24" borderId="0" xfId="5965" applyFont="1" applyFill="1"/>
    <xf numFmtId="0" fontId="106" fillId="36" borderId="275" xfId="55" applyFont="1" applyFill="1" applyBorder="1"/>
    <xf numFmtId="0" fontId="70" fillId="36" borderId="199" xfId="49" applyFont="1" applyFill="1" applyBorder="1" applyAlignment="1" applyProtection="1"/>
    <xf numFmtId="0" fontId="70" fillId="36" borderId="92" xfId="49" applyFont="1" applyFill="1" applyBorder="1" applyAlignment="1" applyProtection="1"/>
    <xf numFmtId="0" fontId="85" fillId="31" borderId="149" xfId="54" applyFont="1" applyFill="1" applyBorder="1"/>
    <xf numFmtId="0" fontId="54" fillId="31" borderId="278" xfId="54" applyFont="1" applyFill="1" applyBorder="1" applyAlignment="1">
      <alignment horizontal="center"/>
    </xf>
    <xf numFmtId="0" fontId="54" fillId="31" borderId="277" xfId="54" applyFont="1" applyFill="1" applyBorder="1" applyAlignment="1">
      <alignment horizontal="center"/>
    </xf>
    <xf numFmtId="0" fontId="77" fillId="31" borderId="277" xfId="54" applyFont="1" applyFill="1" applyBorder="1"/>
    <xf numFmtId="0" fontId="105" fillId="43" borderId="233" xfId="51" applyFont="1" applyFill="1" applyBorder="1" applyAlignment="1"/>
    <xf numFmtId="0" fontId="0" fillId="0" borderId="0" xfId="0"/>
    <xf numFmtId="0" fontId="159" fillId="47" borderId="92" xfId="0" applyFont="1" applyFill="1" applyBorder="1"/>
    <xf numFmtId="0" fontId="69" fillId="31" borderId="250" xfId="54" applyFont="1" applyFill="1" applyBorder="1"/>
    <xf numFmtId="0" fontId="69" fillId="31" borderId="236" xfId="54" applyFont="1" applyFill="1" applyBorder="1"/>
    <xf numFmtId="0" fontId="54" fillId="31" borderId="237" xfId="54" applyFont="1" applyFill="1" applyBorder="1" applyAlignment="1">
      <alignment horizontal="center"/>
    </xf>
    <xf numFmtId="0" fontId="54" fillId="31" borderId="238" xfId="54" applyFont="1" applyFill="1" applyBorder="1" applyAlignment="1">
      <alignment horizontal="center"/>
    </xf>
    <xf numFmtId="0" fontId="54" fillId="31" borderId="239" xfId="54" applyFont="1" applyFill="1" applyBorder="1" applyAlignment="1">
      <alignment horizontal="center"/>
    </xf>
    <xf numFmtId="0" fontId="54" fillId="31" borderId="236" xfId="54" applyFont="1" applyFill="1" applyBorder="1" applyAlignment="1">
      <alignment horizontal="center"/>
    </xf>
    <xf numFmtId="0" fontId="77" fillId="31" borderId="250" xfId="54" applyFont="1" applyFill="1" applyBorder="1"/>
    <xf numFmtId="0" fontId="54" fillId="31" borderId="166" xfId="54" applyFont="1" applyFill="1" applyBorder="1"/>
    <xf numFmtId="0" fontId="79" fillId="31" borderId="92" xfId="54" applyFont="1" applyFill="1" applyBorder="1"/>
    <xf numFmtId="0" fontId="54" fillId="31" borderId="0" xfId="54" applyFont="1" applyFill="1" applyBorder="1"/>
    <xf numFmtId="0" fontId="54" fillId="31" borderId="0" xfId="54" applyFont="1" applyFill="1" applyBorder="1" applyAlignment="1">
      <alignment horizontal="center"/>
    </xf>
    <xf numFmtId="0" fontId="77" fillId="26" borderId="58" xfId="93" applyFont="1" applyFill="1" applyBorder="1"/>
    <xf numFmtId="0" fontId="82" fillId="31" borderId="182" xfId="54" applyFont="1" applyFill="1" applyBorder="1"/>
    <xf numFmtId="0" fontId="77" fillId="31" borderId="58" xfId="54" applyFont="1" applyFill="1" applyBorder="1"/>
    <xf numFmtId="0" fontId="77" fillId="31" borderId="243" xfId="5961" applyFont="1" applyFill="1" applyBorder="1"/>
    <xf numFmtId="0" fontId="69" fillId="31" borderId="248" xfId="54" applyFont="1" applyFill="1" applyBorder="1"/>
    <xf numFmtId="0" fontId="54" fillId="31" borderId="249" xfId="54" applyFont="1" applyFill="1" applyBorder="1" applyAlignment="1">
      <alignment horizontal="center"/>
    </xf>
    <xf numFmtId="0" fontId="54" fillId="31" borderId="250" xfId="54" applyFont="1" applyFill="1" applyBorder="1" applyAlignment="1">
      <alignment horizontal="center"/>
    </xf>
    <xf numFmtId="0" fontId="54" fillId="31" borderId="271" xfId="54" applyFont="1" applyFill="1" applyBorder="1" applyAlignment="1">
      <alignment horizontal="center"/>
    </xf>
    <xf numFmtId="0" fontId="54" fillId="31" borderId="224" xfId="54" applyFont="1" applyFill="1" applyBorder="1" applyAlignment="1">
      <alignment horizontal="center"/>
    </xf>
    <xf numFmtId="0" fontId="54" fillId="31" borderId="251" xfId="54" applyFont="1" applyFill="1" applyBorder="1" applyAlignment="1">
      <alignment horizontal="center"/>
    </xf>
    <xf numFmtId="0" fontId="69" fillId="31" borderId="224" xfId="54" applyFont="1" applyFill="1" applyBorder="1"/>
    <xf numFmtId="0" fontId="71" fillId="26" borderId="242" xfId="5962" applyFont="1" applyFill="1" applyBorder="1"/>
    <xf numFmtId="0" fontId="54" fillId="26" borderId="243" xfId="5962" applyFont="1" applyFill="1" applyBorder="1"/>
    <xf numFmtId="0" fontId="54" fillId="26" borderId="243" xfId="5962" applyFont="1" applyFill="1" applyBorder="1" applyAlignment="1">
      <alignment horizontal="center"/>
    </xf>
    <xf numFmtId="0" fontId="54" fillId="26" borderId="243" xfId="5962" applyFont="1" applyFill="1" applyBorder="1" applyAlignment="1">
      <alignment horizontal="left"/>
    </xf>
    <xf numFmtId="0" fontId="77" fillId="26" borderId="244" xfId="5962" applyFont="1" applyFill="1" applyBorder="1"/>
    <xf numFmtId="0" fontId="54" fillId="31" borderId="168" xfId="54" applyFont="1" applyFill="1" applyBorder="1" applyAlignment="1">
      <alignment horizontal="center"/>
    </xf>
    <xf numFmtId="0" fontId="54" fillId="31" borderId="166" xfId="54" applyFont="1" applyFill="1" applyBorder="1" applyAlignment="1">
      <alignment horizontal="center"/>
    </xf>
    <xf numFmtId="0" fontId="54" fillId="31" borderId="240" xfId="54" applyFont="1" applyFill="1" applyBorder="1" applyAlignment="1">
      <alignment horizontal="center"/>
    </xf>
    <xf numFmtId="0" fontId="72" fillId="31" borderId="151" xfId="73" applyNumberFormat="1" applyFont="1" applyFill="1" applyBorder="1" applyAlignment="1" applyProtection="1">
      <alignment horizontal="left"/>
    </xf>
    <xf numFmtId="0" fontId="70" fillId="32" borderId="142" xfId="54" applyFont="1" applyFill="1" applyBorder="1" applyAlignment="1">
      <alignment horizontal="left"/>
    </xf>
    <xf numFmtId="0" fontId="78" fillId="26" borderId="142" xfId="73" applyFont="1" applyFill="1" applyBorder="1" applyAlignment="1" applyProtection="1"/>
    <xf numFmtId="0" fontId="71" fillId="31" borderId="0" xfId="54" applyFont="1" applyFill="1"/>
    <xf numFmtId="0" fontId="85" fillId="31" borderId="67" xfId="54" applyFont="1" applyFill="1" applyBorder="1"/>
    <xf numFmtId="0" fontId="82" fillId="31" borderId="272" xfId="5961" applyFont="1" applyFill="1" applyBorder="1"/>
    <xf numFmtId="0" fontId="54" fillId="31" borderId="273" xfId="5961" applyFont="1" applyFill="1" applyBorder="1"/>
    <xf numFmtId="0" fontId="54" fillId="31" borderId="273" xfId="5961" applyFont="1" applyFill="1" applyBorder="1" applyAlignment="1">
      <alignment horizontal="center"/>
    </xf>
    <xf numFmtId="0" fontId="77" fillId="31" borderId="274" xfId="5961" applyFont="1" applyFill="1" applyBorder="1"/>
    <xf numFmtId="0" fontId="54" fillId="26" borderId="0" xfId="55" applyFont="1" applyFill="1" applyBorder="1"/>
    <xf numFmtId="0" fontId="71" fillId="26" borderId="156" xfId="5957" applyFont="1" applyFill="1" applyBorder="1"/>
    <xf numFmtId="0" fontId="54" fillId="26" borderId="0" xfId="5957" applyFont="1" applyFill="1"/>
    <xf numFmtId="0" fontId="54" fillId="26" borderId="0" xfId="5957" applyFont="1" applyFill="1" applyAlignment="1">
      <alignment horizontal="center"/>
    </xf>
    <xf numFmtId="0" fontId="69" fillId="26" borderId="67" xfId="5957" applyFont="1" applyFill="1" applyBorder="1"/>
    <xf numFmtId="0" fontId="70" fillId="26" borderId="242" xfId="5957" applyFont="1" applyFill="1" applyBorder="1"/>
    <xf numFmtId="0" fontId="54" fillId="26" borderId="243" xfId="5957" applyFont="1" applyFill="1" applyBorder="1"/>
    <xf numFmtId="0" fontId="72" fillId="26" borderId="243" xfId="5957" applyFont="1" applyFill="1" applyBorder="1" applyAlignment="1">
      <alignment horizontal="center"/>
    </xf>
    <xf numFmtId="0" fontId="54" fillId="26" borderId="243" xfId="5957" applyFont="1" applyFill="1" applyBorder="1" applyAlignment="1">
      <alignment horizontal="center"/>
    </xf>
    <xf numFmtId="0" fontId="106" fillId="26" borderId="244" xfId="5957" applyFont="1" applyFill="1" applyBorder="1"/>
    <xf numFmtId="0" fontId="87" fillId="26" borderId="156" xfId="2557" applyFill="1" applyBorder="1" applyAlignment="1" applyProtection="1">
      <alignment wrapText="1"/>
    </xf>
    <xf numFmtId="1" fontId="54" fillId="26" borderId="240" xfId="96" applyNumberFormat="1" applyFont="1" applyFill="1" applyBorder="1" applyAlignment="1">
      <alignment horizontal="center"/>
    </xf>
    <xf numFmtId="0" fontId="106" fillId="26" borderId="241" xfId="55" applyFont="1" applyFill="1" applyBorder="1"/>
    <xf numFmtId="1" fontId="54" fillId="26" borderId="0" xfId="96" applyNumberFormat="1" applyFont="1" applyFill="1" applyBorder="1" applyAlignment="1">
      <alignment horizontal="center"/>
    </xf>
    <xf numFmtId="0" fontId="106" fillId="26" borderId="67" xfId="55" applyFont="1" applyFill="1" applyBorder="1"/>
    <xf numFmtId="0" fontId="70" fillId="26" borderId="156" xfId="0" applyFont="1" applyFill="1" applyBorder="1"/>
    <xf numFmtId="0" fontId="82" fillId="31" borderId="156" xfId="0" applyFont="1" applyFill="1" applyBorder="1"/>
    <xf numFmtId="0" fontId="71" fillId="26" borderId="92" xfId="5964" applyFont="1" applyFill="1" applyBorder="1"/>
    <xf numFmtId="0" fontId="45" fillId="26" borderId="0" xfId="0" applyFont="1" applyFill="1" applyAlignment="1">
      <alignment vertical="center"/>
    </xf>
    <xf numFmtId="0" fontId="45" fillId="26" borderId="0" xfId="0" applyFont="1" applyFill="1" applyAlignment="1">
      <alignment horizontal="center" vertical="center"/>
    </xf>
    <xf numFmtId="0" fontId="45" fillId="26" borderId="67" xfId="0" applyFont="1" applyFill="1" applyBorder="1"/>
    <xf numFmtId="0" fontId="87" fillId="26" borderId="199" xfId="2557" applyFill="1" applyBorder="1" applyAlignment="1" applyProtection="1">
      <alignment vertical="center" wrapText="1"/>
    </xf>
    <xf numFmtId="0" fontId="76" fillId="0" borderId="0" xfId="5967" applyFont="1" applyFill="1" applyBorder="1"/>
    <xf numFmtId="0" fontId="69" fillId="36" borderId="275" xfId="55" applyFont="1" applyFill="1" applyBorder="1"/>
    <xf numFmtId="0" fontId="54" fillId="36" borderId="275" xfId="55" applyFont="1" applyFill="1" applyBorder="1"/>
    <xf numFmtId="1" fontId="54" fillId="36" borderId="275" xfId="96" applyNumberFormat="1" applyFont="1" applyFill="1" applyBorder="1" applyAlignment="1">
      <alignment horizontal="center"/>
    </xf>
    <xf numFmtId="0" fontId="76" fillId="24" borderId="0" xfId="5967" applyFont="1" applyFill="1" applyBorder="1"/>
    <xf numFmtId="0" fontId="87" fillId="36" borderId="199" xfId="2557" applyFill="1" applyBorder="1" applyAlignment="1" applyProtection="1">
      <alignment wrapText="1"/>
    </xf>
    <xf numFmtId="1" fontId="54" fillId="36" borderId="199" xfId="96" applyNumberFormat="1" applyFont="1" applyFill="1" applyBorder="1" applyAlignment="1">
      <alignment horizontal="center"/>
    </xf>
    <xf numFmtId="1" fontId="54" fillId="36" borderId="67" xfId="55" applyNumberFormat="1" applyFont="1" applyFill="1" applyBorder="1" applyAlignment="1">
      <alignment horizontal="center"/>
    </xf>
    <xf numFmtId="1" fontId="54" fillId="36" borderId="214" xfId="96" applyNumberFormat="1" applyFont="1" applyFill="1" applyBorder="1" applyAlignment="1">
      <alignment horizontal="center"/>
    </xf>
    <xf numFmtId="1" fontId="54" fillId="36" borderId="178" xfId="55" applyNumberFormat="1" applyFont="1" applyFill="1" applyBorder="1" applyAlignment="1">
      <alignment horizontal="center"/>
    </xf>
    <xf numFmtId="0" fontId="70" fillId="36" borderId="92" xfId="0" applyFont="1" applyFill="1" applyBorder="1"/>
    <xf numFmtId="0" fontId="79" fillId="36" borderId="240" xfId="0" applyFont="1" applyFill="1" applyBorder="1"/>
    <xf numFmtId="0" fontId="54" fillId="35" borderId="240" xfId="0" applyFont="1" applyFill="1" applyBorder="1" applyAlignment="1">
      <alignment horizontal="center"/>
    </xf>
    <xf numFmtId="0" fontId="115" fillId="35" borderId="241" xfId="0" applyFont="1" applyFill="1" applyBorder="1"/>
    <xf numFmtId="0" fontId="76" fillId="0" borderId="0" xfId="5967" applyFont="1" applyFill="1"/>
    <xf numFmtId="0" fontId="76" fillId="26" borderId="0" xfId="5967" applyFont="1" applyFill="1"/>
    <xf numFmtId="0" fontId="70" fillId="35" borderId="92" xfId="77" applyFont="1" applyFill="1" applyBorder="1"/>
    <xf numFmtId="0" fontId="82" fillId="35" borderId="92" xfId="0" applyFont="1" applyFill="1" applyBorder="1"/>
    <xf numFmtId="0" fontId="72" fillId="36" borderId="163" xfId="0" applyFont="1" applyFill="1" applyBorder="1"/>
    <xf numFmtId="0" fontId="72" fillId="36" borderId="272" xfId="0" applyFont="1" applyFill="1" applyBorder="1"/>
    <xf numFmtId="0" fontId="79" fillId="36" borderId="273" xfId="0" applyFont="1" applyFill="1" applyBorder="1"/>
    <xf numFmtId="0" fontId="54" fillId="35" borderId="273" xfId="0" applyFont="1" applyFill="1" applyBorder="1" applyAlignment="1">
      <alignment horizontal="center"/>
    </xf>
    <xf numFmtId="0" fontId="77" fillId="35" borderId="274" xfId="0" applyFont="1" applyFill="1" applyBorder="1"/>
    <xf numFmtId="0" fontId="54" fillId="36" borderId="0" xfId="54" applyFont="1" applyFill="1" applyBorder="1" applyAlignment="1">
      <alignment horizontal="center" vertical="center"/>
    </xf>
    <xf numFmtId="0" fontId="69" fillId="36" borderId="67" xfId="54" applyFont="1" applyFill="1" applyBorder="1"/>
    <xf numFmtId="0" fontId="77" fillId="36" borderId="67" xfId="54" applyFont="1" applyFill="1" applyBorder="1"/>
    <xf numFmtId="0" fontId="71" fillId="35" borderId="272" xfId="54" applyFont="1" applyFill="1" applyBorder="1"/>
    <xf numFmtId="0" fontId="54" fillId="36" borderId="273" xfId="54" applyFont="1" applyFill="1" applyBorder="1"/>
    <xf numFmtId="0" fontId="54" fillId="36" borderId="273" xfId="54" applyFont="1" applyFill="1" applyBorder="1" applyAlignment="1">
      <alignment horizontal="center"/>
    </xf>
    <xf numFmtId="0" fontId="77" fillId="36" borderId="274" xfId="54" applyFont="1" applyFill="1" applyBorder="1"/>
    <xf numFmtId="0" fontId="94" fillId="36" borderId="199" xfId="49" applyFont="1" applyFill="1" applyBorder="1" applyAlignment="1" applyProtection="1"/>
    <xf numFmtId="0" fontId="54" fillId="36" borderId="275" xfId="55" applyFont="1" applyFill="1" applyBorder="1" applyAlignment="1">
      <alignment horizontal="center"/>
    </xf>
    <xf numFmtId="0" fontId="115" fillId="36" borderId="178" xfId="93" applyFont="1" applyFill="1" applyBorder="1"/>
    <xf numFmtId="0" fontId="71" fillId="35" borderId="272" xfId="93" applyFont="1" applyFill="1" applyBorder="1"/>
    <xf numFmtId="0" fontId="54" fillId="36" borderId="273" xfId="93" applyFont="1" applyFill="1" applyBorder="1"/>
    <xf numFmtId="0" fontId="54" fillId="36" borderId="273" xfId="93" applyFont="1" applyFill="1" applyBorder="1" applyAlignment="1">
      <alignment horizontal="center"/>
    </xf>
    <xf numFmtId="0" fontId="115" fillId="36" borderId="274" xfId="93" applyFont="1" applyFill="1" applyBorder="1"/>
    <xf numFmtId="0" fontId="0" fillId="0" borderId="0" xfId="0"/>
    <xf numFmtId="0" fontId="71" fillId="35" borderId="92" xfId="5967" applyFont="1" applyFill="1" applyBorder="1"/>
    <xf numFmtId="0" fontId="0" fillId="0" borderId="0" xfId="0"/>
    <xf numFmtId="0" fontId="71" fillId="35" borderId="156" xfId="54" applyFont="1" applyFill="1" applyBorder="1"/>
    <xf numFmtId="0" fontId="69" fillId="36" borderId="152" xfId="55" applyFont="1" applyFill="1" applyBorder="1"/>
    <xf numFmtId="0" fontId="54" fillId="36" borderId="152" xfId="55" applyFont="1" applyFill="1" applyBorder="1" applyAlignment="1">
      <alignment horizontal="center"/>
    </xf>
    <xf numFmtId="0" fontId="87" fillId="36" borderId="152" xfId="2557" applyFill="1" applyBorder="1" applyAlignment="1" applyProtection="1"/>
    <xf numFmtId="0" fontId="71" fillId="36" borderId="152" xfId="55" applyFont="1" applyFill="1" applyBorder="1"/>
    <xf numFmtId="0" fontId="54" fillId="36" borderId="147" xfId="55" applyFont="1" applyFill="1" applyBorder="1"/>
    <xf numFmtId="0" fontId="54" fillId="36" borderId="147" xfId="55" applyFont="1" applyFill="1" applyBorder="1" applyAlignment="1">
      <alignment horizontal="center"/>
    </xf>
    <xf numFmtId="0" fontId="94" fillId="36" borderId="152" xfId="49" applyFont="1" applyFill="1" applyBorder="1" applyAlignment="1" applyProtection="1"/>
    <xf numFmtId="0" fontId="72" fillId="36" borderId="156" xfId="93" applyFont="1" applyFill="1" applyBorder="1"/>
    <xf numFmtId="0" fontId="77" fillId="36" borderId="152" xfId="54" applyFont="1" applyFill="1" applyBorder="1" applyAlignment="1">
      <alignment horizontal="left"/>
    </xf>
    <xf numFmtId="0" fontId="54" fillId="36" borderId="152" xfId="54" applyFont="1" applyFill="1" applyBorder="1"/>
    <xf numFmtId="0" fontId="54" fillId="36" borderId="152" xfId="54" applyFont="1" applyFill="1" applyBorder="1" applyAlignment="1">
      <alignment horizontal="center"/>
    </xf>
    <xf numFmtId="0" fontId="69" fillId="36" borderId="152" xfId="54" applyFont="1" applyFill="1" applyBorder="1"/>
    <xf numFmtId="0" fontId="54" fillId="36" borderId="152" xfId="54" applyFont="1" applyFill="1" applyBorder="1" applyAlignment="1">
      <alignment horizontal="center" vertical="center"/>
    </xf>
    <xf numFmtId="0" fontId="54" fillId="36" borderId="147" xfId="54" applyFont="1" applyFill="1" applyBorder="1"/>
    <xf numFmtId="0" fontId="54" fillId="36" borderId="147" xfId="54" applyFont="1" applyFill="1" applyBorder="1" applyAlignment="1">
      <alignment horizontal="center"/>
    </xf>
    <xf numFmtId="0" fontId="54" fillId="36" borderId="147" xfId="54" applyFont="1" applyFill="1" applyBorder="1" applyAlignment="1">
      <alignment horizontal="center" vertical="center"/>
    </xf>
    <xf numFmtId="0" fontId="69" fillId="36" borderId="147" xfId="54" applyFont="1" applyFill="1" applyBorder="1"/>
    <xf numFmtId="0" fontId="78" fillId="36" borderId="152" xfId="73" applyFont="1" applyFill="1" applyBorder="1" applyAlignment="1" applyProtection="1"/>
    <xf numFmtId="0" fontId="78" fillId="36" borderId="156" xfId="73" applyFont="1" applyFill="1" applyBorder="1" applyAlignment="1" applyProtection="1"/>
    <xf numFmtId="0" fontId="70" fillId="35" borderId="156" xfId="77" applyFont="1" applyFill="1" applyBorder="1"/>
    <xf numFmtId="0" fontId="70" fillId="35" borderId="182" xfId="77" applyFont="1" applyFill="1" applyBorder="1"/>
    <xf numFmtId="0" fontId="69" fillId="36" borderId="152" xfId="55" applyFont="1" applyFill="1" applyBorder="1" applyAlignment="1"/>
    <xf numFmtId="0" fontId="91" fillId="33" borderId="0" xfId="0" applyFont="1" applyFill="1"/>
    <xf numFmtId="0" fontId="72" fillId="36" borderId="0" xfId="93" applyFont="1" applyFill="1" applyBorder="1" applyAlignment="1">
      <alignment horizontal="center"/>
    </xf>
    <xf numFmtId="0" fontId="54" fillId="36" borderId="0" xfId="93" applyFont="1" applyFill="1" applyBorder="1" applyAlignment="1">
      <alignment horizontal="left"/>
    </xf>
    <xf numFmtId="0" fontId="70" fillId="36" borderId="156" xfId="93" applyFont="1" applyFill="1" applyBorder="1"/>
    <xf numFmtId="0" fontId="77" fillId="36" borderId="276" xfId="5957" applyFont="1" applyFill="1" applyBorder="1" applyAlignment="1">
      <alignment horizontal="left"/>
    </xf>
    <xf numFmtId="0" fontId="54" fillId="36" borderId="275" xfId="5957" applyFont="1" applyFill="1" applyBorder="1"/>
    <xf numFmtId="0" fontId="54" fillId="36" borderId="275" xfId="5957" applyFont="1" applyFill="1" applyBorder="1" applyAlignment="1">
      <alignment horizontal="center"/>
    </xf>
    <xf numFmtId="0" fontId="106" fillId="36" borderId="275" xfId="5957" applyFont="1" applyFill="1" applyBorder="1"/>
    <xf numFmtId="0" fontId="139" fillId="35" borderId="152" xfId="73" applyNumberFormat="1" applyFont="1" applyFill="1" applyBorder="1" applyAlignment="1" applyProtection="1"/>
    <xf numFmtId="0" fontId="54" fillId="36" borderId="152" xfId="5957" applyFont="1" applyFill="1" applyBorder="1"/>
    <xf numFmtId="0" fontId="54" fillId="36" borderId="152" xfId="5957" applyFont="1" applyFill="1" applyBorder="1" applyAlignment="1">
      <alignment horizontal="center"/>
    </xf>
    <xf numFmtId="0" fontId="106" fillId="36" borderId="152" xfId="5957" applyFont="1" applyFill="1" applyBorder="1"/>
    <xf numFmtId="0" fontId="70" fillId="40" borderId="152" xfId="5957" applyFont="1" applyFill="1" applyBorder="1" applyAlignment="1">
      <alignment horizontal="left"/>
    </xf>
    <xf numFmtId="0" fontId="158" fillId="36" borderId="152" xfId="5957" applyFont="1" applyFill="1" applyBorder="1"/>
    <xf numFmtId="0" fontId="69" fillId="36" borderId="152" xfId="5957" applyFont="1" applyFill="1" applyBorder="1"/>
    <xf numFmtId="0" fontId="70" fillId="36" borderId="152" xfId="5957" applyFont="1" applyFill="1" applyBorder="1"/>
    <xf numFmtId="0" fontId="70" fillId="36" borderId="152" xfId="73" applyFont="1" applyFill="1" applyBorder="1" applyAlignment="1" applyProtection="1"/>
    <xf numFmtId="0" fontId="71" fillId="36" borderId="276" xfId="5957" applyFont="1" applyFill="1" applyBorder="1"/>
    <xf numFmtId="0" fontId="54" fillId="36" borderId="240" xfId="5957" applyFont="1" applyFill="1" applyBorder="1"/>
    <xf numFmtId="0" fontId="54" fillId="36" borderId="240" xfId="5957" applyFont="1" applyFill="1" applyBorder="1" applyAlignment="1">
      <alignment horizontal="center"/>
    </xf>
    <xf numFmtId="0" fontId="69" fillId="36" borderId="241" xfId="5957" applyFont="1" applyFill="1" applyBorder="1"/>
    <xf numFmtId="0" fontId="71" fillId="36" borderId="156" xfId="5957" applyFont="1" applyFill="1" applyBorder="1"/>
    <xf numFmtId="0" fontId="54" fillId="36" borderId="0" xfId="5957" applyFont="1" applyFill="1"/>
    <xf numFmtId="0" fontId="54" fillId="36" borderId="0" xfId="5957" applyFont="1" applyFill="1" applyAlignment="1">
      <alignment horizontal="center"/>
    </xf>
    <xf numFmtId="0" fontId="69" fillId="36" borderId="67" xfId="5957" applyFont="1" applyFill="1" applyBorder="1"/>
    <xf numFmtId="0" fontId="106" fillId="36" borderId="67" xfId="5957" applyFont="1" applyFill="1" applyBorder="1"/>
    <xf numFmtId="0" fontId="70" fillId="36" borderId="182" xfId="5957" applyFont="1" applyFill="1" applyBorder="1"/>
    <xf numFmtId="0" fontId="54" fillId="36" borderId="99" xfId="5957" applyFont="1" applyFill="1" applyBorder="1"/>
    <xf numFmtId="0" fontId="72" fillId="36" borderId="99" xfId="5957" applyFont="1" applyFill="1" applyBorder="1" applyAlignment="1">
      <alignment horizontal="center"/>
    </xf>
    <xf numFmtId="0" fontId="54" fillId="36" borderId="99" xfId="5957" applyFont="1" applyFill="1" applyBorder="1" applyAlignment="1">
      <alignment horizontal="center"/>
    </xf>
    <xf numFmtId="0" fontId="106" fillId="36" borderId="178" xfId="5957" applyFont="1" applyFill="1" applyBorder="1"/>
    <xf numFmtId="0" fontId="70" fillId="36" borderId="272" xfId="5957" applyFont="1" applyFill="1" applyBorder="1"/>
    <xf numFmtId="0" fontId="54" fillId="36" borderId="273" xfId="5957" applyFont="1" applyFill="1" applyBorder="1"/>
    <xf numFmtId="0" fontId="72" fillId="36" borderId="273" xfId="5957" applyFont="1" applyFill="1" applyBorder="1" applyAlignment="1">
      <alignment horizontal="center"/>
    </xf>
    <xf numFmtId="0" fontId="54" fillId="36" borderId="273" xfId="5957" applyFont="1" applyFill="1" applyBorder="1" applyAlignment="1">
      <alignment horizontal="center"/>
    </xf>
    <xf numFmtId="0" fontId="106" fillId="36" borderId="274" xfId="5957" applyFont="1" applyFill="1" applyBorder="1"/>
    <xf numFmtId="0" fontId="53" fillId="25" borderId="25" xfId="47" applyFont="1" applyFill="1" applyBorder="1" applyAlignment="1">
      <alignment horizontal="center" vertical="center"/>
    </xf>
    <xf numFmtId="0" fontId="53" fillId="25" borderId="11" xfId="47" applyFont="1" applyFill="1" applyBorder="1" applyAlignment="1">
      <alignment horizontal="center" vertical="center"/>
    </xf>
    <xf numFmtId="0" fontId="51" fillId="24" borderId="0" xfId="0" applyFont="1" applyFill="1" applyBorder="1" applyAlignment="1">
      <alignment horizontal="center"/>
    </xf>
    <xf numFmtId="0" fontId="53" fillId="25" borderId="34" xfId="47" applyFont="1" applyFill="1" applyBorder="1" applyAlignment="1">
      <alignment horizontal="left" vertical="center"/>
    </xf>
    <xf numFmtId="0" fontId="150" fillId="45" borderId="258" xfId="0" applyFont="1" applyFill="1" applyBorder="1" applyAlignment="1">
      <alignment horizontal="center" vertical="center"/>
    </xf>
    <xf numFmtId="0" fontId="150" fillId="45" borderId="259" xfId="0" applyFont="1" applyFill="1" applyBorder="1" applyAlignment="1">
      <alignment horizontal="center" vertical="center"/>
    </xf>
    <xf numFmtId="0" fontId="151" fillId="0" borderId="263" xfId="0" applyFont="1" applyBorder="1" applyAlignment="1">
      <alignment horizontal="left" vertical="top" wrapText="1"/>
    </xf>
    <xf numFmtId="0" fontId="142" fillId="0" borderId="264" xfId="0" applyFont="1" applyBorder="1"/>
    <xf numFmtId="0" fontId="142" fillId="0" borderId="265" xfId="0" applyFont="1" applyBorder="1"/>
    <xf numFmtId="0" fontId="142" fillId="0" borderId="260" xfId="0" applyFont="1" applyBorder="1"/>
    <xf numFmtId="0" fontId="0" fillId="0" borderId="0" xfId="0"/>
    <xf numFmtId="0" fontId="142" fillId="0" borderId="266" xfId="0" applyFont="1" applyBorder="1"/>
    <xf numFmtId="0" fontId="142" fillId="0" borderId="267" xfId="0" applyFont="1" applyBorder="1"/>
    <xf numFmtId="0" fontId="142" fillId="0" borderId="268" xfId="0" applyFont="1" applyBorder="1"/>
    <xf numFmtId="0" fontId="142" fillId="0" borderId="269" xfId="0" applyFont="1" applyBorder="1"/>
    <xf numFmtId="0" fontId="141" fillId="0" borderId="270" xfId="0" applyFont="1" applyBorder="1" applyAlignment="1">
      <alignment horizontal="left" wrapText="1"/>
    </xf>
    <xf numFmtId="168" fontId="148" fillId="44" borderId="257" xfId="0" applyNumberFormat="1" applyFont="1" applyFill="1" applyBorder="1" applyAlignment="1">
      <alignment horizontal="center" vertical="center" wrapText="1"/>
    </xf>
    <xf numFmtId="0" fontId="142" fillId="0" borderId="227" xfId="0" applyFont="1" applyBorder="1"/>
    <xf numFmtId="0" fontId="142" fillId="0" borderId="226" xfId="0" applyFont="1" applyBorder="1"/>
    <xf numFmtId="168" fontId="149" fillId="46" borderId="0" xfId="0" applyNumberFormat="1" applyFont="1" applyFill="1" applyBorder="1" applyAlignment="1">
      <alignment horizontal="center" vertical="top"/>
    </xf>
    <xf numFmtId="0" fontId="142" fillId="0" borderId="0" xfId="0" applyFont="1" applyBorder="1"/>
    <xf numFmtId="0" fontId="140" fillId="41" borderId="254" xfId="0" applyFont="1" applyFill="1" applyBorder="1" applyAlignment="1">
      <alignment horizontal="center" vertical="center" wrapText="1"/>
    </xf>
    <xf numFmtId="0" fontId="140" fillId="41" borderId="255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center"/>
    </xf>
    <xf numFmtId="49" fontId="146" fillId="45" borderId="257" xfId="0" applyNumberFormat="1" applyFont="1" applyFill="1" applyBorder="1" applyAlignment="1">
      <alignment horizontal="center" vertical="center" wrapText="1"/>
    </xf>
    <xf numFmtId="49" fontId="147" fillId="46" borderId="0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 applyProtection="1">
      <alignment horizontal="center" vertical="center" wrapText="1"/>
      <protection hidden="1"/>
    </xf>
    <xf numFmtId="0" fontId="92" fillId="0" borderId="0" xfId="0" applyFont="1" applyFill="1" applyBorder="1" applyAlignment="1" applyProtection="1">
      <alignment horizontal="center" vertical="center"/>
      <protection hidden="1"/>
    </xf>
    <xf numFmtId="0" fontId="54" fillId="36" borderId="276" xfId="55" applyFont="1" applyFill="1" applyBorder="1" applyAlignment="1">
      <alignment horizontal="center"/>
    </xf>
    <xf numFmtId="1" fontId="54" fillId="36" borderId="276" xfId="55" applyNumberFormat="1" applyFont="1" applyFill="1" applyBorder="1" applyAlignment="1">
      <alignment horizontal="center"/>
    </xf>
    <xf numFmtId="1" fontId="54" fillId="36" borderId="275" xfId="55" applyNumberFormat="1" applyFont="1" applyFill="1" applyBorder="1" applyAlignment="1">
      <alignment horizontal="center"/>
    </xf>
    <xf numFmtId="0" fontId="54" fillId="36" borderId="200" xfId="55" applyFont="1" applyFill="1" applyBorder="1" applyAlignment="1">
      <alignment horizontal="center"/>
    </xf>
    <xf numFmtId="0" fontId="54" fillId="36" borderId="208" xfId="55" applyFont="1" applyFill="1" applyBorder="1" applyAlignment="1">
      <alignment horizontal="center"/>
    </xf>
    <xf numFmtId="0" fontId="87" fillId="36" borderId="199" xfId="2557" applyFill="1" applyBorder="1" applyAlignment="1" applyProtection="1"/>
    <xf numFmtId="0" fontId="54" fillId="36" borderId="92" xfId="55" applyFont="1" applyFill="1" applyBorder="1" applyAlignment="1">
      <alignment horizontal="center"/>
    </xf>
    <xf numFmtId="1" fontId="54" fillId="36" borderId="92" xfId="55" applyNumberFormat="1" applyFont="1" applyFill="1" applyBorder="1" applyAlignment="1">
      <alignment horizontal="center"/>
    </xf>
    <xf numFmtId="1" fontId="54" fillId="36" borderId="199" xfId="55" applyNumberFormat="1" applyFont="1" applyFill="1" applyBorder="1" applyAlignment="1">
      <alignment horizontal="center"/>
    </xf>
    <xf numFmtId="0" fontId="70" fillId="40" borderId="199" xfId="5967" applyFont="1" applyFill="1" applyBorder="1" applyAlignment="1">
      <alignment horizontal="left"/>
    </xf>
    <xf numFmtId="0" fontId="54" fillId="36" borderId="178" xfId="55" applyFont="1" applyFill="1" applyBorder="1"/>
    <xf numFmtId="1" fontId="54" fillId="36" borderId="182" xfId="55" applyNumberFormat="1" applyFont="1" applyFill="1" applyBorder="1" applyAlignment="1">
      <alignment horizontal="center"/>
    </xf>
    <xf numFmtId="1" fontId="54" fillId="36" borderId="214" xfId="55" applyNumberFormat="1" applyFont="1" applyFill="1" applyBorder="1" applyAlignment="1">
      <alignment horizontal="center"/>
    </xf>
    <xf numFmtId="0" fontId="70" fillId="40" borderId="92" xfId="5967" applyFont="1" applyFill="1" applyBorder="1" applyAlignment="1">
      <alignment horizontal="left"/>
    </xf>
    <xf numFmtId="0" fontId="54" fillId="36" borderId="0" xfId="55" applyFont="1" applyFill="1" applyBorder="1"/>
    <xf numFmtId="1" fontId="54" fillId="36" borderId="0" xfId="55" applyNumberFormat="1" applyFont="1" applyFill="1" applyBorder="1" applyAlignment="1">
      <alignment horizontal="center"/>
    </xf>
    <xf numFmtId="0" fontId="72" fillId="36" borderId="0" xfId="55" applyFont="1" applyFill="1" applyBorder="1"/>
    <xf numFmtId="0" fontId="71" fillId="36" borderId="92" xfId="5962" applyFont="1" applyFill="1" applyBorder="1"/>
    <xf numFmtId="0" fontId="71" fillId="36" borderId="92" xfId="5957" applyFont="1" applyFill="1" applyBorder="1"/>
    <xf numFmtId="0" fontId="76" fillId="24" borderId="0" xfId="5967" applyFont="1" applyFill="1"/>
    <xf numFmtId="0" fontId="70" fillId="35" borderId="272" xfId="77" applyFont="1" applyFill="1" applyBorder="1"/>
    <xf numFmtId="0" fontId="54" fillId="36" borderId="273" xfId="77" applyFont="1" applyFill="1" applyBorder="1"/>
    <xf numFmtId="0" fontId="54" fillId="35" borderId="274" xfId="77" applyFont="1" applyFill="1" applyBorder="1"/>
    <xf numFmtId="0" fontId="69" fillId="36" borderId="275" xfId="55" applyFont="1" applyFill="1" applyBorder="1" applyAlignment="1"/>
    <xf numFmtId="0" fontId="69" fillId="36" borderId="276" xfId="55" applyFont="1" applyFill="1" applyBorder="1"/>
    <xf numFmtId="0" fontId="69" fillId="36" borderId="208" xfId="55" applyFont="1" applyFill="1" applyBorder="1"/>
    <xf numFmtId="0" fontId="72" fillId="36" borderId="67" xfId="55" applyFont="1" applyFill="1" applyBorder="1"/>
    <xf numFmtId="0" fontId="139" fillId="36" borderId="199" xfId="49" applyFont="1" applyFill="1" applyBorder="1" applyAlignment="1" applyProtection="1"/>
    <xf numFmtId="0" fontId="69" fillId="36" borderId="92" xfId="55" applyFont="1" applyFill="1" applyBorder="1"/>
    <xf numFmtId="0" fontId="94" fillId="36" borderId="92" xfId="49" applyFont="1" applyFill="1" applyBorder="1" applyAlignment="1" applyProtection="1"/>
    <xf numFmtId="0" fontId="70" fillId="36" borderId="199" xfId="55" applyFont="1" applyFill="1" applyBorder="1"/>
    <xf numFmtId="0" fontId="71" fillId="36" borderId="92" xfId="55" applyFont="1" applyFill="1" applyBorder="1"/>
    <xf numFmtId="0" fontId="71" fillId="35" borderId="92" xfId="5962" applyFont="1" applyFill="1" applyBorder="1"/>
    <xf numFmtId="0" fontId="45" fillId="36" borderId="0" xfId="0" applyFont="1" applyFill="1" applyBorder="1"/>
    <xf numFmtId="0" fontId="45" fillId="36" borderId="0" xfId="0" applyFont="1" applyFill="1" applyBorder="1" applyAlignment="1">
      <alignment vertical="center"/>
    </xf>
    <xf numFmtId="0" fontId="45" fillId="36" borderId="0" xfId="0" applyFont="1" applyFill="1" applyBorder="1" applyAlignment="1">
      <alignment horizontal="center" vertical="center"/>
    </xf>
    <xf numFmtId="0" fontId="45" fillId="36" borderId="67" xfId="0" applyFont="1" applyFill="1" applyBorder="1"/>
    <xf numFmtId="0" fontId="72" fillId="36" borderId="92" xfId="93" applyFont="1" applyFill="1" applyBorder="1"/>
    <xf numFmtId="0" fontId="71" fillId="36" borderId="92" xfId="5961" applyFont="1" applyFill="1" applyBorder="1"/>
    <xf numFmtId="0" fontId="71" fillId="36" borderId="182" xfId="5961" applyFont="1" applyFill="1" applyBorder="1"/>
    <xf numFmtId="0" fontId="45" fillId="36" borderId="99" xfId="0" applyFont="1" applyFill="1" applyBorder="1"/>
    <xf numFmtId="0" fontId="45" fillId="36" borderId="99" xfId="0" applyFont="1" applyFill="1" applyBorder="1" applyAlignment="1">
      <alignment vertical="center"/>
    </xf>
    <xf numFmtId="0" fontId="45" fillId="36" borderId="99" xfId="0" applyFont="1" applyFill="1" applyBorder="1" applyAlignment="1">
      <alignment horizontal="center" vertical="center"/>
    </xf>
    <xf numFmtId="0" fontId="45" fillId="36" borderId="178" xfId="0" applyFont="1" applyFill="1" applyBorder="1"/>
    <xf numFmtId="0" fontId="54" fillId="34" borderId="0" xfId="0" applyFont="1" applyFill="1" applyBorder="1"/>
    <xf numFmtId="0" fontId="72" fillId="36" borderId="272" xfId="93" applyFont="1" applyFill="1" applyBorder="1"/>
    <xf numFmtId="0" fontId="54" fillId="36" borderId="273" xfId="72" applyFont="1" applyFill="1" applyBorder="1"/>
    <xf numFmtId="0" fontId="54" fillId="36" borderId="273" xfId="72" applyFont="1" applyFill="1" applyBorder="1" applyAlignment="1">
      <alignment horizontal="center"/>
    </xf>
    <xf numFmtId="0" fontId="96" fillId="36" borderId="274" xfId="72" applyFont="1" applyFill="1" applyBorder="1" applyAlignment="1">
      <alignment horizontal="center"/>
    </xf>
    <xf numFmtId="0" fontId="54" fillId="26" borderId="0" xfId="0" applyFont="1" applyFill="1" applyBorder="1"/>
    <xf numFmtId="0" fontId="72" fillId="26" borderId="0" xfId="0" applyFont="1" applyFill="1" applyBorder="1" applyAlignment="1">
      <alignment horizontal="center"/>
    </xf>
    <xf numFmtId="0" fontId="54" fillId="26" borderId="0" xfId="0" applyFont="1" applyFill="1" applyBorder="1" applyAlignment="1">
      <alignment horizontal="center"/>
    </xf>
    <xf numFmtId="0" fontId="77" fillId="36" borderId="275" xfId="93" applyFont="1" applyFill="1" applyBorder="1" applyAlignment="1">
      <alignment horizontal="left"/>
    </xf>
    <xf numFmtId="0" fontId="54" fillId="36" borderId="247" xfId="93" applyFont="1" applyFill="1" applyBorder="1"/>
    <xf numFmtId="0" fontId="54" fillId="36" borderId="248" xfId="93" applyFont="1" applyFill="1" applyBorder="1" applyAlignment="1">
      <alignment horizontal="center"/>
    </xf>
    <xf numFmtId="1" fontId="54" fillId="36" borderId="249" xfId="93" applyNumberFormat="1" applyFont="1" applyFill="1" applyBorder="1" applyAlignment="1">
      <alignment horizontal="center"/>
    </xf>
    <xf numFmtId="1" fontId="54" fillId="35" borderId="250" xfId="93" applyNumberFormat="1" applyFont="1" applyFill="1" applyBorder="1" applyAlignment="1">
      <alignment horizontal="center"/>
    </xf>
    <xf numFmtId="0" fontId="54" fillId="36" borderId="200" xfId="93" applyFont="1" applyFill="1" applyBorder="1" applyAlignment="1">
      <alignment horizontal="center"/>
    </xf>
    <xf numFmtId="0" fontId="54" fillId="36" borderId="250" xfId="93" applyFont="1" applyFill="1" applyBorder="1" applyAlignment="1">
      <alignment horizontal="center"/>
    </xf>
    <xf numFmtId="0" fontId="54" fillId="36" borderId="247" xfId="93" applyFont="1" applyFill="1" applyBorder="1" applyAlignment="1">
      <alignment horizontal="center"/>
    </xf>
    <xf numFmtId="0" fontId="69" fillId="36" borderId="241" xfId="93" applyFont="1" applyFill="1" applyBorder="1"/>
    <xf numFmtId="0" fontId="54" fillId="36" borderId="57" xfId="93" applyFont="1" applyFill="1" applyBorder="1"/>
    <xf numFmtId="0" fontId="54" fillId="36" borderId="149" xfId="93" applyFont="1" applyFill="1" applyBorder="1" applyAlignment="1">
      <alignment horizontal="center"/>
    </xf>
    <xf numFmtId="1" fontId="54" fillId="36" borderId="153" xfId="93" applyNumberFormat="1" applyFont="1" applyFill="1" applyBorder="1" applyAlignment="1">
      <alignment horizontal="center"/>
    </xf>
    <xf numFmtId="1" fontId="54" fillId="35" borderId="151" xfId="93" applyNumberFormat="1" applyFont="1" applyFill="1" applyBorder="1" applyAlignment="1">
      <alignment horizontal="center"/>
    </xf>
    <xf numFmtId="0" fontId="54" fillId="36" borderId="151" xfId="93" applyFont="1" applyFill="1" applyBorder="1" applyAlignment="1">
      <alignment horizontal="center"/>
    </xf>
    <xf numFmtId="0" fontId="54" fillId="36" borderId="57" xfId="93" applyFont="1" applyFill="1" applyBorder="1" applyAlignment="1">
      <alignment horizontal="center"/>
    </xf>
    <xf numFmtId="0" fontId="69" fillId="36" borderId="58" xfId="93" applyFont="1" applyFill="1" applyBorder="1"/>
    <xf numFmtId="0" fontId="70" fillId="40" borderId="152" xfId="72" applyFont="1" applyFill="1" applyBorder="1" applyAlignment="1">
      <alignment horizontal="left"/>
    </xf>
    <xf numFmtId="0" fontId="54" fillId="36" borderId="166" xfId="93" applyFont="1" applyFill="1" applyBorder="1"/>
    <xf numFmtId="0" fontId="54" fillId="36" borderId="279" xfId="93" applyFont="1" applyFill="1" applyBorder="1" applyAlignment="1">
      <alignment horizontal="center"/>
    </xf>
    <xf numFmtId="1" fontId="54" fillId="36" borderId="271" xfId="93" applyNumberFormat="1" applyFont="1" applyFill="1" applyBorder="1" applyAlignment="1">
      <alignment horizontal="center"/>
    </xf>
    <xf numFmtId="1" fontId="54" fillId="35" borderId="277" xfId="93" applyNumberFormat="1" applyFont="1" applyFill="1" applyBorder="1" applyAlignment="1">
      <alignment horizontal="center"/>
    </xf>
    <xf numFmtId="0" fontId="54" fillId="36" borderId="277" xfId="93" applyFont="1" applyFill="1" applyBorder="1" applyAlignment="1">
      <alignment horizontal="center"/>
    </xf>
    <xf numFmtId="0" fontId="54" fillId="36" borderId="154" xfId="93" applyFont="1" applyFill="1" applyBorder="1" applyAlignment="1">
      <alignment horizontal="center"/>
    </xf>
    <xf numFmtId="0" fontId="69" fillId="36" borderId="136" xfId="93" applyFont="1" applyFill="1" applyBorder="1"/>
    <xf numFmtId="0" fontId="77" fillId="36" borderId="199" xfId="93" applyFont="1" applyFill="1" applyBorder="1" applyAlignment="1">
      <alignment horizontal="left"/>
    </xf>
    <xf numFmtId="0" fontId="70" fillId="40" borderId="199" xfId="72" applyFont="1" applyFill="1" applyBorder="1" applyAlignment="1">
      <alignment horizontal="left"/>
    </xf>
    <xf numFmtId="1" fontId="54" fillId="36" borderId="150" xfId="93" applyNumberFormat="1" applyFont="1" applyFill="1" applyBorder="1" applyAlignment="1">
      <alignment horizontal="center"/>
    </xf>
    <xf numFmtId="1" fontId="54" fillId="36" borderId="278" xfId="93" applyNumberFormat="1" applyFont="1" applyFill="1" applyBorder="1" applyAlignment="1">
      <alignment horizontal="center"/>
    </xf>
    <xf numFmtId="0" fontId="71" fillId="35" borderId="92" xfId="72" applyFont="1" applyFill="1" applyBorder="1"/>
    <xf numFmtId="0" fontId="96" fillId="36" borderId="58" xfId="72" applyFont="1" applyFill="1" applyBorder="1" applyAlignment="1">
      <alignment horizontal="center"/>
    </xf>
    <xf numFmtId="0" fontId="115" fillId="36" borderId="58" xfId="93" applyFont="1" applyFill="1" applyBorder="1"/>
    <xf numFmtId="0" fontId="71" fillId="35" borderId="182" xfId="72" applyFont="1" applyFill="1" applyBorder="1"/>
    <xf numFmtId="0" fontId="54" fillId="36" borderId="99" xfId="72" applyFont="1" applyFill="1" applyBorder="1"/>
    <xf numFmtId="0" fontId="54" fillId="36" borderId="99" xfId="72" applyFont="1" applyFill="1" applyBorder="1" applyAlignment="1">
      <alignment horizontal="center"/>
    </xf>
    <xf numFmtId="0" fontId="96" fillId="36" borderId="136" xfId="72" applyFont="1" applyFill="1" applyBorder="1" applyAlignment="1">
      <alignment horizontal="center"/>
    </xf>
    <xf numFmtId="0" fontId="71" fillId="35" borderId="272" xfId="72" applyFont="1" applyFill="1" applyBorder="1"/>
    <xf numFmtId="0" fontId="54" fillId="36" borderId="58" xfId="55" applyFont="1" applyFill="1" applyBorder="1" applyAlignment="1">
      <alignment horizontal="center"/>
    </xf>
    <xf numFmtId="0" fontId="70" fillId="40" borderId="92" xfId="72" applyFont="1" applyFill="1" applyBorder="1" applyAlignment="1">
      <alignment horizontal="left"/>
    </xf>
    <xf numFmtId="0" fontId="54" fillId="36" borderId="200" xfId="55" applyFont="1" applyFill="1" applyBorder="1"/>
    <xf numFmtId="1" fontId="54" fillId="36" borderId="200" xfId="55" applyNumberFormat="1" applyFont="1" applyFill="1" applyBorder="1" applyAlignment="1">
      <alignment horizontal="center"/>
    </xf>
    <xf numFmtId="0" fontId="69" fillId="36" borderId="241" xfId="55" applyFont="1" applyFill="1" applyBorder="1"/>
    <xf numFmtId="0" fontId="69" fillId="36" borderId="58" xfId="55" applyFont="1" applyFill="1" applyBorder="1"/>
    <xf numFmtId="0" fontId="70" fillId="35" borderId="280" xfId="77" applyFont="1" applyFill="1" applyBorder="1"/>
    <xf numFmtId="0" fontId="54" fillId="35" borderId="136" xfId="77" applyFont="1" applyFill="1" applyBorder="1"/>
    <xf numFmtId="0" fontId="54" fillId="36" borderId="58" xfId="55" applyFont="1" applyFill="1" applyBorder="1"/>
    <xf numFmtId="0" fontId="69" fillId="36" borderId="136" xfId="55" applyFont="1" applyFill="1" applyBorder="1"/>
    <xf numFmtId="0" fontId="71" fillId="35" borderId="280" xfId="93" applyFont="1" applyFill="1" applyBorder="1"/>
    <xf numFmtId="0" fontId="115" fillId="36" borderId="136" xfId="93" applyFont="1" applyFill="1" applyBorder="1"/>
    <xf numFmtId="0" fontId="54" fillId="36" borderId="276" xfId="55" applyFont="1" applyFill="1" applyBorder="1"/>
    <xf numFmtId="14" fontId="69" fillId="36" borderId="275" xfId="55" applyNumberFormat="1" applyFont="1" applyFill="1" applyBorder="1"/>
    <xf numFmtId="0" fontId="139" fillId="36" borderId="199" xfId="73" applyFont="1" applyFill="1" applyBorder="1" applyAlignment="1" applyProtection="1">
      <alignment horizontal="left"/>
    </xf>
    <xf numFmtId="0" fontId="54" fillId="36" borderId="92" xfId="55" applyFont="1" applyFill="1" applyBorder="1"/>
    <xf numFmtId="0" fontId="71" fillId="36" borderId="281" xfId="55" applyFont="1" applyFill="1" applyBorder="1"/>
    <xf numFmtId="0" fontId="54" fillId="36" borderId="280" xfId="55" applyFont="1" applyFill="1" applyBorder="1"/>
    <xf numFmtId="0" fontId="54" fillId="36" borderId="281" xfId="55" applyFont="1" applyFill="1" applyBorder="1" applyAlignment="1">
      <alignment horizontal="center"/>
    </xf>
    <xf numFmtId="0" fontId="54" fillId="36" borderId="136" xfId="55" applyFont="1" applyFill="1" applyBorder="1" applyAlignment="1">
      <alignment horizontal="center"/>
    </xf>
    <xf numFmtId="0" fontId="54" fillId="36" borderId="280" xfId="55" applyFont="1" applyFill="1" applyBorder="1" applyAlignment="1">
      <alignment horizontal="center"/>
    </xf>
    <xf numFmtId="0" fontId="69" fillId="36" borderId="281" xfId="55" applyFont="1" applyFill="1" applyBorder="1"/>
    <xf numFmtId="0" fontId="69" fillId="36" borderId="199" xfId="49" applyFont="1" applyFill="1" applyBorder="1" applyAlignment="1" applyProtection="1">
      <alignment horizontal="left"/>
    </xf>
    <xf numFmtId="0" fontId="77" fillId="35" borderId="58" xfId="0" applyFont="1" applyFill="1" applyBorder="1"/>
    <xf numFmtId="0" fontId="70" fillId="40" borderId="92" xfId="0" applyFont="1" applyFill="1" applyBorder="1" applyAlignment="1">
      <alignment horizontal="left"/>
    </xf>
    <xf numFmtId="0" fontId="54" fillId="36" borderId="0" xfId="0" applyFont="1" applyFill="1"/>
    <xf numFmtId="0" fontId="72" fillId="36" borderId="0" xfId="0" applyFont="1" applyFill="1" applyAlignment="1">
      <alignment horizontal="center"/>
    </xf>
    <xf numFmtId="0" fontId="54" fillId="36" borderId="0" xfId="0" applyFont="1" applyFill="1" applyAlignment="1">
      <alignment horizontal="center"/>
    </xf>
    <xf numFmtId="0" fontId="79" fillId="36" borderId="58" xfId="0" applyFont="1" applyFill="1" applyBorder="1" applyAlignment="1">
      <alignment horizontal="left"/>
    </xf>
    <xf numFmtId="0" fontId="72" fillId="36" borderId="92" xfId="0" applyFont="1" applyFill="1" applyBorder="1"/>
    <xf numFmtId="0" fontId="70" fillId="36" borderId="280" xfId="0" applyFont="1" applyFill="1" applyBorder="1"/>
    <xf numFmtId="0" fontId="77" fillId="35" borderId="136" xfId="0" applyFont="1" applyFill="1" applyBorder="1"/>
    <xf numFmtId="0" fontId="69" fillId="36" borderId="199" xfId="55" applyFont="1" applyFill="1" applyBorder="1" applyAlignment="1">
      <alignment wrapText="1"/>
    </xf>
    <xf numFmtId="0" fontId="73" fillId="36" borderId="199" xfId="0" applyFont="1" applyFill="1" applyBorder="1" applyAlignment="1" applyProtection="1">
      <alignment vertical="center" wrapText="1"/>
      <protection hidden="1"/>
    </xf>
    <xf numFmtId="3" fontId="73" fillId="36" borderId="92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199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0" xfId="0" applyNumberFormat="1" applyFont="1" applyFill="1" applyAlignment="1" applyProtection="1">
      <alignment horizontal="center" vertical="center" wrapText="1"/>
      <protection hidden="1"/>
    </xf>
    <xf numFmtId="0" fontId="73" fillId="36" borderId="199" xfId="55" applyFont="1" applyFill="1" applyBorder="1" applyAlignment="1">
      <alignment horizontal="center"/>
    </xf>
    <xf numFmtId="0" fontId="106" fillId="36" borderId="199" xfId="55" applyFont="1" applyFill="1" applyBorder="1"/>
    <xf numFmtId="0" fontId="87" fillId="36" borderId="199" xfId="2557" applyFill="1" applyBorder="1"/>
    <xf numFmtId="0" fontId="73" fillId="36" borderId="281" xfId="0" applyFont="1" applyFill="1" applyBorder="1" applyAlignment="1" applyProtection="1">
      <alignment vertical="center" wrapText="1"/>
      <protection hidden="1"/>
    </xf>
    <xf numFmtId="3" fontId="73" fillId="36" borderId="280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281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99" xfId="0" applyNumberFormat="1" applyFont="1" applyFill="1" applyBorder="1" applyAlignment="1" applyProtection="1">
      <alignment horizontal="center" vertical="center" wrapText="1"/>
      <protection hidden="1"/>
    </xf>
    <xf numFmtId="0" fontId="73" fillId="36" borderId="281" xfId="55" applyFont="1" applyFill="1" applyBorder="1" applyAlignment="1">
      <alignment horizontal="center"/>
    </xf>
    <xf numFmtId="0" fontId="106" fillId="36" borderId="281" xfId="55" applyFont="1" applyFill="1" applyBorder="1"/>
    <xf numFmtId="0" fontId="71" fillId="36" borderId="199" xfId="5965" applyFont="1" applyFill="1" applyBorder="1"/>
    <xf numFmtId="0" fontId="73" fillId="36" borderId="275" xfId="0" applyFont="1" applyFill="1" applyBorder="1" applyAlignment="1" applyProtection="1">
      <alignment vertical="center" wrapText="1"/>
      <protection hidden="1"/>
    </xf>
    <xf numFmtId="3" fontId="73" fillId="36" borderId="276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275" xfId="0" applyNumberFormat="1" applyFont="1" applyFill="1" applyBorder="1" applyAlignment="1" applyProtection="1">
      <alignment horizontal="center" vertical="center" wrapText="1"/>
      <protection hidden="1"/>
    </xf>
    <xf numFmtId="3" fontId="73" fillId="36" borderId="200" xfId="0" applyNumberFormat="1" applyFont="1" applyFill="1" applyBorder="1" applyAlignment="1" applyProtection="1">
      <alignment horizontal="center" vertical="center" wrapText="1"/>
      <protection hidden="1"/>
    </xf>
    <xf numFmtId="0" fontId="73" fillId="36" borderId="275" xfId="55" applyFont="1" applyFill="1" applyBorder="1" applyAlignment="1">
      <alignment horizontal="center"/>
    </xf>
    <xf numFmtId="0" fontId="45" fillId="36" borderId="0" xfId="0" applyFont="1" applyFill="1"/>
    <xf numFmtId="0" fontId="45" fillId="36" borderId="0" xfId="0" applyFont="1" applyFill="1" applyAlignment="1">
      <alignment vertical="center"/>
    </xf>
    <xf numFmtId="0" fontId="45" fillId="36" borderId="0" xfId="0" applyFont="1" applyFill="1" applyAlignment="1">
      <alignment horizontal="center" vertical="center"/>
    </xf>
    <xf numFmtId="0" fontId="45" fillId="36" borderId="58" xfId="0" applyFont="1" applyFill="1" applyBorder="1"/>
    <xf numFmtId="0" fontId="71" fillId="36" borderId="280" xfId="5964" applyFont="1" applyFill="1" applyBorder="1"/>
    <xf numFmtId="0" fontId="45" fillId="36" borderId="136" xfId="0" applyFont="1" applyFill="1" applyBorder="1"/>
    <xf numFmtId="0" fontId="77" fillId="36" borderId="199" xfId="5964" applyFont="1" applyFill="1" applyBorder="1" applyAlignment="1">
      <alignment horizontal="left"/>
    </xf>
    <xf numFmtId="0" fontId="1" fillId="35" borderId="281" xfId="0" applyFont="1" applyFill="1" applyBorder="1"/>
    <xf numFmtId="0" fontId="71" fillId="36" borderId="272" xfId="5964" applyFont="1" applyFill="1" applyBorder="1"/>
    <xf numFmtId="0" fontId="45" fillId="36" borderId="273" xfId="0" applyFont="1" applyFill="1" applyBorder="1"/>
    <xf numFmtId="0" fontId="45" fillId="36" borderId="273" xfId="0" applyFont="1" applyFill="1" applyBorder="1" applyAlignment="1">
      <alignment vertical="center"/>
    </xf>
    <xf numFmtId="0" fontId="45" fillId="36" borderId="273" xfId="0" applyFont="1" applyFill="1" applyBorder="1" applyAlignment="1">
      <alignment horizontal="center" vertical="center"/>
    </xf>
    <xf numFmtId="0" fontId="45" fillId="36" borderId="274" xfId="0" applyFont="1" applyFill="1" applyBorder="1"/>
    <xf numFmtId="0" fontId="76" fillId="0" borderId="0" xfId="5965" applyFont="1" applyFill="1"/>
    <xf numFmtId="3" fontId="73" fillId="36" borderId="0" xfId="0" applyNumberFormat="1" applyFont="1" applyFill="1" applyBorder="1" applyAlignment="1" applyProtection="1">
      <alignment horizontal="center" vertical="center" wrapText="1"/>
      <protection hidden="1"/>
    </xf>
    <xf numFmtId="0" fontId="76" fillId="0" borderId="0" xfId="5965" applyFont="1" applyFill="1" applyBorder="1"/>
    <xf numFmtId="0" fontId="76" fillId="24" borderId="0" xfId="5965" applyFont="1" applyFill="1" applyBorder="1"/>
    <xf numFmtId="0" fontId="72" fillId="36" borderId="58" xfId="55" applyFont="1" applyFill="1" applyBorder="1"/>
    <xf numFmtId="0" fontId="70" fillId="35" borderId="199" xfId="77" applyFont="1" applyFill="1" applyBorder="1"/>
    <xf numFmtId="0" fontId="54" fillId="36" borderId="281" xfId="55" applyFont="1" applyFill="1" applyBorder="1"/>
    <xf numFmtId="0" fontId="54" fillId="36" borderId="136" xfId="55" applyFont="1" applyFill="1" applyBorder="1"/>
    <xf numFmtId="0" fontId="71" fillId="35" borderId="280" xfId="72" applyFont="1" applyFill="1" applyBorder="1"/>
    <xf numFmtId="0" fontId="54" fillId="35" borderId="58" xfId="77" applyFont="1" applyFill="1" applyBorder="1"/>
    <xf numFmtId="0" fontId="87" fillId="36" borderId="92" xfId="2557" applyFill="1" applyBorder="1" applyAlignment="1" applyProtection="1"/>
    <xf numFmtId="1" fontId="54" fillId="36" borderId="280" xfId="55" applyNumberFormat="1" applyFont="1" applyFill="1" applyBorder="1" applyAlignment="1">
      <alignment horizontal="center"/>
    </xf>
    <xf numFmtId="1" fontId="54" fillId="36" borderId="281" xfId="55" applyNumberFormat="1" applyFont="1" applyFill="1" applyBorder="1" applyAlignment="1">
      <alignment horizontal="center"/>
    </xf>
    <xf numFmtId="0" fontId="70" fillId="40" borderId="92" xfId="5961" applyFont="1" applyFill="1" applyBorder="1" applyAlignment="1">
      <alignment horizontal="left"/>
    </xf>
    <xf numFmtId="0" fontId="54" fillId="26" borderId="275" xfId="55" applyFont="1" applyFill="1" applyBorder="1" applyAlignment="1">
      <alignment horizontal="center"/>
    </xf>
    <xf numFmtId="0" fontId="71" fillId="26" borderId="199" xfId="55" applyFont="1" applyFill="1" applyBorder="1"/>
    <xf numFmtId="0" fontId="94" fillId="26" borderId="199" xfId="49" applyFont="1" applyFill="1" applyBorder="1" applyAlignment="1" applyProtection="1"/>
    <xf numFmtId="0" fontId="54" fillId="26" borderId="0" xfId="54" applyFont="1" applyFill="1" applyBorder="1"/>
    <xf numFmtId="0" fontId="54" fillId="26" borderId="0" xfId="54" applyFont="1" applyFill="1" applyBorder="1" applyAlignment="1">
      <alignment horizontal="center"/>
    </xf>
    <xf numFmtId="0" fontId="77" fillId="26" borderId="67" xfId="54" applyFont="1" applyFill="1" applyBorder="1"/>
    <xf numFmtId="0" fontId="71" fillId="31" borderId="163" xfId="93" applyFont="1" applyFill="1" applyBorder="1"/>
    <xf numFmtId="0" fontId="115" fillId="26" borderId="178" xfId="93" applyFont="1" applyFill="1" applyBorder="1"/>
  </cellXfs>
  <cellStyles count="5968">
    <cellStyle name="20% - Accent1" xfId="1"/>
    <cellStyle name="20% - Accent1 2" xfId="106"/>
    <cellStyle name="20% - Accent2" xfId="2"/>
    <cellStyle name="20% - Accent2 2" xfId="107"/>
    <cellStyle name="20% - Accent3" xfId="3"/>
    <cellStyle name="20% - Accent3 2" xfId="108"/>
    <cellStyle name="20% - Accent4" xfId="4"/>
    <cellStyle name="20% - Accent4 2" xfId="109"/>
    <cellStyle name="20% - Accent5" xfId="5"/>
    <cellStyle name="20% - Accent5 2" xfId="110"/>
    <cellStyle name="20% - Accent6" xfId="6"/>
    <cellStyle name="20% - Accent6 2" xfId="111"/>
    <cellStyle name="40% - Accent1" xfId="7"/>
    <cellStyle name="40% - Accent1 2" xfId="112"/>
    <cellStyle name="40% - Accent2" xfId="8"/>
    <cellStyle name="40% - Accent2 2" xfId="113"/>
    <cellStyle name="40% - Accent3" xfId="9"/>
    <cellStyle name="40% - Accent3 2" xfId="114"/>
    <cellStyle name="40% - Accent4" xfId="10"/>
    <cellStyle name="40% - Accent4 2" xfId="115"/>
    <cellStyle name="40% - Accent5" xfId="11"/>
    <cellStyle name="40% - Accent5 2" xfId="116"/>
    <cellStyle name="40% - Accent6" xfId="12"/>
    <cellStyle name="40% - Accent6 2" xfId="117"/>
    <cellStyle name="60% - Accent1" xfId="13"/>
    <cellStyle name="60% - Accent1 2" xfId="118"/>
    <cellStyle name="60% - Accent2" xfId="14"/>
    <cellStyle name="60% - Accent2 2" xfId="119"/>
    <cellStyle name="60% - Accent3" xfId="15"/>
    <cellStyle name="60% - Accent3 2" xfId="120"/>
    <cellStyle name="60% - Accent4" xfId="16"/>
    <cellStyle name="60% - Accent4 2" xfId="121"/>
    <cellStyle name="60% - Accent5" xfId="17"/>
    <cellStyle name="60% - Accent5 2" xfId="122"/>
    <cellStyle name="60% - Accent6" xfId="18"/>
    <cellStyle name="60% - Accent6 2" xfId="123"/>
    <cellStyle name="Accent1" xfId="19"/>
    <cellStyle name="Accent1 2" xfId="124"/>
    <cellStyle name="Accent2" xfId="20"/>
    <cellStyle name="Accent2 2" xfId="125"/>
    <cellStyle name="Accent3" xfId="21"/>
    <cellStyle name="Accent3 2" xfId="126"/>
    <cellStyle name="Accent4" xfId="22"/>
    <cellStyle name="Accent4 2" xfId="127"/>
    <cellStyle name="Accent5" xfId="23"/>
    <cellStyle name="Accent5 2" xfId="128"/>
    <cellStyle name="Accent6" xfId="24"/>
    <cellStyle name="Accent6 2" xfId="129"/>
    <cellStyle name="Bad" xfId="25"/>
    <cellStyle name="Bad 2" xfId="130"/>
    <cellStyle name="Calculation" xfId="26"/>
    <cellStyle name="Calculation 2" xfId="63"/>
    <cellStyle name="Calculation 2 10" xfId="2767"/>
    <cellStyle name="Calculation 2 10 2" xfId="3444"/>
    <cellStyle name="Calculation 2 10 3" xfId="2563"/>
    <cellStyle name="Calculation 2 11" xfId="2594"/>
    <cellStyle name="Calculation 2 12" xfId="3802"/>
    <cellStyle name="Calculation 2 13" xfId="5169"/>
    <cellStyle name="Calculation 2 2" xfId="189"/>
    <cellStyle name="Calculation 2 2 10" xfId="5395"/>
    <cellStyle name="Calculation 2 2 2" xfId="311"/>
    <cellStyle name="Calculation 2 2 2 2" xfId="2512"/>
    <cellStyle name="Calculation 2 2 2 2 2" xfId="4926"/>
    <cellStyle name="Calculation 2 2 2 2 3" xfId="5635"/>
    <cellStyle name="Calculation 2 2 2 2 4" xfId="5909"/>
    <cellStyle name="Calculation 2 2 2 3" xfId="2933"/>
    <cellStyle name="Calculation 2 2 2 3 2" xfId="3074"/>
    <cellStyle name="Calculation 2 2 2 3 3" xfId="5272"/>
    <cellStyle name="Calculation 2 2 2 4" xfId="2704"/>
    <cellStyle name="Calculation 2 2 2 5" xfId="3505"/>
    <cellStyle name="Calculation 2 2 2 6" xfId="5356"/>
    <cellStyle name="Calculation 2 2 3" xfId="1613"/>
    <cellStyle name="Calculation 2 2 3 2" xfId="2436"/>
    <cellStyle name="Calculation 2 2 3 2 2" xfId="4850"/>
    <cellStyle name="Calculation 2 2 3 2 3" xfId="5559"/>
    <cellStyle name="Calculation 2 2 3 2 4" xfId="5833"/>
    <cellStyle name="Calculation 2 2 3 3" xfId="4028"/>
    <cellStyle name="Calculation 2 2 3 4" xfId="5204"/>
    <cellStyle name="Calculation 2 2 3 5" xfId="5233"/>
    <cellStyle name="Calculation 2 2 4" xfId="2320"/>
    <cellStyle name="Calculation 2 2 4 2" xfId="2309"/>
    <cellStyle name="Calculation 2 2 4 2 2" xfId="4723"/>
    <cellStyle name="Calculation 2 2 4 2 3" xfId="5432"/>
    <cellStyle name="Calculation 2 2 4 2 4" xfId="5706"/>
    <cellStyle name="Calculation 2 2 4 3" xfId="4734"/>
    <cellStyle name="Calculation 2 2 4 4" xfId="5443"/>
    <cellStyle name="Calculation 2 2 4 5" xfId="5717"/>
    <cellStyle name="Calculation 2 2 5" xfId="2521"/>
    <cellStyle name="Calculation 2 2 5 2" xfId="4935"/>
    <cellStyle name="Calculation 2 2 5 3" xfId="5644"/>
    <cellStyle name="Calculation 2 2 5 4" xfId="5918"/>
    <cellStyle name="Calculation 2 2 6" xfId="2450"/>
    <cellStyle name="Calculation 2 2 6 2" xfId="4864"/>
    <cellStyle name="Calculation 2 2 6 3" xfId="5573"/>
    <cellStyle name="Calculation 2 2 6 4" xfId="5847"/>
    <cellStyle name="Calculation 2 2 7" xfId="2829"/>
    <cellStyle name="Calculation 2 2 7 2" xfId="3395"/>
    <cellStyle name="Calculation 2 2 7 3" xfId="5050"/>
    <cellStyle name="Calculation 2 2 8" xfId="2617"/>
    <cellStyle name="Calculation 2 2 9" xfId="3661"/>
    <cellStyle name="Calculation 2 3" xfId="221"/>
    <cellStyle name="Calculation 2 3 2" xfId="343"/>
    <cellStyle name="Calculation 2 3 2 2" xfId="2965"/>
    <cellStyle name="Calculation 2 3 2 2 2" xfId="3007"/>
    <cellStyle name="Calculation 2 3 2 2 3" xfId="5259"/>
    <cellStyle name="Calculation 2 3 2 3" xfId="2736"/>
    <cellStyle name="Calculation 2 3 2 4" xfId="3473"/>
    <cellStyle name="Calculation 2 3 2 5" xfId="3888"/>
    <cellStyle name="Calculation 2 3 3" xfId="2442"/>
    <cellStyle name="Calculation 2 3 3 2" xfId="4856"/>
    <cellStyle name="Calculation 2 3 3 3" xfId="5565"/>
    <cellStyle name="Calculation 2 3 3 4" xfId="5839"/>
    <cellStyle name="Calculation 2 3 4" xfId="2452"/>
    <cellStyle name="Calculation 2 3 4 2" xfId="4866"/>
    <cellStyle name="Calculation 2 3 4 3" xfId="5575"/>
    <cellStyle name="Calculation 2 3 4 4" xfId="5849"/>
    <cellStyle name="Calculation 2 3 5" xfId="2555"/>
    <cellStyle name="Calculation 2 3 5 2" xfId="4968"/>
    <cellStyle name="Calculation 2 3 5 3" xfId="5678"/>
    <cellStyle name="Calculation 2 3 5 4" xfId="5951"/>
    <cellStyle name="Calculation 2 3 6" xfId="2861"/>
    <cellStyle name="Calculation 2 3 6 2" xfId="3257"/>
    <cellStyle name="Calculation 2 3 6 3" xfId="5034"/>
    <cellStyle name="Calculation 2 3 7" xfId="2649"/>
    <cellStyle name="Calculation 2 3 8" xfId="3623"/>
    <cellStyle name="Calculation 2 3 9" xfId="5147"/>
    <cellStyle name="Calculation 2 4" xfId="210"/>
    <cellStyle name="Calculation 2 4 2" xfId="332"/>
    <cellStyle name="Calculation 2 4 2 2" xfId="2954"/>
    <cellStyle name="Calculation 2 4 2 2 2" xfId="3054"/>
    <cellStyle name="Calculation 2 4 2 2 3" xfId="5264"/>
    <cellStyle name="Calculation 2 4 2 3" xfId="2725"/>
    <cellStyle name="Calculation 2 4 2 4" xfId="3484"/>
    <cellStyle name="Calculation 2 4 2 5" xfId="5344"/>
    <cellStyle name="Calculation 2 4 3" xfId="2437"/>
    <cellStyle name="Calculation 2 4 3 2" xfId="4851"/>
    <cellStyle name="Calculation 2 4 3 3" xfId="5560"/>
    <cellStyle name="Calculation 2 4 3 4" xfId="5834"/>
    <cellStyle name="Calculation 2 4 4" xfId="2357"/>
    <cellStyle name="Calculation 2 4 4 2" xfId="4771"/>
    <cellStyle name="Calculation 2 4 4 3" xfId="5480"/>
    <cellStyle name="Calculation 2 4 4 4" xfId="5754"/>
    <cellStyle name="Calculation 2 4 5" xfId="2850"/>
    <cellStyle name="Calculation 2 4 5 2" xfId="3348"/>
    <cellStyle name="Calculation 2 4 5 3" xfId="5304"/>
    <cellStyle name="Calculation 2 4 6" xfId="2638"/>
    <cellStyle name="Calculation 2 4 7" xfId="3642"/>
    <cellStyle name="Calculation 2 4 8" xfId="5385"/>
    <cellStyle name="Calculation 2 5" xfId="165"/>
    <cellStyle name="Calculation 2 5 2" xfId="2394"/>
    <cellStyle name="Calculation 2 5 2 2" xfId="4808"/>
    <cellStyle name="Calculation 2 5 2 3" xfId="5517"/>
    <cellStyle name="Calculation 2 5 2 4" xfId="5791"/>
    <cellStyle name="Calculation 2 5 3" xfId="2808"/>
    <cellStyle name="Calculation 2 5 3 2" xfId="3413"/>
    <cellStyle name="Calculation 2 5 3 3" xfId="5058"/>
    <cellStyle name="Calculation 2 5 4" xfId="2687"/>
    <cellStyle name="Calculation 2 5 5" xfId="3522"/>
    <cellStyle name="Calculation 2 5 6" xfId="5130"/>
    <cellStyle name="Calculation 2 6" xfId="290"/>
    <cellStyle name="Calculation 2 6 2" xfId="2358"/>
    <cellStyle name="Calculation 2 6 2 2" xfId="4772"/>
    <cellStyle name="Calculation 2 6 2 3" xfId="5481"/>
    <cellStyle name="Calculation 2 6 2 4" xfId="5755"/>
    <cellStyle name="Calculation 2 6 3" xfId="2913"/>
    <cellStyle name="Calculation 2 6 4" xfId="3093"/>
    <cellStyle name="Calculation 2 6 5" xfId="5176"/>
    <cellStyle name="Calculation 2 7" xfId="1594"/>
    <cellStyle name="Calculation 2 7 2" xfId="4012"/>
    <cellStyle name="Calculation 2 7 3" xfId="5186"/>
    <cellStyle name="Calculation 2 7 4" xfId="5242"/>
    <cellStyle name="Calculation 2 8" xfId="2465"/>
    <cellStyle name="Calculation 2 8 2" xfId="4879"/>
    <cellStyle name="Calculation 2 8 3" xfId="5588"/>
    <cellStyle name="Calculation 2 8 4" xfId="5862"/>
    <cellStyle name="Calculation 2 9" xfId="2469"/>
    <cellStyle name="Calculation 2 9 2" xfId="4883"/>
    <cellStyle name="Calculation 2 9 3" xfId="5592"/>
    <cellStyle name="Calculation 2 9 4" xfId="5866"/>
    <cellStyle name="Calculation 3" xfId="64"/>
    <cellStyle name="Calculation 3 10" xfId="2595"/>
    <cellStyle name="Calculation 3 11" xfId="4000"/>
    <cellStyle name="Calculation 3 12" xfId="5168"/>
    <cellStyle name="Calculation 3 2" xfId="188"/>
    <cellStyle name="Calculation 3 2 2" xfId="310"/>
    <cellStyle name="Calculation 3 2 2 2" xfId="2932"/>
    <cellStyle name="Calculation 3 2 2 2 2" xfId="3075"/>
    <cellStyle name="Calculation 3 2 2 2 3" xfId="4998"/>
    <cellStyle name="Calculation 3 2 2 3" xfId="2703"/>
    <cellStyle name="Calculation 3 2 2 4" xfId="3506"/>
    <cellStyle name="Calculation 3 2 2 5" xfId="5122"/>
    <cellStyle name="Calculation 3 2 3" xfId="2431"/>
    <cellStyle name="Calculation 3 2 3 2" xfId="4845"/>
    <cellStyle name="Calculation 3 2 3 3" xfId="5554"/>
    <cellStyle name="Calculation 3 2 3 4" xfId="5828"/>
    <cellStyle name="Calculation 3 2 4" xfId="2468"/>
    <cellStyle name="Calculation 3 2 4 2" xfId="4882"/>
    <cellStyle name="Calculation 3 2 4 3" xfId="5591"/>
    <cellStyle name="Calculation 3 2 4 4" xfId="5865"/>
    <cellStyle name="Calculation 3 2 5" xfId="2540"/>
    <cellStyle name="Calculation 3 2 5 2" xfId="4953"/>
    <cellStyle name="Calculation 3 2 5 3" xfId="5663"/>
    <cellStyle name="Calculation 3 2 5 4" xfId="5936"/>
    <cellStyle name="Calculation 3 2 6" xfId="2828"/>
    <cellStyle name="Calculation 3 2 6 2" xfId="3396"/>
    <cellStyle name="Calculation 3 2 6 3" xfId="5316"/>
    <cellStyle name="Calculation 3 2 7" xfId="2616"/>
    <cellStyle name="Calculation 3 2 8" xfId="3662"/>
    <cellStyle name="Calculation 3 2 9" xfId="5162"/>
    <cellStyle name="Calculation 3 3" xfId="222"/>
    <cellStyle name="Calculation 3 3 2" xfId="344"/>
    <cellStyle name="Calculation 3 3 2 2" xfId="2966"/>
    <cellStyle name="Calculation 3 3 2 2 2" xfId="3006"/>
    <cellStyle name="Calculation 3 3 2 2 3" xfId="4982"/>
    <cellStyle name="Calculation 3 3 2 3" xfId="2737"/>
    <cellStyle name="Calculation 3 3 2 4" xfId="3472"/>
    <cellStyle name="Calculation 3 3 2 5" xfId="5341"/>
    <cellStyle name="Calculation 3 3 3" xfId="2344"/>
    <cellStyle name="Calculation 3 3 3 2" xfId="4758"/>
    <cellStyle name="Calculation 3 3 3 3" xfId="5467"/>
    <cellStyle name="Calculation 3 3 3 4" xfId="5741"/>
    <cellStyle name="Calculation 3 3 4" xfId="2514"/>
    <cellStyle name="Calculation 3 3 4 2" xfId="4928"/>
    <cellStyle name="Calculation 3 3 4 3" xfId="5637"/>
    <cellStyle name="Calculation 3 3 4 4" xfId="5911"/>
    <cellStyle name="Calculation 3 3 5" xfId="2862"/>
    <cellStyle name="Calculation 3 3 5 2" xfId="3256"/>
    <cellStyle name="Calculation 3 3 5 3" xfId="5033"/>
    <cellStyle name="Calculation 3 3 6" xfId="2650"/>
    <cellStyle name="Calculation 3 3 7" xfId="3621"/>
    <cellStyle name="Calculation 3 3 8" xfId="5146"/>
    <cellStyle name="Calculation 3 4" xfId="211"/>
    <cellStyle name="Calculation 3 4 2" xfId="333"/>
    <cellStyle name="Calculation 3 4 2 2" xfId="2955"/>
    <cellStyle name="Calculation 3 4 2 2 2" xfId="3053"/>
    <cellStyle name="Calculation 3 4 2 2 3" xfId="4987"/>
    <cellStyle name="Calculation 3 4 2 3" xfId="2726"/>
    <cellStyle name="Calculation 3 4 2 4" xfId="3483"/>
    <cellStyle name="Calculation 3 4 2 5" xfId="5345"/>
    <cellStyle name="Calculation 3 4 3" xfId="2486"/>
    <cellStyle name="Calculation 3 4 3 2" xfId="4900"/>
    <cellStyle name="Calculation 3 4 3 3" xfId="5609"/>
    <cellStyle name="Calculation 3 4 3 4" xfId="5883"/>
    <cellStyle name="Calculation 3 4 4" xfId="2427"/>
    <cellStyle name="Calculation 3 4 4 2" xfId="4841"/>
    <cellStyle name="Calculation 3 4 4 3" xfId="5550"/>
    <cellStyle name="Calculation 3 4 4 4" xfId="5824"/>
    <cellStyle name="Calculation 3 4 5" xfId="2851"/>
    <cellStyle name="Calculation 3 4 5 2" xfId="3319"/>
    <cellStyle name="Calculation 3 4 5 3" xfId="5305"/>
    <cellStyle name="Calculation 3 4 6" xfId="2639"/>
    <cellStyle name="Calculation 3 4 7" xfId="3641"/>
    <cellStyle name="Calculation 3 4 8" xfId="5386"/>
    <cellStyle name="Calculation 3 5" xfId="166"/>
    <cellStyle name="Calculation 3 5 2" xfId="2406"/>
    <cellStyle name="Calculation 3 5 2 2" xfId="4820"/>
    <cellStyle name="Calculation 3 5 2 3" xfId="5529"/>
    <cellStyle name="Calculation 3 5 2 4" xfId="5803"/>
    <cellStyle name="Calculation 3 5 3" xfId="2809"/>
    <cellStyle name="Calculation 3 5 3 2" xfId="3412"/>
    <cellStyle name="Calculation 3 5 3 3" xfId="5320"/>
    <cellStyle name="Calculation 3 5 4" xfId="2688"/>
    <cellStyle name="Calculation 3 5 5" xfId="3521"/>
    <cellStyle name="Calculation 3 5 6" xfId="5364"/>
    <cellStyle name="Calculation 3 6" xfId="291"/>
    <cellStyle name="Calculation 3 6 2" xfId="2914"/>
    <cellStyle name="Calculation 3 6 3" xfId="3092"/>
    <cellStyle name="Calculation 3 6 4" xfId="5011"/>
    <cellStyle name="Calculation 3 7" xfId="2415"/>
    <cellStyle name="Calculation 3 7 2" xfId="4829"/>
    <cellStyle name="Calculation 3 7 3" xfId="5538"/>
    <cellStyle name="Calculation 3 7 4" xfId="5812"/>
    <cellStyle name="Calculation 3 8" xfId="2332"/>
    <cellStyle name="Calculation 3 8 2" xfId="4746"/>
    <cellStyle name="Calculation 3 8 3" xfId="5455"/>
    <cellStyle name="Calculation 3 8 4" xfId="5729"/>
    <cellStyle name="Calculation 3 9" xfId="2768"/>
    <cellStyle name="Calculation 3 9 2" xfId="3443"/>
    <cellStyle name="Calculation 3 9 3" xfId="5078"/>
    <cellStyle name="Calculation 4" xfId="62"/>
    <cellStyle name="Calculation 4 10" xfId="2593"/>
    <cellStyle name="Calculation 4 11" xfId="3831"/>
    <cellStyle name="Calculation 4 12" xfId="5406"/>
    <cellStyle name="Calculation 4 2" xfId="190"/>
    <cellStyle name="Calculation 4 2 2" xfId="312"/>
    <cellStyle name="Calculation 4 2 2 2" xfId="2934"/>
    <cellStyle name="Calculation 4 2 2 2 2" xfId="3073"/>
    <cellStyle name="Calculation 4 2 2 2 3" xfId="5273"/>
    <cellStyle name="Calculation 4 2 2 3" xfId="2705"/>
    <cellStyle name="Calculation 4 2 2 4" xfId="3504"/>
    <cellStyle name="Calculation 4 2 2 5" xfId="5357"/>
    <cellStyle name="Calculation 4 2 3" xfId="2336"/>
    <cellStyle name="Calculation 4 2 3 2" xfId="4750"/>
    <cellStyle name="Calculation 4 2 3 3" xfId="5459"/>
    <cellStyle name="Calculation 4 2 3 4" xfId="5733"/>
    <cellStyle name="Calculation 4 2 4" xfId="2508"/>
    <cellStyle name="Calculation 4 2 4 2" xfId="4922"/>
    <cellStyle name="Calculation 4 2 4 3" xfId="5631"/>
    <cellStyle name="Calculation 4 2 4 4" xfId="5905"/>
    <cellStyle name="Calculation 4 2 5" xfId="2541"/>
    <cellStyle name="Calculation 4 2 5 2" xfId="4954"/>
    <cellStyle name="Calculation 4 2 5 3" xfId="5664"/>
    <cellStyle name="Calculation 4 2 5 4" xfId="5937"/>
    <cellStyle name="Calculation 4 2 6" xfId="2830"/>
    <cellStyle name="Calculation 4 2 6 2" xfId="3394"/>
    <cellStyle name="Calculation 4 2 6 3" xfId="5049"/>
    <cellStyle name="Calculation 4 2 7" xfId="2618"/>
    <cellStyle name="Calculation 4 2 8" xfId="3660"/>
    <cellStyle name="Calculation 4 2 9" xfId="5396"/>
    <cellStyle name="Calculation 4 3" xfId="220"/>
    <cellStyle name="Calculation 4 3 2" xfId="342"/>
    <cellStyle name="Calculation 4 3 2 2" xfId="2964"/>
    <cellStyle name="Calculation 4 3 2 2 2" xfId="3008"/>
    <cellStyle name="Calculation 4 3 2 2 3" xfId="5258"/>
    <cellStyle name="Calculation 4 3 2 3" xfId="2735"/>
    <cellStyle name="Calculation 4 3 2 4" xfId="3474"/>
    <cellStyle name="Calculation 4 3 2 5" xfId="5106"/>
    <cellStyle name="Calculation 4 3 3" xfId="2441"/>
    <cellStyle name="Calculation 4 3 3 2" xfId="4855"/>
    <cellStyle name="Calculation 4 3 3 3" xfId="5564"/>
    <cellStyle name="Calculation 4 3 3 4" xfId="5838"/>
    <cellStyle name="Calculation 4 3 4" xfId="2525"/>
    <cellStyle name="Calculation 4 3 4 2" xfId="4939"/>
    <cellStyle name="Calculation 4 3 4 3" xfId="5648"/>
    <cellStyle name="Calculation 4 3 4 4" xfId="5922"/>
    <cellStyle name="Calculation 4 3 5" xfId="2860"/>
    <cellStyle name="Calculation 4 3 5 2" xfId="3258"/>
    <cellStyle name="Calculation 4 3 5 3" xfId="5300"/>
    <cellStyle name="Calculation 4 3 6" xfId="2648"/>
    <cellStyle name="Calculation 4 3 7" xfId="3632"/>
    <cellStyle name="Calculation 4 3 8" xfId="5381"/>
    <cellStyle name="Calculation 4 4" xfId="232"/>
    <cellStyle name="Calculation 4 4 2" xfId="354"/>
    <cellStyle name="Calculation 4 4 2 2" xfId="2976"/>
    <cellStyle name="Calculation 4 4 2 2 2" xfId="2996"/>
    <cellStyle name="Calculation 4 4 2 2 3" xfId="4976"/>
    <cellStyle name="Calculation 4 4 2 3" xfId="2747"/>
    <cellStyle name="Calculation 4 4 2 4" xfId="3462"/>
    <cellStyle name="Calculation 4 4 2 5" xfId="5101"/>
    <cellStyle name="Calculation 4 4 3" xfId="2421"/>
    <cellStyle name="Calculation 4 4 3 2" xfId="4835"/>
    <cellStyle name="Calculation 4 4 3 3" xfId="5544"/>
    <cellStyle name="Calculation 4 4 3 4" xfId="5818"/>
    <cellStyle name="Calculation 4 4 4" xfId="1612"/>
    <cellStyle name="Calculation 4 4 4 2" xfId="4027"/>
    <cellStyle name="Calculation 4 4 4 3" xfId="5203"/>
    <cellStyle name="Calculation 4 4 4 4" xfId="5232"/>
    <cellStyle name="Calculation 4 4 5" xfId="2872"/>
    <cellStyle name="Calculation 4 4 5 2" xfId="3246"/>
    <cellStyle name="Calculation 4 4 5 3" xfId="5027"/>
    <cellStyle name="Calculation 4 4 6" xfId="2660"/>
    <cellStyle name="Calculation 4 4 7" xfId="3611"/>
    <cellStyle name="Calculation 4 4 8" xfId="5140"/>
    <cellStyle name="Calculation 4 5" xfId="164"/>
    <cellStyle name="Calculation 4 5 2" xfId="2390"/>
    <cellStyle name="Calculation 4 5 2 2" xfId="4804"/>
    <cellStyle name="Calculation 4 5 2 3" xfId="5513"/>
    <cellStyle name="Calculation 4 5 2 4" xfId="5787"/>
    <cellStyle name="Calculation 4 5 3" xfId="2807"/>
    <cellStyle name="Calculation 4 5 3 2" xfId="3414"/>
    <cellStyle name="Calculation 4 5 3 3" xfId="5059"/>
    <cellStyle name="Calculation 4 5 4" xfId="2686"/>
    <cellStyle name="Calculation 4 5 5" xfId="3523"/>
    <cellStyle name="Calculation 4 5 6" xfId="5366"/>
    <cellStyle name="Calculation 4 6" xfId="289"/>
    <cellStyle name="Calculation 4 6 2" xfId="2912"/>
    <cellStyle name="Calculation 4 6 3" xfId="3094"/>
    <cellStyle name="Calculation 4 6 4" xfId="5009"/>
    <cellStyle name="Calculation 4 7" xfId="2334"/>
    <cellStyle name="Calculation 4 7 2" xfId="4748"/>
    <cellStyle name="Calculation 4 7 3" xfId="5457"/>
    <cellStyle name="Calculation 4 7 4" xfId="5731"/>
    <cellStyle name="Calculation 4 8" xfId="2352"/>
    <cellStyle name="Calculation 4 8 2" xfId="4766"/>
    <cellStyle name="Calculation 4 8 3" xfId="5475"/>
    <cellStyle name="Calculation 4 8 4" xfId="5749"/>
    <cellStyle name="Calculation 4 9" xfId="2766"/>
    <cellStyle name="Calculation 4 9 2" xfId="3445"/>
    <cellStyle name="Calculation 4 9 3" xfId="2579"/>
    <cellStyle name="Calculation 5" xfId="80"/>
    <cellStyle name="Calculation 5 10" xfId="5412"/>
    <cellStyle name="Calculation 5 2" xfId="131"/>
    <cellStyle name="Calculation 5 2 2" xfId="2366"/>
    <cellStyle name="Calculation 5 2 2 2" xfId="4780"/>
    <cellStyle name="Calculation 5 2 2 3" xfId="5489"/>
    <cellStyle name="Calculation 5 2 2 4" xfId="5763"/>
    <cellStyle name="Calculation 5 2 3" xfId="2790"/>
    <cellStyle name="Calculation 5 2 3 2" xfId="3428"/>
    <cellStyle name="Calculation 5 2 3 3" xfId="5065"/>
    <cellStyle name="Calculation 5 2 4" xfId="2673"/>
    <cellStyle name="Calculation 5 2 5" xfId="3536"/>
    <cellStyle name="Calculation 5 2 6" xfId="5370"/>
    <cellStyle name="Calculation 5 3" xfId="259"/>
    <cellStyle name="Calculation 5 3 2" xfId="2382"/>
    <cellStyle name="Calculation 5 3 2 2" xfId="4796"/>
    <cellStyle name="Calculation 5 3 2 3" xfId="5505"/>
    <cellStyle name="Calculation 5 3 2 4" xfId="5779"/>
    <cellStyle name="Calculation 5 3 3" xfId="2884"/>
    <cellStyle name="Calculation 5 3 4" xfId="3230"/>
    <cellStyle name="Calculation 5 3 5" xfId="5289"/>
    <cellStyle name="Calculation 5 4" xfId="2413"/>
    <cellStyle name="Calculation 5 4 2" xfId="2398"/>
    <cellStyle name="Calculation 5 4 2 2" xfId="4812"/>
    <cellStyle name="Calculation 5 4 2 3" xfId="5521"/>
    <cellStyle name="Calculation 5 4 2 4" xfId="5795"/>
    <cellStyle name="Calculation 5 4 3" xfId="4827"/>
    <cellStyle name="Calculation 5 4 4" xfId="5536"/>
    <cellStyle name="Calculation 5 4 5" xfId="5810"/>
    <cellStyle name="Calculation 5 5" xfId="2389"/>
    <cellStyle name="Calculation 5 5 2" xfId="4803"/>
    <cellStyle name="Calculation 5 5 3" xfId="5512"/>
    <cellStyle name="Calculation 5 5 4" xfId="5786"/>
    <cellStyle name="Calculation 5 6" xfId="2470"/>
    <cellStyle name="Calculation 5 6 2" xfId="4884"/>
    <cellStyle name="Calculation 5 6 3" xfId="5593"/>
    <cellStyle name="Calculation 5 6 4" xfId="5867"/>
    <cellStyle name="Calculation 5 7" xfId="2776"/>
    <cellStyle name="Calculation 5 7 2" xfId="3435"/>
    <cellStyle name="Calculation 5 7 3" xfId="5070"/>
    <cellStyle name="Calculation 5 8" xfId="2566"/>
    <cellStyle name="Calculation 5 9" xfId="3900"/>
    <cellStyle name="Calculation 6" xfId="203"/>
    <cellStyle name="Calculation 6 2" xfId="325"/>
    <cellStyle name="Calculation 6 2 2" xfId="2947"/>
    <cellStyle name="Calculation 6 2 2 2" xfId="3061"/>
    <cellStyle name="Calculation 6 2 2 3" xfId="5267"/>
    <cellStyle name="Calculation 6 2 3" xfId="2718"/>
    <cellStyle name="Calculation 6 2 4" xfId="3491"/>
    <cellStyle name="Calculation 6 2 5" xfId="5350"/>
    <cellStyle name="Calculation 6 3" xfId="1598"/>
    <cellStyle name="Calculation 6 3 2" xfId="4016"/>
    <cellStyle name="Calculation 6 3 3" xfId="5190"/>
    <cellStyle name="Calculation 6 3 4" xfId="2799"/>
    <cellStyle name="Calculation 6 4" xfId="2546"/>
    <cellStyle name="Calculation 6 4 2" xfId="4959"/>
    <cellStyle name="Calculation 6 4 3" xfId="5669"/>
    <cellStyle name="Calculation 6 4 4" xfId="5942"/>
    <cellStyle name="Calculation 6 5" xfId="2843"/>
    <cellStyle name="Calculation 6 5 2" xfId="3381"/>
    <cellStyle name="Calculation 6 5 3" xfId="5307"/>
    <cellStyle name="Calculation 6 6" xfId="2631"/>
    <cellStyle name="Calculation 6 7" xfId="3649"/>
    <cellStyle name="Calculation 6 8" xfId="5388"/>
    <cellStyle name="Calculation 7" xfId="2753"/>
    <cellStyle name="Calculation 7 2" xfId="2606"/>
    <cellStyle name="Calculation 7 3" xfId="5095"/>
    <cellStyle name="Check Cell" xfId="27"/>
    <cellStyle name="Check Cell 2" xfId="132"/>
    <cellStyle name="Comma 2" xfId="75"/>
    <cellStyle name="Comma 2 2" xfId="101"/>
    <cellStyle name="Comma 2 2 2" xfId="280"/>
    <cellStyle name="Comma 2 2 3" xfId="153"/>
    <cellStyle name="Comma 2 3" xfId="151"/>
    <cellStyle name="Comma 2 3 2" xfId="269"/>
    <cellStyle name="Comma 2 3 3" xfId="268"/>
    <cellStyle name="Comma 2 4" xfId="300"/>
    <cellStyle name="Comma 3" xfId="178"/>
    <cellStyle name="Comma 4" xfId="1621"/>
    <cellStyle name="Detail" xfId="275"/>
    <cellStyle name="Detail 2" xfId="281"/>
    <cellStyle name="Detail 2 2" xfId="180"/>
    <cellStyle name="Detail 2 2 2" xfId="1624"/>
    <cellStyle name="Detail 2 2 2 2" xfId="4038"/>
    <cellStyle name="Detail 2 2 2 3" xfId="5213"/>
    <cellStyle name="Detail 2 2 2 4" xfId="5227"/>
    <cellStyle name="Detail 2 2 3" xfId="2820"/>
    <cellStyle name="Detail 2 2 4" xfId="3404"/>
    <cellStyle name="Detail 2 2 5" xfId="5318"/>
    <cellStyle name="Detail 2 3" xfId="150"/>
    <cellStyle name="Detail 2 3 2" xfId="266"/>
    <cellStyle name="Detail 2 3 2 2" xfId="1626"/>
    <cellStyle name="Detail 2 3 2 2 2" xfId="4040"/>
    <cellStyle name="Detail 2 3 2 2 3" xfId="5215"/>
    <cellStyle name="Detail 2 3 2 2 4" xfId="2559"/>
    <cellStyle name="Detail 2 3 2 3" xfId="2891"/>
    <cellStyle name="Detail 2 3 2 4" xfId="2785"/>
    <cellStyle name="Detail 2 3 2 5" xfId="5286"/>
    <cellStyle name="Detail 2 3 3" xfId="1625"/>
    <cellStyle name="Detail 2 3 3 2" xfId="4039"/>
    <cellStyle name="Detail 2 3 3 3" xfId="5214"/>
    <cellStyle name="Detail 2 3 3 4" xfId="5230"/>
    <cellStyle name="Detail 2 3 4" xfId="2796"/>
    <cellStyle name="Detail 2 3 5" xfId="3422"/>
    <cellStyle name="Detail 2 3 6" xfId="5329"/>
    <cellStyle name="Detail 2 4" xfId="1623"/>
    <cellStyle name="Detail 2 4 2" xfId="2439"/>
    <cellStyle name="Detail 2 4 2 2" xfId="4853"/>
    <cellStyle name="Detail 2 4 2 3" xfId="5562"/>
    <cellStyle name="Detail 2 4 2 4" xfId="5836"/>
    <cellStyle name="Detail 2 4 3" xfId="2313"/>
    <cellStyle name="Detail 2 4 3 2" xfId="4727"/>
    <cellStyle name="Detail 2 4 3 3" xfId="5436"/>
    <cellStyle name="Detail 2 4 3 4" xfId="5710"/>
    <cellStyle name="Detail 2 4 4" xfId="4037"/>
    <cellStyle name="Detail 2 4 5" xfId="5212"/>
    <cellStyle name="Detail 2 4 6" xfId="2881"/>
    <cellStyle name="Detail 2 5" xfId="276"/>
    <cellStyle name="Detail 2 5 2" xfId="2901"/>
    <cellStyle name="Detail 2 5 3" xfId="4002"/>
    <cellStyle name="Detail 2 5 4" xfId="5283"/>
    <cellStyle name="Detail 2 6" xfId="2527"/>
    <cellStyle name="Detail 2 6 2" xfId="4941"/>
    <cellStyle name="Detail 2 6 3" xfId="5650"/>
    <cellStyle name="Detail 2 6 4" xfId="5924"/>
    <cellStyle name="Detail 2 7" xfId="2904"/>
    <cellStyle name="Detail 2 8" xfId="2560"/>
    <cellStyle name="Detail 2 9" xfId="5017"/>
    <cellStyle name="Detail 3" xfId="265"/>
    <cellStyle name="Detail 3 2" xfId="1627"/>
    <cellStyle name="Detail 3 2 2" xfId="4041"/>
    <cellStyle name="Detail 3 2 3" xfId="5216"/>
    <cellStyle name="Detail 3 2 4" xfId="5228"/>
    <cellStyle name="Detail 3 3" xfId="2890"/>
    <cellStyle name="Detail 3 4" xfId="3198"/>
    <cellStyle name="Detail 3 5" xfId="5020"/>
    <cellStyle name="Detail 4" xfId="264"/>
    <cellStyle name="Detail 4 2" xfId="1628"/>
    <cellStyle name="Detail 4 2 2" xfId="2444"/>
    <cellStyle name="Detail 4 2 2 2" xfId="4858"/>
    <cellStyle name="Detail 4 2 2 3" xfId="5567"/>
    <cellStyle name="Detail 4 2 2 4" xfId="5841"/>
    <cellStyle name="Detail 4 2 3" xfId="2312"/>
    <cellStyle name="Detail 4 2 3 2" xfId="4726"/>
    <cellStyle name="Detail 4 2 3 3" xfId="5435"/>
    <cellStyle name="Detail 4 2 3 4" xfId="5709"/>
    <cellStyle name="Detail 4 2 4" xfId="4042"/>
    <cellStyle name="Detail 4 2 5" xfId="5217"/>
    <cellStyle name="Detail 4 2 6" xfId="5229"/>
    <cellStyle name="Detail 4 3" xfId="1590"/>
    <cellStyle name="Detail 4 3 2" xfId="4008"/>
    <cellStyle name="Detail 4 3 3" xfId="5182"/>
    <cellStyle name="Detail 4 3 4" xfId="5244"/>
    <cellStyle name="Detail 4 4" xfId="2408"/>
    <cellStyle name="Detail 4 4 2" xfId="4822"/>
    <cellStyle name="Detail 4 4 3" xfId="5531"/>
    <cellStyle name="Detail 4 4 4" xfId="5805"/>
    <cellStyle name="Detail 4 5" xfId="2889"/>
    <cellStyle name="Detail 4 6" xfId="3205"/>
    <cellStyle name="Detail 4 7" xfId="5288"/>
    <cellStyle name="Detail 5" xfId="1622"/>
    <cellStyle name="Detail 5 2" xfId="4036"/>
    <cellStyle name="Detail 5 3" xfId="5211"/>
    <cellStyle name="Detail 5 4" xfId="2573"/>
    <cellStyle name="Detail 6" xfId="2900"/>
    <cellStyle name="Detail 7" xfId="2819"/>
    <cellStyle name="Detail 8" xfId="5282"/>
    <cellStyle name="Explanatory Text" xfId="28"/>
    <cellStyle name="Explanatory Text 2" xfId="133"/>
    <cellStyle name="Good" xfId="29"/>
    <cellStyle name="Good 2" xfId="134"/>
    <cellStyle name="Head" xfId="263"/>
    <cellStyle name="Head 2" xfId="262"/>
    <cellStyle name="Head 2 2" xfId="261"/>
    <cellStyle name="Head 2 2 2" xfId="1631"/>
    <cellStyle name="Head 2 2 2 2" xfId="4045"/>
    <cellStyle name="Head 2 2 2 3" xfId="5220"/>
    <cellStyle name="Head 2 2 2 4" xfId="3997"/>
    <cellStyle name="Head 2 2 3" xfId="2886"/>
    <cellStyle name="Head 2 2 4" xfId="3218"/>
    <cellStyle name="Head 2 2 5" xfId="5022"/>
    <cellStyle name="Head 2 3" xfId="301"/>
    <cellStyle name="Head 2 3 2" xfId="260"/>
    <cellStyle name="Head 2 3 2 2" xfId="1633"/>
    <cellStyle name="Head 2 3 2 2 2" xfId="4047"/>
    <cellStyle name="Head 2 3 2 2 3" xfId="5222"/>
    <cellStyle name="Head 2 3 2 2 4" xfId="2902"/>
    <cellStyle name="Head 2 3 2 3" xfId="2885"/>
    <cellStyle name="Head 2 3 2 4" xfId="3219"/>
    <cellStyle name="Head 2 3 2 5" xfId="5290"/>
    <cellStyle name="Head 2 3 3" xfId="1632"/>
    <cellStyle name="Head 2 3 3 2" xfId="4046"/>
    <cellStyle name="Head 2 3 3 3" xfId="5221"/>
    <cellStyle name="Head 2 3 3 4" xfId="2880"/>
    <cellStyle name="Head 2 3 4" xfId="2924"/>
    <cellStyle name="Head 2 3 5" xfId="3083"/>
    <cellStyle name="Head 2 3 6" xfId="5003"/>
    <cellStyle name="Head 2 4" xfId="1630"/>
    <cellStyle name="Head 2 4 2" xfId="2445"/>
    <cellStyle name="Head 2 4 2 2" xfId="4859"/>
    <cellStyle name="Head 2 4 2 3" xfId="5568"/>
    <cellStyle name="Head 2 4 2 4" xfId="5842"/>
    <cellStyle name="Head 2 4 3" xfId="2311"/>
    <cellStyle name="Head 2 4 3 2" xfId="4725"/>
    <cellStyle name="Head 2 4 3 3" xfId="5434"/>
    <cellStyle name="Head 2 4 3 4" xfId="5708"/>
    <cellStyle name="Head 2 4 4" xfId="4044"/>
    <cellStyle name="Head 2 4 5" xfId="5219"/>
    <cellStyle name="Head 2 4 6" xfId="2584"/>
    <cellStyle name="Head 2 5" xfId="1588"/>
    <cellStyle name="Head 2 5 2" xfId="4006"/>
    <cellStyle name="Head 2 5 3" xfId="5180"/>
    <cellStyle name="Head 2 5 4" xfId="2567"/>
    <cellStyle name="Head 2 6" xfId="2407"/>
    <cellStyle name="Head 2 6 2" xfId="4821"/>
    <cellStyle name="Head 2 6 3" xfId="5530"/>
    <cellStyle name="Head 2 6 4" xfId="5804"/>
    <cellStyle name="Head 2 7" xfId="2887"/>
    <cellStyle name="Head 2 8" xfId="3217"/>
    <cellStyle name="Head 2 9" xfId="5021"/>
    <cellStyle name="Head 3" xfId="258"/>
    <cellStyle name="Head 3 2" xfId="1634"/>
    <cellStyle name="Head 3 2 2" xfId="4048"/>
    <cellStyle name="Head 3 2 3" xfId="5223"/>
    <cellStyle name="Head 3 2 4" xfId="2788"/>
    <cellStyle name="Head 3 3" xfId="2883"/>
    <cellStyle name="Head 3 4" xfId="3238"/>
    <cellStyle name="Head 3 5" xfId="5023"/>
    <cellStyle name="Head 4" xfId="257"/>
    <cellStyle name="Head 4 2" xfId="1635"/>
    <cellStyle name="Head 4 2 2" xfId="2447"/>
    <cellStyle name="Head 4 2 2 2" xfId="4861"/>
    <cellStyle name="Head 4 2 2 3" xfId="5570"/>
    <cellStyle name="Head 4 2 2 4" xfId="5844"/>
    <cellStyle name="Head 4 2 3" xfId="2464"/>
    <cellStyle name="Head 4 2 3 2" xfId="4878"/>
    <cellStyle name="Head 4 2 3 3" xfId="5587"/>
    <cellStyle name="Head 4 2 3 4" xfId="5861"/>
    <cellStyle name="Head 4 2 4" xfId="4049"/>
    <cellStyle name="Head 4 2 5" xfId="5224"/>
    <cellStyle name="Head 4 2 6" xfId="2879"/>
    <cellStyle name="Head 4 3" xfId="1586"/>
    <cellStyle name="Head 4 3 2" xfId="4004"/>
    <cellStyle name="Head 4 3 3" xfId="5178"/>
    <cellStyle name="Head 4 3 4" xfId="5238"/>
    <cellStyle name="Head 4 4" xfId="2526"/>
    <cellStyle name="Head 4 4 2" xfId="4940"/>
    <cellStyle name="Head 4 4 3" xfId="5649"/>
    <cellStyle name="Head 4 4 4" xfId="5923"/>
    <cellStyle name="Head 4 5" xfId="2882"/>
    <cellStyle name="Head 4 6" xfId="3239"/>
    <cellStyle name="Head 4 7" xfId="5291"/>
    <cellStyle name="Head 5" xfId="1629"/>
    <cellStyle name="Head 5 2" xfId="4043"/>
    <cellStyle name="Head 5 3" xfId="5218"/>
    <cellStyle name="Head 5 4" xfId="2562"/>
    <cellStyle name="Head 6" xfId="2888"/>
    <cellStyle name="Head 7" xfId="3216"/>
    <cellStyle name="Head 8" xfId="5285"/>
    <cellStyle name="Heading 1" xfId="30"/>
    <cellStyle name="Heading 1 2" xfId="135"/>
    <cellStyle name="Heading 2" xfId="31"/>
    <cellStyle name="Heading 2 2" xfId="136"/>
    <cellStyle name="Heading 3" xfId="32"/>
    <cellStyle name="Heading 3 2" xfId="137"/>
    <cellStyle name="Heading 4" xfId="33"/>
    <cellStyle name="Heading 4 2" xfId="138"/>
    <cellStyle name="Hiperveza 2" xfId="256"/>
    <cellStyle name="Hyperlink" xfId="2557" builtinId="8"/>
    <cellStyle name="Hyperlink 2" xfId="52"/>
    <cellStyle name="Hyperlink 2 2" xfId="91"/>
    <cellStyle name="Hyperlink 2 2 2" xfId="1578"/>
    <cellStyle name="Hyperlink 2 2 3" xfId="254"/>
    <cellStyle name="Hyperlink 2 2 4" xfId="279"/>
    <cellStyle name="Hyperlink 2 3" xfId="103"/>
    <cellStyle name="Hyperlink 2 3 2" xfId="253"/>
    <cellStyle name="Hyperlink 2 4" xfId="255"/>
    <cellStyle name="Hyperlink 3" xfId="148"/>
    <cellStyle name="Hyperlink 3 2" xfId="251"/>
    <cellStyle name="Hyperlink 3 3" xfId="250"/>
    <cellStyle name="Hyperlink 3 4" xfId="252"/>
    <cellStyle name="Hyperlink 4" xfId="249"/>
    <cellStyle name="Hyperlink 5" xfId="92"/>
    <cellStyle name="Hyperlink 6" xfId="247"/>
    <cellStyle name="Hyperlink 7" xfId="246"/>
    <cellStyle name="Hyperlink 8" xfId="73"/>
    <cellStyle name="Input" xfId="34"/>
    <cellStyle name="Input 2" xfId="66"/>
    <cellStyle name="Input 2 10" xfId="2770"/>
    <cellStyle name="Input 2 10 2" xfId="3441"/>
    <cellStyle name="Input 2 10 3" xfId="5076"/>
    <cellStyle name="Input 2 11" xfId="2597"/>
    <cellStyle name="Input 2 12" xfId="3803"/>
    <cellStyle name="Input 2 13" xfId="5404"/>
    <cellStyle name="Input 2 2" xfId="186"/>
    <cellStyle name="Input 2 2 10" xfId="5398"/>
    <cellStyle name="Input 2 2 2" xfId="308"/>
    <cellStyle name="Input 2 2 2 2" xfId="2511"/>
    <cellStyle name="Input 2 2 2 2 2" xfId="4925"/>
    <cellStyle name="Input 2 2 2 2 3" xfId="5634"/>
    <cellStyle name="Input 2 2 2 2 4" xfId="5908"/>
    <cellStyle name="Input 2 2 2 3" xfId="2930"/>
    <cellStyle name="Input 2 2 2 3 2" xfId="3077"/>
    <cellStyle name="Input 2 2 2 3 3" xfId="5275"/>
    <cellStyle name="Input 2 2 2 4" xfId="2701"/>
    <cellStyle name="Input 2 2 2 5" xfId="3508"/>
    <cellStyle name="Input 2 2 2 6" xfId="5355"/>
    <cellStyle name="Input 2 2 3" xfId="1614"/>
    <cellStyle name="Input 2 2 3 2" xfId="2433"/>
    <cellStyle name="Input 2 2 3 2 2" xfId="4847"/>
    <cellStyle name="Input 2 2 3 2 3" xfId="5556"/>
    <cellStyle name="Input 2 2 3 2 4" xfId="5830"/>
    <cellStyle name="Input 2 2 3 3" xfId="4029"/>
    <cellStyle name="Input 2 2 3 4" xfId="5205"/>
    <cellStyle name="Input 2 2 3 5" xfId="2569"/>
    <cellStyle name="Input 2 2 4" xfId="2319"/>
    <cellStyle name="Input 2 2 4 2" xfId="2462"/>
    <cellStyle name="Input 2 2 4 2 2" xfId="4876"/>
    <cellStyle name="Input 2 2 4 2 3" xfId="5585"/>
    <cellStyle name="Input 2 2 4 2 4" xfId="5859"/>
    <cellStyle name="Input 2 2 4 3" xfId="4733"/>
    <cellStyle name="Input 2 2 4 4" xfId="5442"/>
    <cellStyle name="Input 2 2 4 5" xfId="5716"/>
    <cellStyle name="Input 2 2 5" xfId="2463"/>
    <cellStyle name="Input 2 2 5 2" xfId="4877"/>
    <cellStyle name="Input 2 2 5 3" xfId="5586"/>
    <cellStyle name="Input 2 2 5 4" xfId="5860"/>
    <cellStyle name="Input 2 2 6" xfId="2451"/>
    <cellStyle name="Input 2 2 6 2" xfId="4865"/>
    <cellStyle name="Input 2 2 6 3" xfId="5574"/>
    <cellStyle name="Input 2 2 6 4" xfId="5848"/>
    <cellStyle name="Input 2 2 7" xfId="2826"/>
    <cellStyle name="Input 2 2 7 2" xfId="3398"/>
    <cellStyle name="Input 2 2 7 3" xfId="5051"/>
    <cellStyle name="Input 2 2 8" xfId="2614"/>
    <cellStyle name="Input 2 2 9" xfId="3664"/>
    <cellStyle name="Input 2 3" xfId="224"/>
    <cellStyle name="Input 2 3 2" xfId="346"/>
    <cellStyle name="Input 2 3 2 2" xfId="2968"/>
    <cellStyle name="Input 2 3 2 2 2" xfId="3004"/>
    <cellStyle name="Input 2 3 2 2 3" xfId="5254"/>
    <cellStyle name="Input 2 3 2 3" xfId="2739"/>
    <cellStyle name="Input 2 3 2 4" xfId="3470"/>
    <cellStyle name="Input 2 3 2 5" xfId="5105"/>
    <cellStyle name="Input 2 3 3" xfId="2443"/>
    <cellStyle name="Input 2 3 3 2" xfId="4857"/>
    <cellStyle name="Input 2 3 3 3" xfId="5566"/>
    <cellStyle name="Input 2 3 3 4" xfId="5840"/>
    <cellStyle name="Input 2 3 4" xfId="2296"/>
    <cellStyle name="Input 2 3 4 2" xfId="4710"/>
    <cellStyle name="Input 2 3 4 3" xfId="5419"/>
    <cellStyle name="Input 2 3 4 4" xfId="5693"/>
    <cellStyle name="Input 2 3 5" xfId="2556"/>
    <cellStyle name="Input 2 3 5 2" xfId="4969"/>
    <cellStyle name="Input 2 3 5 3" xfId="5679"/>
    <cellStyle name="Input 2 3 5 4" xfId="5952"/>
    <cellStyle name="Input 2 3 6" xfId="2864"/>
    <cellStyle name="Input 2 3 6 2" xfId="3254"/>
    <cellStyle name="Input 2 3 6 3" xfId="5298"/>
    <cellStyle name="Input 2 3 7" xfId="2652"/>
    <cellStyle name="Input 2 3 8" xfId="3619"/>
    <cellStyle name="Input 2 3 9" xfId="5379"/>
    <cellStyle name="Input 2 4" xfId="213"/>
    <cellStyle name="Input 2 4 2" xfId="335"/>
    <cellStyle name="Input 2 4 2 2" xfId="2957"/>
    <cellStyle name="Input 2 4 2 2 2" xfId="3051"/>
    <cellStyle name="Input 2 4 2 2 3" xfId="5263"/>
    <cellStyle name="Input 2 4 2 3" xfId="2728"/>
    <cellStyle name="Input 2 4 2 4" xfId="3481"/>
    <cellStyle name="Input 2 4 2 5" xfId="5110"/>
    <cellStyle name="Input 2 4 3" xfId="2341"/>
    <cellStyle name="Input 2 4 3 2" xfId="4755"/>
    <cellStyle name="Input 2 4 3 3" xfId="5464"/>
    <cellStyle name="Input 2 4 3 4" xfId="5738"/>
    <cellStyle name="Input 2 4 4" xfId="2295"/>
    <cellStyle name="Input 2 4 4 2" xfId="4709"/>
    <cellStyle name="Input 2 4 4 3" xfId="5418"/>
    <cellStyle name="Input 2 4 4 4" xfId="5692"/>
    <cellStyle name="Input 2 4 5" xfId="2853"/>
    <cellStyle name="Input 2 4 5 2" xfId="3291"/>
    <cellStyle name="Input 2 4 5 3" xfId="5038"/>
    <cellStyle name="Input 2 4 6" xfId="2641"/>
    <cellStyle name="Input 2 4 7" xfId="3639"/>
    <cellStyle name="Input 2 4 8" xfId="5151"/>
    <cellStyle name="Input 2 5" xfId="168"/>
    <cellStyle name="Input 2 5 2" xfId="2396"/>
    <cellStyle name="Input 2 5 2 2" xfId="4810"/>
    <cellStyle name="Input 2 5 2 3" xfId="5519"/>
    <cellStyle name="Input 2 5 2 4" xfId="5793"/>
    <cellStyle name="Input 2 5 3" xfId="2811"/>
    <cellStyle name="Input 2 5 3 2" xfId="3410"/>
    <cellStyle name="Input 2 5 3 3" xfId="5057"/>
    <cellStyle name="Input 2 5 4" xfId="2690"/>
    <cellStyle name="Input 2 5 5" xfId="3519"/>
    <cellStyle name="Input 2 5 6" xfId="5129"/>
    <cellStyle name="Input 2 6" xfId="293"/>
    <cellStyle name="Input 2 6 2" xfId="2453"/>
    <cellStyle name="Input 2 6 2 2" xfId="4867"/>
    <cellStyle name="Input 2 6 2 3" xfId="5576"/>
    <cellStyle name="Input 2 6 2 4" xfId="5850"/>
    <cellStyle name="Input 2 6 3" xfId="2916"/>
    <cellStyle name="Input 2 6 4" xfId="3090"/>
    <cellStyle name="Input 2 6 5" xfId="3762"/>
    <cellStyle name="Input 2 7" xfId="1602"/>
    <cellStyle name="Input 2 7 2" xfId="4020"/>
    <cellStyle name="Input 2 7 3" xfId="5194"/>
    <cellStyle name="Input 2 7 4" xfId="5225"/>
    <cellStyle name="Input 2 8" xfId="2329"/>
    <cellStyle name="Input 2 8 2" xfId="4743"/>
    <cellStyle name="Input 2 8 3" xfId="5452"/>
    <cellStyle name="Input 2 8 4" xfId="5726"/>
    <cellStyle name="Input 2 9" xfId="2418"/>
    <cellStyle name="Input 2 9 2" xfId="4832"/>
    <cellStyle name="Input 2 9 3" xfId="5541"/>
    <cellStyle name="Input 2 9 4" xfId="5815"/>
    <cellStyle name="Input 3" xfId="61"/>
    <cellStyle name="Input 3 10" xfId="2592"/>
    <cellStyle name="Input 3 11" xfId="3832"/>
    <cellStyle name="Input 3 12" xfId="5405"/>
    <cellStyle name="Input 3 2" xfId="191"/>
    <cellStyle name="Input 3 2 2" xfId="313"/>
    <cellStyle name="Input 3 2 2 2" xfId="2935"/>
    <cellStyle name="Input 3 2 2 2 2" xfId="3072"/>
    <cellStyle name="Input 3 2 2 2 3" xfId="4997"/>
    <cellStyle name="Input 3 2 2 3" xfId="2706"/>
    <cellStyle name="Input 3 2 2 4" xfId="3503"/>
    <cellStyle name="Input 3 2 2 5" xfId="5121"/>
    <cellStyle name="Input 3 2 3" xfId="1601"/>
    <cellStyle name="Input 3 2 3 2" xfId="4019"/>
    <cellStyle name="Input 3 2 3 3" xfId="5193"/>
    <cellStyle name="Input 3 2 3 4" xfId="2893"/>
    <cellStyle name="Input 3 2 4" xfId="2409"/>
    <cellStyle name="Input 3 2 4 2" xfId="4823"/>
    <cellStyle name="Input 3 2 4 3" xfId="5532"/>
    <cellStyle name="Input 3 2 4 4" xfId="5806"/>
    <cellStyle name="Input 3 2 5" xfId="2542"/>
    <cellStyle name="Input 3 2 5 2" xfId="4955"/>
    <cellStyle name="Input 3 2 5 3" xfId="5665"/>
    <cellStyle name="Input 3 2 5 4" xfId="5938"/>
    <cellStyle name="Input 3 2 6" xfId="2831"/>
    <cellStyle name="Input 3 2 6 2" xfId="3393"/>
    <cellStyle name="Input 3 2 6 3" xfId="5311"/>
    <cellStyle name="Input 3 2 7" xfId="2619"/>
    <cellStyle name="Input 3 2 8" xfId="3659"/>
    <cellStyle name="Input 3 2 9" xfId="5161"/>
    <cellStyle name="Input 3 3" xfId="219"/>
    <cellStyle name="Input 3 3 2" xfId="341"/>
    <cellStyle name="Input 3 3 2 2" xfId="2963"/>
    <cellStyle name="Input 3 3 2 2 2" xfId="3009"/>
    <cellStyle name="Input 3 3 2 2 3" xfId="4983"/>
    <cellStyle name="Input 3 3 2 3" xfId="2734"/>
    <cellStyle name="Input 3 3 2 4" xfId="3475"/>
    <cellStyle name="Input 3 3 2 5" xfId="5343"/>
    <cellStyle name="Input 3 3 3" xfId="2489"/>
    <cellStyle name="Input 3 3 3 2" xfId="4903"/>
    <cellStyle name="Input 3 3 3 3" xfId="5612"/>
    <cellStyle name="Input 3 3 3 4" xfId="5886"/>
    <cellStyle name="Input 3 3 4" xfId="2513"/>
    <cellStyle name="Input 3 3 4 2" xfId="4927"/>
    <cellStyle name="Input 3 3 4 3" xfId="5636"/>
    <cellStyle name="Input 3 3 4 4" xfId="5910"/>
    <cellStyle name="Input 3 3 5" xfId="2859"/>
    <cellStyle name="Input 3 3 5 2" xfId="3259"/>
    <cellStyle name="Input 3 3 5 3" xfId="5299"/>
    <cellStyle name="Input 3 3 6" xfId="2647"/>
    <cellStyle name="Input 3 3 7" xfId="3633"/>
    <cellStyle name="Input 3 3 8" xfId="5380"/>
    <cellStyle name="Input 3 4" xfId="209"/>
    <cellStyle name="Input 3 4 2" xfId="331"/>
    <cellStyle name="Input 3 4 2 2" xfId="2953"/>
    <cellStyle name="Input 3 4 2 2 2" xfId="3055"/>
    <cellStyle name="Input 3 4 2 2 3" xfId="5261"/>
    <cellStyle name="Input 3 4 2 3" xfId="2724"/>
    <cellStyle name="Input 3 4 2 4" xfId="3485"/>
    <cellStyle name="Input 3 4 2 5" xfId="5111"/>
    <cellStyle name="Input 3 4 3" xfId="1596"/>
    <cellStyle name="Input 3 4 3 2" xfId="4014"/>
    <cellStyle name="Input 3 4 3 3" xfId="5188"/>
    <cellStyle name="Input 3 4 3 4" xfId="5240"/>
    <cellStyle name="Input 3 4 4" xfId="2428"/>
    <cellStyle name="Input 3 4 4 2" xfId="4842"/>
    <cellStyle name="Input 3 4 4 3" xfId="5551"/>
    <cellStyle name="Input 3 4 4 4" xfId="5825"/>
    <cellStyle name="Input 3 4 5" xfId="2849"/>
    <cellStyle name="Input 3 4 5 2" xfId="3349"/>
    <cellStyle name="Input 3 4 5 3" xfId="5040"/>
    <cellStyle name="Input 3 4 6" xfId="2637"/>
    <cellStyle name="Input 3 4 7" xfId="3643"/>
    <cellStyle name="Input 3 4 8" xfId="5153"/>
    <cellStyle name="Input 3 5" xfId="163"/>
    <cellStyle name="Input 3 5 2" xfId="2501"/>
    <cellStyle name="Input 3 5 2 2" xfId="4915"/>
    <cellStyle name="Input 3 5 2 3" xfId="5624"/>
    <cellStyle name="Input 3 5 2 4" xfId="5898"/>
    <cellStyle name="Input 3 5 3" xfId="2806"/>
    <cellStyle name="Input 3 5 3 2" xfId="3415"/>
    <cellStyle name="Input 3 5 3 3" xfId="5060"/>
    <cellStyle name="Input 3 5 4" xfId="2685"/>
    <cellStyle name="Input 3 5 5" xfId="3524"/>
    <cellStyle name="Input 3 5 6" xfId="5363"/>
    <cellStyle name="Input 3 6" xfId="288"/>
    <cellStyle name="Input 3 6 2" xfId="2911"/>
    <cellStyle name="Input 3 6 3" xfId="3095"/>
    <cellStyle name="Input 3 6 4" xfId="5012"/>
    <cellStyle name="Input 3 7" xfId="2333"/>
    <cellStyle name="Input 3 7 2" xfId="4747"/>
    <cellStyle name="Input 3 7 3" xfId="5456"/>
    <cellStyle name="Input 3 7 4" xfId="5730"/>
    <cellStyle name="Input 3 8" xfId="2331"/>
    <cellStyle name="Input 3 8 2" xfId="4745"/>
    <cellStyle name="Input 3 8 3" xfId="5454"/>
    <cellStyle name="Input 3 8 4" xfId="5728"/>
    <cellStyle name="Input 3 9" xfId="2765"/>
    <cellStyle name="Input 3 9 2" xfId="3446"/>
    <cellStyle name="Input 3 9 3" xfId="3887"/>
    <cellStyle name="Input 4" xfId="65"/>
    <cellStyle name="Input 4 10" xfId="2596"/>
    <cellStyle name="Input 4 11" xfId="3804"/>
    <cellStyle name="Input 4 12" xfId="5401"/>
    <cellStyle name="Input 4 2" xfId="187"/>
    <cellStyle name="Input 4 2 2" xfId="309"/>
    <cellStyle name="Input 4 2 2 2" xfId="2931"/>
    <cellStyle name="Input 4 2 2 2 2" xfId="3076"/>
    <cellStyle name="Input 4 2 2 2 3" xfId="4999"/>
    <cellStyle name="Input 4 2 2 3" xfId="2702"/>
    <cellStyle name="Input 4 2 2 4" xfId="3507"/>
    <cellStyle name="Input 4 2 2 5" xfId="5358"/>
    <cellStyle name="Input 4 2 3" xfId="2420"/>
    <cellStyle name="Input 4 2 3 2" xfId="4834"/>
    <cellStyle name="Input 4 2 3 3" xfId="5543"/>
    <cellStyle name="Input 4 2 3 4" xfId="5817"/>
    <cellStyle name="Input 4 2 4" xfId="2367"/>
    <cellStyle name="Input 4 2 4 2" xfId="4781"/>
    <cellStyle name="Input 4 2 4 3" xfId="5490"/>
    <cellStyle name="Input 4 2 4 4" xfId="5764"/>
    <cellStyle name="Input 4 2 5" xfId="2539"/>
    <cellStyle name="Input 4 2 5 2" xfId="4952"/>
    <cellStyle name="Input 4 2 5 3" xfId="5662"/>
    <cellStyle name="Input 4 2 5 4" xfId="5935"/>
    <cellStyle name="Input 4 2 6" xfId="2827"/>
    <cellStyle name="Input 4 2 6 2" xfId="3397"/>
    <cellStyle name="Input 4 2 6 3" xfId="5315"/>
    <cellStyle name="Input 4 2 7" xfId="2615"/>
    <cellStyle name="Input 4 2 8" xfId="3663"/>
    <cellStyle name="Input 4 2 9" xfId="5163"/>
    <cellStyle name="Input 4 3" xfId="223"/>
    <cellStyle name="Input 4 3 2" xfId="345"/>
    <cellStyle name="Input 4 3 2 2" xfId="2967"/>
    <cellStyle name="Input 4 3 2 2 2" xfId="3005"/>
    <cellStyle name="Input 4 3 2 2 3" xfId="4981"/>
    <cellStyle name="Input 4 3 2 3" xfId="2738"/>
    <cellStyle name="Input 4 3 2 4" xfId="3471"/>
    <cellStyle name="Input 4 3 2 5" xfId="5103"/>
    <cellStyle name="Input 4 3 3" xfId="2345"/>
    <cellStyle name="Input 4 3 3 2" xfId="4759"/>
    <cellStyle name="Input 4 3 3 3" xfId="5468"/>
    <cellStyle name="Input 4 3 3 4" xfId="5742"/>
    <cellStyle name="Input 4 3 4" xfId="2383"/>
    <cellStyle name="Input 4 3 4 2" xfId="4797"/>
    <cellStyle name="Input 4 3 4 3" xfId="5506"/>
    <cellStyle name="Input 4 3 4 4" xfId="5780"/>
    <cellStyle name="Input 4 3 5" xfId="2863"/>
    <cellStyle name="Input 4 3 5 2" xfId="3255"/>
    <cellStyle name="Input 4 3 5 3" xfId="5297"/>
    <cellStyle name="Input 4 3 6" xfId="2651"/>
    <cellStyle name="Input 4 3 7" xfId="3620"/>
    <cellStyle name="Input 4 3 8" xfId="5376"/>
    <cellStyle name="Input 4 4" xfId="233"/>
    <cellStyle name="Input 4 4 2" xfId="355"/>
    <cellStyle name="Input 4 4 2 2" xfId="2977"/>
    <cellStyle name="Input 4 4 2 2 2" xfId="2995"/>
    <cellStyle name="Input 4 4 2 2 3" xfId="4975"/>
    <cellStyle name="Input 4 4 2 3" xfId="2748"/>
    <cellStyle name="Input 4 4 2 4" xfId="3461"/>
    <cellStyle name="Input 4 4 2 5" xfId="5100"/>
    <cellStyle name="Input 4 4 3" xfId="2491"/>
    <cellStyle name="Input 4 4 3 2" xfId="4905"/>
    <cellStyle name="Input 4 4 3 3" xfId="5614"/>
    <cellStyle name="Input 4 4 3 4" xfId="5888"/>
    <cellStyle name="Input 4 4 4" xfId="2310"/>
    <cellStyle name="Input 4 4 4 2" xfId="4724"/>
    <cellStyle name="Input 4 4 4 3" xfId="5433"/>
    <cellStyle name="Input 4 4 4 4" xfId="5707"/>
    <cellStyle name="Input 4 4 5" xfId="2873"/>
    <cellStyle name="Input 4 4 5 2" xfId="3245"/>
    <cellStyle name="Input 4 4 5 3" xfId="5026"/>
    <cellStyle name="Input 4 4 6" xfId="2661"/>
    <cellStyle name="Input 4 4 7" xfId="3610"/>
    <cellStyle name="Input 4 4 8" xfId="5139"/>
    <cellStyle name="Input 4 5" xfId="167"/>
    <cellStyle name="Input 4 5 2" xfId="2391"/>
    <cellStyle name="Input 4 5 2 2" xfId="4805"/>
    <cellStyle name="Input 4 5 2 3" xfId="5514"/>
    <cellStyle name="Input 4 5 2 4" xfId="5788"/>
    <cellStyle name="Input 4 5 3" xfId="2810"/>
    <cellStyle name="Input 4 5 3 2" xfId="3411"/>
    <cellStyle name="Input 4 5 3 3" xfId="5323"/>
    <cellStyle name="Input 4 5 4" xfId="2689"/>
    <cellStyle name="Input 4 5 5" xfId="3520"/>
    <cellStyle name="Input 4 5 6" xfId="5365"/>
    <cellStyle name="Input 4 6" xfId="292"/>
    <cellStyle name="Input 4 6 2" xfId="2915"/>
    <cellStyle name="Input 4 6 3" xfId="3091"/>
    <cellStyle name="Input 4 6 4" xfId="5010"/>
    <cellStyle name="Input 4 7" xfId="2478"/>
    <cellStyle name="Input 4 7 2" xfId="4892"/>
    <cellStyle name="Input 4 7 3" xfId="5601"/>
    <cellStyle name="Input 4 7 4" xfId="5875"/>
    <cellStyle name="Input 4 8" xfId="2290"/>
    <cellStyle name="Input 4 8 2" xfId="4704"/>
    <cellStyle name="Input 4 8 3" xfId="5413"/>
    <cellStyle name="Input 4 8 4" xfId="5687"/>
    <cellStyle name="Input 4 9" xfId="2769"/>
    <cellStyle name="Input 4 9 2" xfId="3442"/>
    <cellStyle name="Input 4 9 3" xfId="5077"/>
    <cellStyle name="Input 5" xfId="81"/>
    <cellStyle name="Input 5 10" xfId="5409"/>
    <cellStyle name="Input 5 2" xfId="139"/>
    <cellStyle name="Input 5 2 2" xfId="2365"/>
    <cellStyle name="Input 5 2 2 2" xfId="4779"/>
    <cellStyle name="Input 5 2 2 3" xfId="5488"/>
    <cellStyle name="Input 5 2 2 4" xfId="5762"/>
    <cellStyle name="Input 5 2 3" xfId="2791"/>
    <cellStyle name="Input 5 2 3 2" xfId="3427"/>
    <cellStyle name="Input 5 2 3 3" xfId="5330"/>
    <cellStyle name="Input 5 2 4" xfId="2674"/>
    <cellStyle name="Input 5 2 5" xfId="3535"/>
    <cellStyle name="Input 5 2 6" xfId="5371"/>
    <cellStyle name="Input 5 3" xfId="267"/>
    <cellStyle name="Input 5 3 2" xfId="2381"/>
    <cellStyle name="Input 5 3 2 2" xfId="4795"/>
    <cellStyle name="Input 5 3 2 3" xfId="5504"/>
    <cellStyle name="Input 5 3 2 4" xfId="5778"/>
    <cellStyle name="Input 5 3 3" xfId="2892"/>
    <cellStyle name="Input 5 3 4" xfId="3177"/>
    <cellStyle name="Input 5 3 5" xfId="5287"/>
    <cellStyle name="Input 5 4" xfId="2411"/>
    <cellStyle name="Input 5 4 2" xfId="2399"/>
    <cellStyle name="Input 5 4 2 2" xfId="4813"/>
    <cellStyle name="Input 5 4 2 3" xfId="5522"/>
    <cellStyle name="Input 5 4 2 4" xfId="5796"/>
    <cellStyle name="Input 5 4 3" xfId="4825"/>
    <cellStyle name="Input 5 4 4" xfId="5534"/>
    <cellStyle name="Input 5 4 5" xfId="5808"/>
    <cellStyle name="Input 5 5" xfId="2388"/>
    <cellStyle name="Input 5 5 2" xfId="4802"/>
    <cellStyle name="Input 5 5 3" xfId="5511"/>
    <cellStyle name="Input 5 5 4" xfId="5785"/>
    <cellStyle name="Input 5 6" xfId="2324"/>
    <cellStyle name="Input 5 6 2" xfId="4738"/>
    <cellStyle name="Input 5 6 3" xfId="5447"/>
    <cellStyle name="Input 5 6 4" xfId="5721"/>
    <cellStyle name="Input 5 7" xfId="2777"/>
    <cellStyle name="Input 5 7 2" xfId="3434"/>
    <cellStyle name="Input 5 7 3" xfId="5069"/>
    <cellStyle name="Input 5 8" xfId="2574"/>
    <cellStyle name="Input 5 9" xfId="3899"/>
    <cellStyle name="Input 6" xfId="204"/>
    <cellStyle name="Input 6 2" xfId="326"/>
    <cellStyle name="Input 6 2 2" xfId="2948"/>
    <cellStyle name="Input 6 2 2 2" xfId="3060"/>
    <cellStyle name="Input 6 2 2 3" xfId="4990"/>
    <cellStyle name="Input 6 2 3" xfId="2719"/>
    <cellStyle name="Input 6 2 4" xfId="3490"/>
    <cellStyle name="Input 6 2 5" xfId="5114"/>
    <cellStyle name="Input 6 3" xfId="2481"/>
    <cellStyle name="Input 6 3 2" xfId="4895"/>
    <cellStyle name="Input 6 3 3" xfId="5604"/>
    <cellStyle name="Input 6 3 4" xfId="5878"/>
    <cellStyle name="Input 6 4" xfId="2547"/>
    <cellStyle name="Input 6 4 2" xfId="4960"/>
    <cellStyle name="Input 6 4 3" xfId="5670"/>
    <cellStyle name="Input 6 4 4" xfId="5943"/>
    <cellStyle name="Input 6 5" xfId="2844"/>
    <cellStyle name="Input 6 5 2" xfId="3380"/>
    <cellStyle name="Input 6 5 3" xfId="5308"/>
    <cellStyle name="Input 6 6" xfId="2632"/>
    <cellStyle name="Input 6 7" xfId="3648"/>
    <cellStyle name="Input 6 8" xfId="5389"/>
    <cellStyle name="Input 7" xfId="2754"/>
    <cellStyle name="Input 7 2" xfId="3457"/>
    <cellStyle name="Input 7 3" xfId="5088"/>
    <cellStyle name="Linked Cell" xfId="35"/>
    <cellStyle name="Linked Cell 2" xfId="140"/>
    <cellStyle name="Neutral" xfId="36"/>
    <cellStyle name="Neutral 2" xfId="141"/>
    <cellStyle name="Normal" xfId="0" builtinId="0"/>
    <cellStyle name="Normal 10" xfId="245"/>
    <cellStyle name="Normal 10 14" xfId="244"/>
    <cellStyle name="Normal 10 14 2" xfId="243"/>
    <cellStyle name="Normal 10 14 2 2" xfId="242"/>
    <cellStyle name="Normal 10 14 2 3" xfId="241"/>
    <cellStyle name="Normal 10 14 3" xfId="240"/>
    <cellStyle name="Normal 10 14 4" xfId="177"/>
    <cellStyle name="Normal 10 2" xfId="155"/>
    <cellStyle name="Normal 10 2 2" xfId="104"/>
    <cellStyle name="Normal 10 2 3" xfId="102"/>
    <cellStyle name="Normal 10 2 3 2" xfId="154"/>
    <cellStyle name="Normal 10 3" xfId="176"/>
    <cellStyle name="Normal 10 4" xfId="360"/>
    <cellStyle name="Normal 10 5" xfId="361"/>
    <cellStyle name="Normal 100" xfId="362"/>
    <cellStyle name="Normal 101" xfId="363"/>
    <cellStyle name="Normal 102" xfId="364"/>
    <cellStyle name="Normal 103" xfId="1573"/>
    <cellStyle name="Normal 104" xfId="302"/>
    <cellStyle name="Normal 104 2" xfId="2672"/>
    <cellStyle name="Normal 105" xfId="1582"/>
    <cellStyle name="Normal 106" xfId="1583"/>
    <cellStyle name="Normal 106 2" xfId="4001"/>
    <cellStyle name="Normal 107" xfId="1620"/>
    <cellStyle name="Normal 107 2" xfId="4035"/>
    <cellStyle name="Normal 108" xfId="2558"/>
    <cellStyle name="Normal 11" xfId="365"/>
    <cellStyle name="Normal 11 2" xfId="366"/>
    <cellStyle name="Normal 12" xfId="367"/>
    <cellStyle name="Normal 12 2" xfId="368"/>
    <cellStyle name="Normal 12 2 2" xfId="369"/>
    <cellStyle name="Normal 12 2 3" xfId="370"/>
    <cellStyle name="Normal 12 2 3 2" xfId="371"/>
    <cellStyle name="Normal 12 2 3 2 2" xfId="372"/>
    <cellStyle name="Normal 12 3" xfId="373"/>
    <cellStyle name="Normal 12 4" xfId="374"/>
    <cellStyle name="Normal 12 5" xfId="375"/>
    <cellStyle name="Normal 13" xfId="376"/>
    <cellStyle name="Normal 13 2" xfId="377"/>
    <cellStyle name="Normal 14" xfId="378"/>
    <cellStyle name="Normal 14 2" xfId="379"/>
    <cellStyle name="Normal 15" xfId="380"/>
    <cellStyle name="Normal 15 2" xfId="381"/>
    <cellStyle name="Normal 15 2 2" xfId="382"/>
    <cellStyle name="Normal 15 2 3" xfId="383"/>
    <cellStyle name="Normal 15 2 3 2" xfId="384"/>
    <cellStyle name="Normal 15 3" xfId="385"/>
    <cellStyle name="Normal 15 4" xfId="386"/>
    <cellStyle name="Normal 16" xfId="387"/>
    <cellStyle name="Normal 16 2" xfId="388"/>
    <cellStyle name="Normal 17" xfId="389"/>
    <cellStyle name="Normal 17 2" xfId="390"/>
    <cellStyle name="Normal 18" xfId="391"/>
    <cellStyle name="Normal 18 2" xfId="392"/>
    <cellStyle name="Normal 19" xfId="393"/>
    <cellStyle name="Normal 19 2" xfId="394"/>
    <cellStyle name="Normal 2" xfId="51"/>
    <cellStyle name="Normal 2 10" xfId="97"/>
    <cellStyle name="Normal 2 10 10" xfId="396"/>
    <cellStyle name="Normal 2 10 2" xfId="397"/>
    <cellStyle name="Normal 2 11" xfId="398"/>
    <cellStyle name="Normal 2 11 10" xfId="399"/>
    <cellStyle name="Normal 2 12" xfId="400"/>
    <cellStyle name="Normal 2 12 2" xfId="401"/>
    <cellStyle name="Normal 2 13" xfId="402"/>
    <cellStyle name="Normal 2 13 2" xfId="403"/>
    <cellStyle name="Normal 2 14" xfId="404"/>
    <cellStyle name="Normal 2 14 2" xfId="405"/>
    <cellStyle name="Normal 2 15" xfId="406"/>
    <cellStyle name="Normal 2 15 2" xfId="407"/>
    <cellStyle name="Normal 2 16" xfId="408"/>
    <cellStyle name="Normal 2 16 2" xfId="409"/>
    <cellStyle name="Normal 2 17" xfId="410"/>
    <cellStyle name="Normal 2 17 2" xfId="411"/>
    <cellStyle name="Normal 2 18" xfId="412"/>
    <cellStyle name="Normal 2 18 2" xfId="413"/>
    <cellStyle name="Normal 2 19" xfId="414"/>
    <cellStyle name="Normal 2 2" xfId="96"/>
    <cellStyle name="Normal 2 2 2" xfId="416"/>
    <cellStyle name="Normal 2 2 2 10" xfId="417"/>
    <cellStyle name="Normal 2 2 2 2" xfId="418"/>
    <cellStyle name="Normal 2 2 3" xfId="419"/>
    <cellStyle name="Normal 2 2 3 2" xfId="420"/>
    <cellStyle name="Normal 2 2 4" xfId="421"/>
    <cellStyle name="Normal 2 2 5" xfId="422"/>
    <cellStyle name="Normal 2 2 6" xfId="1576"/>
    <cellStyle name="Normal 2 2 6 2" xfId="3996"/>
    <cellStyle name="Normal 2 2 7" xfId="415"/>
    <cellStyle name="Normal 2 2 8" xfId="100"/>
    <cellStyle name="Normal 2 2 8 2" xfId="2786"/>
    <cellStyle name="Normal 2 2_Dubai Jumeirah" xfId="423"/>
    <cellStyle name="Normal 2 20" xfId="424"/>
    <cellStyle name="Normal 2 20 2" xfId="425"/>
    <cellStyle name="Normal 2 21" xfId="426"/>
    <cellStyle name="Normal 2 22" xfId="427"/>
    <cellStyle name="Normal 2 22 2" xfId="428"/>
    <cellStyle name="Normal 2 23" xfId="429"/>
    <cellStyle name="Normal 2 23 2" xfId="430"/>
    <cellStyle name="Normal 2 23 3" xfId="431"/>
    <cellStyle name="Normal 2 23 3 2" xfId="432"/>
    <cellStyle name="Normal 2 23 3 2 2" xfId="433"/>
    <cellStyle name="Normal 2 24" xfId="434"/>
    <cellStyle name="Normal 2 24 2" xfId="435"/>
    <cellStyle name="Normal 2 24 3" xfId="436"/>
    <cellStyle name="Normal 2 24 3 2" xfId="437"/>
    <cellStyle name="Normal 2 24 3 2 2" xfId="438"/>
    <cellStyle name="Normal 2 25" xfId="439"/>
    <cellStyle name="Normal 2 26" xfId="440"/>
    <cellStyle name="Normal 2 26 2" xfId="441"/>
    <cellStyle name="Normal 2 26 3" xfId="442"/>
    <cellStyle name="Normal 2 26 3 2" xfId="443"/>
    <cellStyle name="Normal 2 26 3 2 2" xfId="444"/>
    <cellStyle name="Normal 2 26 3 2 2 2" xfId="445"/>
    <cellStyle name="Normal 2 26 3 2 2 2 2" xfId="446"/>
    <cellStyle name="Normal 2 26 3 2 2 2 2 2" xfId="1639"/>
    <cellStyle name="Normal 2 26 3 2 2 2 2 2 2" xfId="4053"/>
    <cellStyle name="Normal 2 26 3 2 2 2 2 3" xfId="2986"/>
    <cellStyle name="Normal 2 26 3 2 2 2 3" xfId="1638"/>
    <cellStyle name="Normal 2 26 3 2 2 2 3 2" xfId="4052"/>
    <cellStyle name="Normal 2 26 3 2 2 2 4" xfId="2985"/>
    <cellStyle name="Normal 2 26 3 2 2 3" xfId="447"/>
    <cellStyle name="Normal 2 26 3 2 2 3 2" xfId="1640"/>
    <cellStyle name="Normal 2 26 3 2 2 3 2 2" xfId="4054"/>
    <cellStyle name="Normal 2 26 3 2 2 3 3" xfId="2987"/>
    <cellStyle name="Normal 2 26 3 2 2 4" xfId="1637"/>
    <cellStyle name="Normal 2 26 3 2 2 4 2" xfId="4051"/>
    <cellStyle name="Normal 2 26 3 2 2 5" xfId="2984"/>
    <cellStyle name="Normal 2 26 3 2 3" xfId="448"/>
    <cellStyle name="Normal 2 26 3 2 3 2" xfId="449"/>
    <cellStyle name="Normal 2 26 3 2 3 2 2" xfId="1642"/>
    <cellStyle name="Normal 2 26 3 2 3 2 2 2" xfId="4056"/>
    <cellStyle name="Normal 2 26 3 2 3 2 3" xfId="2989"/>
    <cellStyle name="Normal 2 26 3 2 3 3" xfId="1641"/>
    <cellStyle name="Normal 2 26 3 2 3 3 2" xfId="4055"/>
    <cellStyle name="Normal 2 26 3 2 3 4" xfId="2988"/>
    <cellStyle name="Normal 2 26 3 2 4" xfId="450"/>
    <cellStyle name="Normal 2 26 3 2 5" xfId="451"/>
    <cellStyle name="Normal 2 26 3 2 5 2" xfId="1643"/>
    <cellStyle name="Normal 2 26 3 2 5 2 2" xfId="4057"/>
    <cellStyle name="Normal 2 26 3 2 5 3" xfId="2990"/>
    <cellStyle name="Normal 2 26 3 3" xfId="1636"/>
    <cellStyle name="Normal 2 26 3 3 2" xfId="4050"/>
    <cellStyle name="Normal 2 26 3 4" xfId="2983"/>
    <cellStyle name="Normal 2 26 4" xfId="452"/>
    <cellStyle name="Normal 2 27" xfId="453"/>
    <cellStyle name="Normal 2 28" xfId="454"/>
    <cellStyle name="Normal 2 28 2" xfId="455"/>
    <cellStyle name="Normal 2 29" xfId="456"/>
    <cellStyle name="Normal 2 29 2" xfId="457"/>
    <cellStyle name="Normal 2 29 3" xfId="458"/>
    <cellStyle name="Normal 2 29 4" xfId="459"/>
    <cellStyle name="Normal 2 3" xfId="460"/>
    <cellStyle name="Normal 2 3 10" xfId="461"/>
    <cellStyle name="Normal 2 3 2" xfId="462"/>
    <cellStyle name="Normal 2 30" xfId="463"/>
    <cellStyle name="Normal 2 31" xfId="464"/>
    <cellStyle name="Normal 2 31 2" xfId="465"/>
    <cellStyle name="Normal 2 31 3" xfId="466"/>
    <cellStyle name="Normal 2 31 3 2" xfId="467"/>
    <cellStyle name="Normal 2 31 3 2 2" xfId="468"/>
    <cellStyle name="Normal 2 32" xfId="469"/>
    <cellStyle name="Normal 2 32 2" xfId="470"/>
    <cellStyle name="Normal 2 32 3" xfId="471"/>
    <cellStyle name="Normal 2 32 4" xfId="472"/>
    <cellStyle name="Normal 2 33" xfId="473"/>
    <cellStyle name="Normal 2 33 2" xfId="474"/>
    <cellStyle name="Normal 2 34" xfId="475"/>
    <cellStyle name="Normal 2 34 2" xfId="476"/>
    <cellStyle name="Normal 2 34 3" xfId="477"/>
    <cellStyle name="Normal 2 34 3 2" xfId="478"/>
    <cellStyle name="Normal 2 34 3 2 2" xfId="479"/>
    <cellStyle name="Normal 2 35" xfId="480"/>
    <cellStyle name="Normal 2 35 2" xfId="481"/>
    <cellStyle name="Normal 2 35 3" xfId="482"/>
    <cellStyle name="Normal 2 35 4" xfId="483"/>
    <cellStyle name="Normal 2 36" xfId="484"/>
    <cellStyle name="Normal 2 36 2" xfId="485"/>
    <cellStyle name="Normal 2 36 3" xfId="486"/>
    <cellStyle name="Normal 2 36 4" xfId="487"/>
    <cellStyle name="Normal 2 37" xfId="488"/>
    <cellStyle name="Normal 2 38" xfId="489"/>
    <cellStyle name="Normal 2 39" xfId="490"/>
    <cellStyle name="Normal 2 4" xfId="491"/>
    <cellStyle name="Normal 2 4 2" xfId="492"/>
    <cellStyle name="Normal 2 40" xfId="493"/>
    <cellStyle name="Normal 2 41" xfId="494"/>
    <cellStyle name="Normal 2 42" xfId="495"/>
    <cellStyle name="Normal 2 43" xfId="496"/>
    <cellStyle name="Normal 2 43 10" xfId="3012"/>
    <cellStyle name="Normal 2 43 2" xfId="497"/>
    <cellStyle name="Normal 2 43 2 2" xfId="498"/>
    <cellStyle name="Normal 2 43 2 2 2" xfId="499"/>
    <cellStyle name="Normal 2 43 2 2 2 2" xfId="500"/>
    <cellStyle name="Normal 2 43 2 2 2 2 2" xfId="501"/>
    <cellStyle name="Normal 2 43 2 2 2 2 2 2" xfId="1649"/>
    <cellStyle name="Normal 2 43 2 2 2 2 2 2 2" xfId="4063"/>
    <cellStyle name="Normal 2 43 2 2 2 2 2 3" xfId="3017"/>
    <cellStyle name="Normal 2 43 2 2 2 2 3" xfId="1648"/>
    <cellStyle name="Normal 2 43 2 2 2 2 3 2" xfId="4062"/>
    <cellStyle name="Normal 2 43 2 2 2 2 4" xfId="3016"/>
    <cellStyle name="Normal 2 43 2 2 2 3" xfId="502"/>
    <cellStyle name="Normal 2 43 2 2 2 3 2" xfId="1650"/>
    <cellStyle name="Normal 2 43 2 2 2 3 2 2" xfId="4064"/>
    <cellStyle name="Normal 2 43 2 2 2 3 3" xfId="3018"/>
    <cellStyle name="Normal 2 43 2 2 2 4" xfId="1647"/>
    <cellStyle name="Normal 2 43 2 2 2 4 2" xfId="4061"/>
    <cellStyle name="Normal 2 43 2 2 2 5" xfId="3015"/>
    <cellStyle name="Normal 2 43 2 2 3" xfId="503"/>
    <cellStyle name="Normal 2 43 2 2 3 2" xfId="504"/>
    <cellStyle name="Normal 2 43 2 2 3 2 2" xfId="1652"/>
    <cellStyle name="Normal 2 43 2 2 3 2 2 2" xfId="4066"/>
    <cellStyle name="Normal 2 43 2 2 3 2 3" xfId="3020"/>
    <cellStyle name="Normal 2 43 2 2 3 3" xfId="1651"/>
    <cellStyle name="Normal 2 43 2 2 3 3 2" xfId="4065"/>
    <cellStyle name="Normal 2 43 2 2 3 4" xfId="3019"/>
    <cellStyle name="Normal 2 43 2 2 4" xfId="505"/>
    <cellStyle name="Normal 2 43 2 2 4 2" xfId="1653"/>
    <cellStyle name="Normal 2 43 2 2 4 2 2" xfId="4067"/>
    <cellStyle name="Normal 2 43 2 2 4 3" xfId="3021"/>
    <cellStyle name="Normal 2 43 2 2 5" xfId="1646"/>
    <cellStyle name="Normal 2 43 2 2 5 2" xfId="4060"/>
    <cellStyle name="Normal 2 43 2 2 6" xfId="3014"/>
    <cellStyle name="Normal 2 43 2 3" xfId="506"/>
    <cellStyle name="Normal 2 43 2 3 2" xfId="507"/>
    <cellStyle name="Normal 2 43 2 3 2 2" xfId="508"/>
    <cellStyle name="Normal 2 43 2 3 2 2 2" xfId="1656"/>
    <cellStyle name="Normal 2 43 2 3 2 2 2 2" xfId="4070"/>
    <cellStyle name="Normal 2 43 2 3 2 2 3" xfId="3024"/>
    <cellStyle name="Normal 2 43 2 3 2 3" xfId="1655"/>
    <cellStyle name="Normal 2 43 2 3 2 3 2" xfId="4069"/>
    <cellStyle name="Normal 2 43 2 3 2 4" xfId="3023"/>
    <cellStyle name="Normal 2 43 2 3 3" xfId="509"/>
    <cellStyle name="Normal 2 43 2 3 3 2" xfId="1657"/>
    <cellStyle name="Normal 2 43 2 3 3 2 2" xfId="4071"/>
    <cellStyle name="Normal 2 43 2 3 3 3" xfId="3025"/>
    <cellStyle name="Normal 2 43 2 3 4" xfId="1654"/>
    <cellStyle name="Normal 2 43 2 3 4 2" xfId="4068"/>
    <cellStyle name="Normal 2 43 2 3 5" xfId="3022"/>
    <cellStyle name="Normal 2 43 2 4" xfId="510"/>
    <cellStyle name="Normal 2 43 2 4 2" xfId="511"/>
    <cellStyle name="Normal 2 43 2 4 2 2" xfId="1659"/>
    <cellStyle name="Normal 2 43 2 4 2 2 2" xfId="4073"/>
    <cellStyle name="Normal 2 43 2 4 2 3" xfId="3027"/>
    <cellStyle name="Normal 2 43 2 4 3" xfId="1658"/>
    <cellStyle name="Normal 2 43 2 4 3 2" xfId="4072"/>
    <cellStyle name="Normal 2 43 2 4 4" xfId="3026"/>
    <cellStyle name="Normal 2 43 2 5" xfId="512"/>
    <cellStyle name="Normal 2 43 2 5 2" xfId="1660"/>
    <cellStyle name="Normal 2 43 2 5 2 2" xfId="4074"/>
    <cellStyle name="Normal 2 43 2 5 3" xfId="3028"/>
    <cellStyle name="Normal 2 43 2 6" xfId="1645"/>
    <cellStyle name="Normal 2 43 2 6 2" xfId="4059"/>
    <cellStyle name="Normal 2 43 2 7" xfId="3013"/>
    <cellStyle name="Normal 2 43 3" xfId="513"/>
    <cellStyle name="Normal 2 43 3 2" xfId="514"/>
    <cellStyle name="Normal 2 43 3 2 2" xfId="515"/>
    <cellStyle name="Normal 2 43 3 2 2 2" xfId="516"/>
    <cellStyle name="Normal 2 43 3 2 2 2 2" xfId="1664"/>
    <cellStyle name="Normal 2 43 3 2 2 2 2 2" xfId="4078"/>
    <cellStyle name="Normal 2 43 3 2 2 2 3" xfId="3032"/>
    <cellStyle name="Normal 2 43 3 2 2 3" xfId="1663"/>
    <cellStyle name="Normal 2 43 3 2 2 3 2" xfId="4077"/>
    <cellStyle name="Normal 2 43 3 2 2 4" xfId="3031"/>
    <cellStyle name="Normal 2 43 3 2 3" xfId="517"/>
    <cellStyle name="Normal 2 43 3 2 3 2" xfId="1665"/>
    <cellStyle name="Normal 2 43 3 2 3 2 2" xfId="4079"/>
    <cellStyle name="Normal 2 43 3 2 3 3" xfId="3033"/>
    <cellStyle name="Normal 2 43 3 2 4" xfId="1662"/>
    <cellStyle name="Normal 2 43 3 2 4 2" xfId="4076"/>
    <cellStyle name="Normal 2 43 3 2 5" xfId="3030"/>
    <cellStyle name="Normal 2 43 3 3" xfId="518"/>
    <cellStyle name="Normal 2 43 3 3 2" xfId="519"/>
    <cellStyle name="Normal 2 43 3 3 2 2" xfId="1667"/>
    <cellStyle name="Normal 2 43 3 3 2 2 2" xfId="4081"/>
    <cellStyle name="Normal 2 43 3 3 2 3" xfId="3035"/>
    <cellStyle name="Normal 2 43 3 3 3" xfId="1666"/>
    <cellStyle name="Normal 2 43 3 3 3 2" xfId="4080"/>
    <cellStyle name="Normal 2 43 3 3 4" xfId="3034"/>
    <cellStyle name="Normal 2 43 3 4" xfId="520"/>
    <cellStyle name="Normal 2 43 3 4 2" xfId="1668"/>
    <cellStyle name="Normal 2 43 3 4 2 2" xfId="4082"/>
    <cellStyle name="Normal 2 43 3 4 3" xfId="3036"/>
    <cellStyle name="Normal 2 43 3 5" xfId="1661"/>
    <cellStyle name="Normal 2 43 3 5 2" xfId="4075"/>
    <cellStyle name="Normal 2 43 3 6" xfId="3029"/>
    <cellStyle name="Normal 2 43 4" xfId="521"/>
    <cellStyle name="Normal 2 43 4 2" xfId="522"/>
    <cellStyle name="Normal 2 43 4 2 2" xfId="523"/>
    <cellStyle name="Normal 2 43 4 2 2 2" xfId="1671"/>
    <cellStyle name="Normal 2 43 4 2 2 2 2" xfId="4085"/>
    <cellStyle name="Normal 2 43 4 2 2 3" xfId="3039"/>
    <cellStyle name="Normal 2 43 4 2 3" xfId="1670"/>
    <cellStyle name="Normal 2 43 4 2 3 2" xfId="4084"/>
    <cellStyle name="Normal 2 43 4 2 4" xfId="3038"/>
    <cellStyle name="Normal 2 43 4 3" xfId="524"/>
    <cellStyle name="Normal 2 43 4 3 2" xfId="1672"/>
    <cellStyle name="Normal 2 43 4 3 2 2" xfId="4086"/>
    <cellStyle name="Normal 2 43 4 3 3" xfId="3040"/>
    <cellStyle name="Normal 2 43 4 4" xfId="1669"/>
    <cellStyle name="Normal 2 43 4 4 2" xfId="4083"/>
    <cellStyle name="Normal 2 43 4 5" xfId="3037"/>
    <cellStyle name="Normal 2 43 5" xfId="525"/>
    <cellStyle name="Normal 2 43 5 2" xfId="526"/>
    <cellStyle name="Normal 2 43 5 2 2" xfId="1674"/>
    <cellStyle name="Normal 2 43 5 2 2 2" xfId="4088"/>
    <cellStyle name="Normal 2 43 5 2 3" xfId="3042"/>
    <cellStyle name="Normal 2 43 5 3" xfId="1673"/>
    <cellStyle name="Normal 2 43 5 3 2" xfId="4087"/>
    <cellStyle name="Normal 2 43 5 4" xfId="3041"/>
    <cellStyle name="Normal 2 43 6" xfId="527"/>
    <cellStyle name="Normal 2 43 6 2" xfId="528"/>
    <cellStyle name="Normal 2 43 6 2 2" xfId="1676"/>
    <cellStyle name="Normal 2 43 6 2 2 2" xfId="4090"/>
    <cellStyle name="Normal 2 43 6 2 3" xfId="3044"/>
    <cellStyle name="Normal 2 43 6 3" xfId="1675"/>
    <cellStyle name="Normal 2 43 6 3 2" xfId="4089"/>
    <cellStyle name="Normal 2 43 6 4" xfId="3043"/>
    <cellStyle name="Normal 2 43 7" xfId="529"/>
    <cellStyle name="Normal 2 43 7 2" xfId="1677"/>
    <cellStyle name="Normal 2 43 7 2 2" xfId="4091"/>
    <cellStyle name="Normal 2 43 7 3" xfId="3045"/>
    <cellStyle name="Normal 2 43 8" xfId="530"/>
    <cellStyle name="Normal 2 43 8 2" xfId="531"/>
    <cellStyle name="Normal 2 43 8 2 2" xfId="1679"/>
    <cellStyle name="Normal 2 43 8 2 2 2" xfId="4093"/>
    <cellStyle name="Normal 2 43 8 2 3" xfId="3047"/>
    <cellStyle name="Normal 2 43 8 3" xfId="1678"/>
    <cellStyle name="Normal 2 43 8 3 2" xfId="4092"/>
    <cellStyle name="Normal 2 43 8 4" xfId="3046"/>
    <cellStyle name="Normal 2 43 9" xfId="1644"/>
    <cellStyle name="Normal 2 43 9 2" xfId="4058"/>
    <cellStyle name="Normal 2 44" xfId="532"/>
    <cellStyle name="Normal 2 45" xfId="533"/>
    <cellStyle name="Normal 2 46" xfId="534"/>
    <cellStyle name="Normal 2 47" xfId="535"/>
    <cellStyle name="Normal 2 48" xfId="536"/>
    <cellStyle name="Normal 2 49" xfId="537"/>
    <cellStyle name="Normal 2 5" xfId="538"/>
    <cellStyle name="Normal 2 5 2" xfId="539"/>
    <cellStyle name="Normal 2 50" xfId="540"/>
    <cellStyle name="Normal 2 51" xfId="541"/>
    <cellStyle name="Normal 2 52" xfId="542"/>
    <cellStyle name="Normal 2 53" xfId="543"/>
    <cellStyle name="Normal 2 54" xfId="544"/>
    <cellStyle name="Normal 2 55" xfId="545"/>
    <cellStyle name="Normal 2 56" xfId="546"/>
    <cellStyle name="Normal 2 57" xfId="547"/>
    <cellStyle name="Normal 2 58" xfId="548"/>
    <cellStyle name="Normal 2 59" xfId="549"/>
    <cellStyle name="Normal 2 6" xfId="550"/>
    <cellStyle name="Normal 2 6 2" xfId="551"/>
    <cellStyle name="Normal 2 60" xfId="552"/>
    <cellStyle name="Normal 2 60 2" xfId="553"/>
    <cellStyle name="Normal 2 61" xfId="554"/>
    <cellStyle name="Normal 2 62" xfId="395"/>
    <cellStyle name="Normal 2 7" xfId="555"/>
    <cellStyle name="Normal 2 7 2" xfId="556"/>
    <cellStyle name="Normal 2 8" xfId="557"/>
    <cellStyle name="Normal 2 8 2" xfId="558"/>
    <cellStyle name="Normal 2 9" xfId="559"/>
    <cellStyle name="Normal 2 9 2" xfId="560"/>
    <cellStyle name="Normal 20" xfId="561"/>
    <cellStyle name="Normal 20 2" xfId="562"/>
    <cellStyle name="Normal 21" xfId="563"/>
    <cellStyle name="Normal 21 2" xfId="564"/>
    <cellStyle name="Normal 22" xfId="565"/>
    <cellStyle name="Normal 22 10" xfId="566"/>
    <cellStyle name="Normal 23" xfId="567"/>
    <cellStyle name="Normal 23 2" xfId="568"/>
    <cellStyle name="Normal 24" xfId="569"/>
    <cellStyle name="Normal 24 2" xfId="570"/>
    <cellStyle name="Normal 25" xfId="571"/>
    <cellStyle name="Normal 25 10" xfId="572"/>
    <cellStyle name="Normal 26" xfId="573"/>
    <cellStyle name="Normal 26 2" xfId="574"/>
    <cellStyle name="Normal 27" xfId="575"/>
    <cellStyle name="Normal 27 2" xfId="576"/>
    <cellStyle name="Normal 27 2 2" xfId="577"/>
    <cellStyle name="Normal 27 2 3" xfId="578"/>
    <cellStyle name="Normal 27 2 3 2" xfId="579"/>
    <cellStyle name="Normal 27 3" xfId="580"/>
    <cellStyle name="Normal 27 4" xfId="581"/>
    <cellStyle name="Normal 28" xfId="582"/>
    <cellStyle name="Normal 28 2" xfId="583"/>
    <cellStyle name="Normal 29" xfId="584"/>
    <cellStyle name="Normal 29 10" xfId="585"/>
    <cellStyle name="Normal 29 2" xfId="586"/>
    <cellStyle name="Normal 3" xfId="74"/>
    <cellStyle name="Normal 3 10" xfId="588"/>
    <cellStyle name="Normal 3 10 2" xfId="1680"/>
    <cellStyle name="Normal 3 10 2 2" xfId="4094"/>
    <cellStyle name="Normal 3 10 3" xfId="3102"/>
    <cellStyle name="Normal 3 11" xfId="589"/>
    <cellStyle name="Normal 3 12" xfId="587"/>
    <cellStyle name="Normal 3 13" xfId="1577"/>
    <cellStyle name="Normal 3 14" xfId="105"/>
    <cellStyle name="Normal 3 15" xfId="1584"/>
    <cellStyle name="Normal 3 16" xfId="179"/>
    <cellStyle name="Normal 3 2" xfId="90"/>
    <cellStyle name="Normal 3 2 2" xfId="591"/>
    <cellStyle name="Normal 3 2 2 10" xfId="1682"/>
    <cellStyle name="Normal 3 2 2 10 2" xfId="4096"/>
    <cellStyle name="Normal 3 2 2 11" xfId="3104"/>
    <cellStyle name="Normal 3 2 2 2" xfId="592"/>
    <cellStyle name="Normal 3 2 2 2 2" xfId="593"/>
    <cellStyle name="Normal 3 2 2 2 2 2" xfId="594"/>
    <cellStyle name="Normal 3 2 2 2 2 2 2" xfId="595"/>
    <cellStyle name="Normal 3 2 2 2 2 2 2 2" xfId="596"/>
    <cellStyle name="Normal 3 2 2 2 2 2 2 2 2" xfId="1686"/>
    <cellStyle name="Normal 3 2 2 2 2 2 2 2 2 2" xfId="4100"/>
    <cellStyle name="Normal 3 2 2 2 2 2 2 2 3" xfId="3109"/>
    <cellStyle name="Normal 3 2 2 2 2 2 2 3" xfId="1685"/>
    <cellStyle name="Normal 3 2 2 2 2 2 2 3 2" xfId="4099"/>
    <cellStyle name="Normal 3 2 2 2 2 2 2 4" xfId="3108"/>
    <cellStyle name="Normal 3 2 2 2 2 2 3" xfId="597"/>
    <cellStyle name="Normal 3 2 2 2 2 2 3 2" xfId="1687"/>
    <cellStyle name="Normal 3 2 2 2 2 2 3 2 2" xfId="4101"/>
    <cellStyle name="Normal 3 2 2 2 2 2 3 3" xfId="3110"/>
    <cellStyle name="Normal 3 2 2 2 2 2 4" xfId="1684"/>
    <cellStyle name="Normal 3 2 2 2 2 2 4 2" xfId="4098"/>
    <cellStyle name="Normal 3 2 2 2 2 2 5" xfId="3107"/>
    <cellStyle name="Normal 3 2 2 2 2 3" xfId="598"/>
    <cellStyle name="Normal 3 2 2 2 2 3 2" xfId="599"/>
    <cellStyle name="Normal 3 2 2 2 2 3 2 2" xfId="1689"/>
    <cellStyle name="Normal 3 2 2 2 2 3 2 2 2" xfId="4103"/>
    <cellStyle name="Normal 3 2 2 2 2 3 2 3" xfId="3112"/>
    <cellStyle name="Normal 3 2 2 2 2 3 3" xfId="1688"/>
    <cellStyle name="Normal 3 2 2 2 2 3 3 2" xfId="4102"/>
    <cellStyle name="Normal 3 2 2 2 2 3 4" xfId="3111"/>
    <cellStyle name="Normal 3 2 2 2 2 4" xfId="600"/>
    <cellStyle name="Normal 3 2 2 2 2 5" xfId="601"/>
    <cellStyle name="Normal 3 2 2 2 2 5 2" xfId="1690"/>
    <cellStyle name="Normal 3 2 2 2 2 5 2 2" xfId="4104"/>
    <cellStyle name="Normal 3 2 2 2 2 5 3" xfId="3114"/>
    <cellStyle name="Normal 3 2 2 2 3" xfId="1683"/>
    <cellStyle name="Normal 3 2 2 2 3 2" xfId="4097"/>
    <cellStyle name="Normal 3 2 2 2 4" xfId="3105"/>
    <cellStyle name="Normal 3 2 2 3" xfId="602"/>
    <cellStyle name="Normal 3 2 2 3 2" xfId="603"/>
    <cellStyle name="Normal 3 2 2 3 2 2" xfId="604"/>
    <cellStyle name="Normal 3 2 2 3 2 2 2" xfId="605"/>
    <cellStyle name="Normal 3 2 2 3 2 2 2 2" xfId="1693"/>
    <cellStyle name="Normal 3 2 2 3 2 2 2 2 2" xfId="4107"/>
    <cellStyle name="Normal 3 2 2 3 2 2 2 3" xfId="3118"/>
    <cellStyle name="Normal 3 2 2 3 2 2 3" xfId="1692"/>
    <cellStyle name="Normal 3 2 2 3 2 2 3 2" xfId="4106"/>
    <cellStyle name="Normal 3 2 2 3 2 2 4" xfId="3117"/>
    <cellStyle name="Normal 3 2 2 3 2 3" xfId="1691"/>
    <cellStyle name="Normal 3 2 2 3 2 3 2" xfId="4105"/>
    <cellStyle name="Normal 3 2 2 3 2 4" xfId="3116"/>
    <cellStyle name="Normal 3 2 2 3 3" xfId="606"/>
    <cellStyle name="Normal 3 2 2 3 3 2" xfId="607"/>
    <cellStyle name="Normal 3 2 2 3 3 2 2" xfId="608"/>
    <cellStyle name="Normal 3 2 2 3 3 2 2 2" xfId="1696"/>
    <cellStyle name="Normal 3 2 2 3 3 2 2 2 2" xfId="4110"/>
    <cellStyle name="Normal 3 2 2 3 3 2 2 3" xfId="3121"/>
    <cellStyle name="Normal 3 2 2 3 3 2 3" xfId="1695"/>
    <cellStyle name="Normal 3 2 2 3 3 2 3 2" xfId="4109"/>
    <cellStyle name="Normal 3 2 2 3 3 2 4" xfId="3120"/>
    <cellStyle name="Normal 3 2 2 3 3 3" xfId="609"/>
    <cellStyle name="Normal 3 2 2 3 3 3 2" xfId="1697"/>
    <cellStyle name="Normal 3 2 2 3 3 3 2 2" xfId="4111"/>
    <cellStyle name="Normal 3 2 2 3 3 3 3" xfId="3122"/>
    <cellStyle name="Normal 3 2 2 3 3 4" xfId="1694"/>
    <cellStyle name="Normal 3 2 2 3 3 4 2" xfId="4108"/>
    <cellStyle name="Normal 3 2 2 3 3 5" xfId="3119"/>
    <cellStyle name="Normal 3 2 2 3 4" xfId="610"/>
    <cellStyle name="Normal 3 2 2 3 4 2" xfId="611"/>
    <cellStyle name="Normal 3 2 2 3 4 2 2" xfId="1699"/>
    <cellStyle name="Normal 3 2 2 3 4 2 2 2" xfId="4113"/>
    <cellStyle name="Normal 3 2 2 3 4 2 3" xfId="3124"/>
    <cellStyle name="Normal 3 2 2 3 4 3" xfId="1698"/>
    <cellStyle name="Normal 3 2 2 3 4 3 2" xfId="4112"/>
    <cellStyle name="Normal 3 2 2 3 4 4" xfId="3123"/>
    <cellStyle name="Normal 3 2 2 3 5" xfId="612"/>
    <cellStyle name="Normal 3 2 2 3 5 2" xfId="1700"/>
    <cellStyle name="Normal 3 2 2 3 5 2 2" xfId="4114"/>
    <cellStyle name="Normal 3 2 2 3 5 3" xfId="3125"/>
    <cellStyle name="Normal 3 2 2 4" xfId="613"/>
    <cellStyle name="Normal 3 2 2 4 2" xfId="614"/>
    <cellStyle name="Normal 3 2 2 4 2 2" xfId="615"/>
    <cellStyle name="Normal 3 2 2 4 2 2 2" xfId="616"/>
    <cellStyle name="Normal 3 2 2 4 2 2 2 2" xfId="1704"/>
    <cellStyle name="Normal 3 2 2 4 2 2 2 2 2" xfId="4118"/>
    <cellStyle name="Normal 3 2 2 4 2 2 2 3" xfId="3129"/>
    <cellStyle name="Normal 3 2 2 4 2 2 3" xfId="1703"/>
    <cellStyle name="Normal 3 2 2 4 2 2 3 2" xfId="4117"/>
    <cellStyle name="Normal 3 2 2 4 2 2 4" xfId="3128"/>
    <cellStyle name="Normal 3 2 2 4 2 3" xfId="617"/>
    <cellStyle name="Normal 3 2 2 4 2 3 2" xfId="1705"/>
    <cellStyle name="Normal 3 2 2 4 2 3 2 2" xfId="4119"/>
    <cellStyle name="Normal 3 2 2 4 2 3 3" xfId="3130"/>
    <cellStyle name="Normal 3 2 2 4 2 4" xfId="1702"/>
    <cellStyle name="Normal 3 2 2 4 2 4 2" xfId="4116"/>
    <cellStyle name="Normal 3 2 2 4 2 5" xfId="3127"/>
    <cellStyle name="Normal 3 2 2 4 3" xfId="618"/>
    <cellStyle name="Normal 3 2 2 4 3 2" xfId="619"/>
    <cellStyle name="Normal 3 2 2 4 3 2 2" xfId="1707"/>
    <cellStyle name="Normal 3 2 2 4 3 2 2 2" xfId="4121"/>
    <cellStyle name="Normal 3 2 2 4 3 2 3" xfId="3132"/>
    <cellStyle name="Normal 3 2 2 4 3 3" xfId="1706"/>
    <cellStyle name="Normal 3 2 2 4 3 3 2" xfId="4120"/>
    <cellStyle name="Normal 3 2 2 4 3 4" xfId="3131"/>
    <cellStyle name="Normal 3 2 2 4 4" xfId="620"/>
    <cellStyle name="Normal 3 2 2 4 4 2" xfId="1708"/>
    <cellStyle name="Normal 3 2 2 4 4 2 2" xfId="4122"/>
    <cellStyle name="Normal 3 2 2 4 4 3" xfId="3133"/>
    <cellStyle name="Normal 3 2 2 4 5" xfId="1701"/>
    <cellStyle name="Normal 3 2 2 4 5 2" xfId="4115"/>
    <cellStyle name="Normal 3 2 2 4 6" xfId="3126"/>
    <cellStyle name="Normal 3 2 2 5" xfId="621"/>
    <cellStyle name="Normal 3 2 2 5 2" xfId="622"/>
    <cellStyle name="Normal 3 2 2 5 2 2" xfId="623"/>
    <cellStyle name="Normal 3 2 2 5 2 2 2" xfId="1711"/>
    <cellStyle name="Normal 3 2 2 5 2 2 2 2" xfId="4125"/>
    <cellStyle name="Normal 3 2 2 5 2 2 3" xfId="3136"/>
    <cellStyle name="Normal 3 2 2 5 2 3" xfId="1710"/>
    <cellStyle name="Normal 3 2 2 5 2 3 2" xfId="4124"/>
    <cellStyle name="Normal 3 2 2 5 2 4" xfId="3135"/>
    <cellStyle name="Normal 3 2 2 5 3" xfId="624"/>
    <cellStyle name="Normal 3 2 2 5 3 2" xfId="1712"/>
    <cellStyle name="Normal 3 2 2 5 3 2 2" xfId="4126"/>
    <cellStyle name="Normal 3 2 2 5 3 3" xfId="3137"/>
    <cellStyle name="Normal 3 2 2 5 4" xfId="1709"/>
    <cellStyle name="Normal 3 2 2 5 4 2" xfId="4123"/>
    <cellStyle name="Normal 3 2 2 5 5" xfId="3134"/>
    <cellStyle name="Normal 3 2 2 6" xfId="625"/>
    <cellStyle name="Normal 3 2 2 6 2" xfId="626"/>
    <cellStyle name="Normal 3 2 2 6 2 2" xfId="1714"/>
    <cellStyle name="Normal 3 2 2 6 2 2 2" xfId="4128"/>
    <cellStyle name="Normal 3 2 2 6 2 3" xfId="3139"/>
    <cellStyle name="Normal 3 2 2 6 3" xfId="1713"/>
    <cellStyle name="Normal 3 2 2 6 3 2" xfId="4127"/>
    <cellStyle name="Normal 3 2 2 6 4" xfId="3138"/>
    <cellStyle name="Normal 3 2 2 7" xfId="627"/>
    <cellStyle name="Normal 3 2 2 7 2" xfId="628"/>
    <cellStyle name="Normal 3 2 2 7 2 2" xfId="1716"/>
    <cellStyle name="Normal 3 2 2 7 2 2 2" xfId="4130"/>
    <cellStyle name="Normal 3 2 2 7 2 3" xfId="3141"/>
    <cellStyle name="Normal 3 2 2 7 3" xfId="1715"/>
    <cellStyle name="Normal 3 2 2 7 3 2" xfId="4129"/>
    <cellStyle name="Normal 3 2 2 7 4" xfId="3140"/>
    <cellStyle name="Normal 3 2 2 8" xfId="629"/>
    <cellStyle name="Normal 3 2 2 8 2" xfId="1717"/>
    <cellStyle name="Normal 3 2 2 8 2 2" xfId="4131"/>
    <cellStyle name="Normal 3 2 2 8 3" xfId="3142"/>
    <cellStyle name="Normal 3 2 2 9" xfId="630"/>
    <cellStyle name="Normal 3 2 2 9 2" xfId="1718"/>
    <cellStyle name="Normal 3 2 2 9 2 2" xfId="4132"/>
    <cellStyle name="Normal 3 2 2 9 3" xfId="3143"/>
    <cellStyle name="Normal 3 2 3" xfId="631"/>
    <cellStyle name="Normal 3 2 3 2" xfId="632"/>
    <cellStyle name="Normal 3 2 3 2 2" xfId="633"/>
    <cellStyle name="Normal 3 2 3 2 2 2" xfId="634"/>
    <cellStyle name="Normal 3 2 3 2 2 2 2" xfId="635"/>
    <cellStyle name="Normal 3 2 3 2 2 2 2 2" xfId="1723"/>
    <cellStyle name="Normal 3 2 3 2 2 2 2 2 2" xfId="4137"/>
    <cellStyle name="Normal 3 2 3 2 2 2 2 3" xfId="3148"/>
    <cellStyle name="Normal 3 2 3 2 2 2 3" xfId="1722"/>
    <cellStyle name="Normal 3 2 3 2 2 2 3 2" xfId="4136"/>
    <cellStyle name="Normal 3 2 3 2 2 2 4" xfId="3147"/>
    <cellStyle name="Normal 3 2 3 2 2 3" xfId="636"/>
    <cellStyle name="Normal 3 2 3 2 2 3 2" xfId="1724"/>
    <cellStyle name="Normal 3 2 3 2 2 3 2 2" xfId="4138"/>
    <cellStyle name="Normal 3 2 3 2 2 3 3" xfId="3149"/>
    <cellStyle name="Normal 3 2 3 2 2 4" xfId="1721"/>
    <cellStyle name="Normal 3 2 3 2 2 4 2" xfId="4135"/>
    <cellStyle name="Normal 3 2 3 2 2 5" xfId="3146"/>
    <cellStyle name="Normal 3 2 3 2 3" xfId="637"/>
    <cellStyle name="Normal 3 2 3 2 3 2" xfId="638"/>
    <cellStyle name="Normal 3 2 3 2 3 2 2" xfId="1726"/>
    <cellStyle name="Normal 3 2 3 2 3 2 2 2" xfId="4140"/>
    <cellStyle name="Normal 3 2 3 2 3 2 3" xfId="3151"/>
    <cellStyle name="Normal 3 2 3 2 3 3" xfId="1725"/>
    <cellStyle name="Normal 3 2 3 2 3 3 2" xfId="4139"/>
    <cellStyle name="Normal 3 2 3 2 3 4" xfId="3150"/>
    <cellStyle name="Normal 3 2 3 2 4" xfId="639"/>
    <cellStyle name="Normal 3 2 3 2 4 2" xfId="1727"/>
    <cellStyle name="Normal 3 2 3 2 4 2 2" xfId="4141"/>
    <cellStyle name="Normal 3 2 3 2 4 3" xfId="3152"/>
    <cellStyle name="Normal 3 2 3 2 5" xfId="1720"/>
    <cellStyle name="Normal 3 2 3 2 5 2" xfId="4134"/>
    <cellStyle name="Normal 3 2 3 2 6" xfId="3145"/>
    <cellStyle name="Normal 3 2 3 3" xfId="640"/>
    <cellStyle name="Normal 3 2 3 3 2" xfId="641"/>
    <cellStyle name="Normal 3 2 3 3 2 2" xfId="642"/>
    <cellStyle name="Normal 3 2 3 3 2 2 2" xfId="643"/>
    <cellStyle name="Normal 3 2 3 3 2 2 2 2" xfId="1731"/>
    <cellStyle name="Normal 3 2 3 3 2 2 2 2 2" xfId="4145"/>
    <cellStyle name="Normal 3 2 3 3 2 2 2 3" xfId="3156"/>
    <cellStyle name="Normal 3 2 3 3 2 2 3" xfId="1730"/>
    <cellStyle name="Normal 3 2 3 3 2 2 3 2" xfId="4144"/>
    <cellStyle name="Normal 3 2 3 3 2 2 4" xfId="3155"/>
    <cellStyle name="Normal 3 2 3 3 2 3" xfId="644"/>
    <cellStyle name="Normal 3 2 3 3 2 3 2" xfId="1732"/>
    <cellStyle name="Normal 3 2 3 3 2 3 2 2" xfId="4146"/>
    <cellStyle name="Normal 3 2 3 3 2 3 3" xfId="3157"/>
    <cellStyle name="Normal 3 2 3 3 2 4" xfId="1729"/>
    <cellStyle name="Normal 3 2 3 3 2 4 2" xfId="4143"/>
    <cellStyle name="Normal 3 2 3 3 2 5" xfId="3154"/>
    <cellStyle name="Normal 3 2 3 3 3" xfId="645"/>
    <cellStyle name="Normal 3 2 3 3 3 2" xfId="646"/>
    <cellStyle name="Normal 3 2 3 3 3 2 2" xfId="1734"/>
    <cellStyle name="Normal 3 2 3 3 3 2 2 2" xfId="4148"/>
    <cellStyle name="Normal 3 2 3 3 3 2 3" xfId="3159"/>
    <cellStyle name="Normal 3 2 3 3 3 3" xfId="1733"/>
    <cellStyle name="Normal 3 2 3 3 3 3 2" xfId="4147"/>
    <cellStyle name="Normal 3 2 3 3 3 4" xfId="3158"/>
    <cellStyle name="Normal 3 2 3 3 4" xfId="647"/>
    <cellStyle name="Normal 3 2 3 3 4 2" xfId="1735"/>
    <cellStyle name="Normal 3 2 3 3 4 2 2" xfId="4149"/>
    <cellStyle name="Normal 3 2 3 3 4 3" xfId="3160"/>
    <cellStyle name="Normal 3 2 3 3 5" xfId="1728"/>
    <cellStyle name="Normal 3 2 3 3 5 2" xfId="4142"/>
    <cellStyle name="Normal 3 2 3 3 6" xfId="3153"/>
    <cellStyle name="Normal 3 2 3 4" xfId="648"/>
    <cellStyle name="Normal 3 2 3 4 2" xfId="649"/>
    <cellStyle name="Normal 3 2 3 4 2 2" xfId="650"/>
    <cellStyle name="Normal 3 2 3 4 2 2 2" xfId="1738"/>
    <cellStyle name="Normal 3 2 3 4 2 2 2 2" xfId="4152"/>
    <cellStyle name="Normal 3 2 3 4 2 2 3" xfId="3163"/>
    <cellStyle name="Normal 3 2 3 4 2 3" xfId="1737"/>
    <cellStyle name="Normal 3 2 3 4 2 3 2" xfId="4151"/>
    <cellStyle name="Normal 3 2 3 4 2 4" xfId="3162"/>
    <cellStyle name="Normal 3 2 3 4 3" xfId="651"/>
    <cellStyle name="Normal 3 2 3 4 3 2" xfId="1739"/>
    <cellStyle name="Normal 3 2 3 4 3 2 2" xfId="4153"/>
    <cellStyle name="Normal 3 2 3 4 3 3" xfId="3164"/>
    <cellStyle name="Normal 3 2 3 4 4" xfId="1736"/>
    <cellStyle name="Normal 3 2 3 4 4 2" xfId="4150"/>
    <cellStyle name="Normal 3 2 3 4 5" xfId="3161"/>
    <cellStyle name="Normal 3 2 3 5" xfId="652"/>
    <cellStyle name="Normal 3 2 3 5 2" xfId="653"/>
    <cellStyle name="Normal 3 2 3 5 2 2" xfId="1741"/>
    <cellStyle name="Normal 3 2 3 5 2 2 2" xfId="4155"/>
    <cellStyle name="Normal 3 2 3 5 2 3" xfId="3166"/>
    <cellStyle name="Normal 3 2 3 5 3" xfId="1740"/>
    <cellStyle name="Normal 3 2 3 5 3 2" xfId="4154"/>
    <cellStyle name="Normal 3 2 3 5 4" xfId="3165"/>
    <cellStyle name="Normal 3 2 3 6" xfId="654"/>
    <cellStyle name="Normal 3 2 3 6 2" xfId="655"/>
    <cellStyle name="Normal 3 2 3 6 2 2" xfId="1743"/>
    <cellStyle name="Normal 3 2 3 6 2 2 2" xfId="4157"/>
    <cellStyle name="Normal 3 2 3 6 2 3" xfId="3168"/>
    <cellStyle name="Normal 3 2 3 6 3" xfId="1742"/>
    <cellStyle name="Normal 3 2 3 6 3 2" xfId="4156"/>
    <cellStyle name="Normal 3 2 3 6 4" xfId="3167"/>
    <cellStyle name="Normal 3 2 3 7" xfId="656"/>
    <cellStyle name="Normal 3 2 3 7 2" xfId="1744"/>
    <cellStyle name="Normal 3 2 3 7 2 2" xfId="4158"/>
    <cellStyle name="Normal 3 2 3 7 3" xfId="3169"/>
    <cellStyle name="Normal 3 2 3 8" xfId="1719"/>
    <cellStyle name="Normal 3 2 3 8 2" xfId="4133"/>
    <cellStyle name="Normal 3 2 3 9" xfId="3144"/>
    <cellStyle name="Normal 3 2 4" xfId="657"/>
    <cellStyle name="Normal 3 2 4 2" xfId="658"/>
    <cellStyle name="Normal 3 2 5" xfId="659"/>
    <cellStyle name="Normal 3 2 5 2" xfId="660"/>
    <cellStyle name="Normal 3 2 5 2 2" xfId="661"/>
    <cellStyle name="Normal 3 2 5 2 2 2" xfId="662"/>
    <cellStyle name="Normal 3 2 5 2 2 2 2" xfId="1747"/>
    <cellStyle name="Normal 3 2 5 2 2 2 2 2" xfId="4161"/>
    <cellStyle name="Normal 3 2 5 2 2 2 3" xfId="3173"/>
    <cellStyle name="Normal 3 2 5 2 2 3" xfId="1746"/>
    <cellStyle name="Normal 3 2 5 2 2 3 2" xfId="4160"/>
    <cellStyle name="Normal 3 2 5 2 2 4" xfId="3172"/>
    <cellStyle name="Normal 3 2 5 2 3" xfId="663"/>
    <cellStyle name="Normal 3 2 5 2 3 2" xfId="1748"/>
    <cellStyle name="Normal 3 2 5 2 3 2 2" xfId="4162"/>
    <cellStyle name="Normal 3 2 5 2 3 3" xfId="3174"/>
    <cellStyle name="Normal 3 2 5 2 4" xfId="1745"/>
    <cellStyle name="Normal 3 2 5 2 4 2" xfId="4159"/>
    <cellStyle name="Normal 3 2 5 2 5" xfId="3171"/>
    <cellStyle name="Normal 3 2 5 3" xfId="664"/>
    <cellStyle name="Normal 3 2 5 3 2" xfId="665"/>
    <cellStyle name="Normal 3 2 5 3 2 2" xfId="1750"/>
    <cellStyle name="Normal 3 2 5 3 2 2 2" xfId="4164"/>
    <cellStyle name="Normal 3 2 5 3 2 3" xfId="3176"/>
    <cellStyle name="Normal 3 2 5 3 3" xfId="1749"/>
    <cellStyle name="Normal 3 2 5 3 3 2" xfId="4163"/>
    <cellStyle name="Normal 3 2 5 3 4" xfId="3175"/>
    <cellStyle name="Normal 3 2 5 4" xfId="666"/>
    <cellStyle name="Normal 3 2 5 5" xfId="667"/>
    <cellStyle name="Normal 3 2 5 5 2" xfId="1751"/>
    <cellStyle name="Normal 3 2 5 5 2 2" xfId="4165"/>
    <cellStyle name="Normal 3 2 5 5 3" xfId="3178"/>
    <cellStyle name="Normal 3 2 6" xfId="668"/>
    <cellStyle name="Normal 3 2 6 2" xfId="1752"/>
    <cellStyle name="Normal 3 2 6 2 2" xfId="4166"/>
    <cellStyle name="Normal 3 2 6 3" xfId="3179"/>
    <cellStyle name="Normal 3 2 7" xfId="669"/>
    <cellStyle name="Normal 3 2 7 2" xfId="1753"/>
    <cellStyle name="Normal 3 2 7 2 2" xfId="4167"/>
    <cellStyle name="Normal 3 2 7 3" xfId="3180"/>
    <cellStyle name="Normal 3 2 8" xfId="1681"/>
    <cellStyle name="Normal 3 2 8 2" xfId="4095"/>
    <cellStyle name="Normal 3 2 9" xfId="590"/>
    <cellStyle name="Normal 3 2 9 2" xfId="3103"/>
    <cellStyle name="Normal 3 3" xfId="99"/>
    <cellStyle name="Normal 3 3 2" xfId="671"/>
    <cellStyle name="Normal 3 3 2 2" xfId="672"/>
    <cellStyle name="Normal 3 3 2 2 2" xfId="673"/>
    <cellStyle name="Normal 3 3 2 2 2 2" xfId="674"/>
    <cellStyle name="Normal 3 3 2 2 2 2 2" xfId="675"/>
    <cellStyle name="Normal 3 3 2 2 2 2 2 2" xfId="1759"/>
    <cellStyle name="Normal 3 3 2 2 2 2 2 2 2" xfId="4173"/>
    <cellStyle name="Normal 3 3 2 2 2 2 2 3" xfId="3186"/>
    <cellStyle name="Normal 3 3 2 2 2 2 3" xfId="1758"/>
    <cellStyle name="Normal 3 3 2 2 2 2 3 2" xfId="4172"/>
    <cellStyle name="Normal 3 3 2 2 2 2 4" xfId="3185"/>
    <cellStyle name="Normal 3 3 2 2 2 3" xfId="676"/>
    <cellStyle name="Normal 3 3 2 2 2 3 2" xfId="1760"/>
    <cellStyle name="Normal 3 3 2 2 2 3 2 2" xfId="4174"/>
    <cellStyle name="Normal 3 3 2 2 2 3 3" xfId="3187"/>
    <cellStyle name="Normal 3 3 2 2 2 4" xfId="1757"/>
    <cellStyle name="Normal 3 3 2 2 2 4 2" xfId="4171"/>
    <cellStyle name="Normal 3 3 2 2 2 5" xfId="3184"/>
    <cellStyle name="Normal 3 3 2 2 3" xfId="677"/>
    <cellStyle name="Normal 3 3 2 2 3 2" xfId="678"/>
    <cellStyle name="Normal 3 3 2 2 3 2 2" xfId="1762"/>
    <cellStyle name="Normal 3 3 2 2 3 2 2 2" xfId="4176"/>
    <cellStyle name="Normal 3 3 2 2 3 2 3" xfId="3189"/>
    <cellStyle name="Normal 3 3 2 2 3 3" xfId="1761"/>
    <cellStyle name="Normal 3 3 2 2 3 3 2" xfId="4175"/>
    <cellStyle name="Normal 3 3 2 2 3 4" xfId="3188"/>
    <cellStyle name="Normal 3 3 2 2 4" xfId="679"/>
    <cellStyle name="Normal 3 3 2 2 4 2" xfId="1763"/>
    <cellStyle name="Normal 3 3 2 2 4 2 2" xfId="4177"/>
    <cellStyle name="Normal 3 3 2 2 4 3" xfId="3190"/>
    <cellStyle name="Normal 3 3 2 2 5" xfId="1756"/>
    <cellStyle name="Normal 3 3 2 2 5 2" xfId="4170"/>
    <cellStyle name="Normal 3 3 2 2 6" xfId="3183"/>
    <cellStyle name="Normal 3 3 2 3" xfId="680"/>
    <cellStyle name="Normal 3 3 2 3 2" xfId="681"/>
    <cellStyle name="Normal 3 3 2 3 2 2" xfId="682"/>
    <cellStyle name="Normal 3 3 2 3 2 2 2" xfId="1766"/>
    <cellStyle name="Normal 3 3 2 3 2 2 2 2" xfId="4180"/>
    <cellStyle name="Normal 3 3 2 3 2 2 3" xfId="3193"/>
    <cellStyle name="Normal 3 3 2 3 2 3" xfId="1765"/>
    <cellStyle name="Normal 3 3 2 3 2 3 2" xfId="4179"/>
    <cellStyle name="Normal 3 3 2 3 2 4" xfId="3192"/>
    <cellStyle name="Normal 3 3 2 3 3" xfId="683"/>
    <cellStyle name="Normal 3 3 2 3 3 2" xfId="1767"/>
    <cellStyle name="Normal 3 3 2 3 3 2 2" xfId="4181"/>
    <cellStyle name="Normal 3 3 2 3 3 3" xfId="3194"/>
    <cellStyle name="Normal 3 3 2 3 4" xfId="1764"/>
    <cellStyle name="Normal 3 3 2 3 4 2" xfId="4178"/>
    <cellStyle name="Normal 3 3 2 3 5" xfId="3191"/>
    <cellStyle name="Normal 3 3 2 4" xfId="684"/>
    <cellStyle name="Normal 3 3 2 4 2" xfId="685"/>
    <cellStyle name="Normal 3 3 2 4 2 2" xfId="1769"/>
    <cellStyle name="Normal 3 3 2 4 2 2 2" xfId="4183"/>
    <cellStyle name="Normal 3 3 2 4 2 3" xfId="3196"/>
    <cellStyle name="Normal 3 3 2 4 3" xfId="1768"/>
    <cellStyle name="Normal 3 3 2 4 3 2" xfId="4182"/>
    <cellStyle name="Normal 3 3 2 4 4" xfId="3195"/>
    <cellStyle name="Normal 3 3 2 5" xfId="686"/>
    <cellStyle name="Normal 3 3 2 5 2" xfId="1770"/>
    <cellStyle name="Normal 3 3 2 5 2 2" xfId="4184"/>
    <cellStyle name="Normal 3 3 2 5 3" xfId="3197"/>
    <cellStyle name="Normal 3 3 2 6" xfId="1755"/>
    <cellStyle name="Normal 3 3 2 6 2" xfId="4169"/>
    <cellStyle name="Normal 3 3 2 7" xfId="3182"/>
    <cellStyle name="Normal 3 3 3" xfId="687"/>
    <cellStyle name="Normal 3 3 3 2" xfId="688"/>
    <cellStyle name="Normal 3 3 3 2 2" xfId="689"/>
    <cellStyle name="Normal 3 3 3 2 2 2" xfId="690"/>
    <cellStyle name="Normal 3 3 3 2 2 2 2" xfId="1773"/>
    <cellStyle name="Normal 3 3 3 2 2 2 2 2" xfId="4187"/>
    <cellStyle name="Normal 3 3 3 2 2 2 3" xfId="3201"/>
    <cellStyle name="Normal 3 3 3 2 2 3" xfId="1772"/>
    <cellStyle name="Normal 3 3 3 2 2 3 2" xfId="4186"/>
    <cellStyle name="Normal 3 3 3 2 2 4" xfId="3200"/>
    <cellStyle name="Normal 3 3 3 2 3" xfId="691"/>
    <cellStyle name="Normal 3 3 3 2 3 2" xfId="1774"/>
    <cellStyle name="Normal 3 3 3 2 3 2 2" xfId="4188"/>
    <cellStyle name="Normal 3 3 3 2 3 3" xfId="3202"/>
    <cellStyle name="Normal 3 3 3 2 4" xfId="1771"/>
    <cellStyle name="Normal 3 3 3 2 4 2" xfId="4185"/>
    <cellStyle name="Normal 3 3 3 2 5" xfId="3199"/>
    <cellStyle name="Normal 3 3 3 3" xfId="692"/>
    <cellStyle name="Normal 3 3 3 3 2" xfId="693"/>
    <cellStyle name="Normal 3 3 3 3 2 2" xfId="1776"/>
    <cellStyle name="Normal 3 3 3 3 2 2 2" xfId="4190"/>
    <cellStyle name="Normal 3 3 3 3 2 3" xfId="3204"/>
    <cellStyle name="Normal 3 3 3 3 3" xfId="1775"/>
    <cellStyle name="Normal 3 3 3 3 3 2" xfId="4189"/>
    <cellStyle name="Normal 3 3 3 3 4" xfId="3203"/>
    <cellStyle name="Normal 3 3 3 4" xfId="694"/>
    <cellStyle name="Normal 3 3 3 5" xfId="695"/>
    <cellStyle name="Normal 3 3 3 5 2" xfId="1777"/>
    <cellStyle name="Normal 3 3 3 5 2 2" xfId="4191"/>
    <cellStyle name="Normal 3 3 3 5 3" xfId="3206"/>
    <cellStyle name="Normal 3 3 4" xfId="696"/>
    <cellStyle name="Normal 3 3 4 2" xfId="697"/>
    <cellStyle name="Normal 3 3 4 2 2" xfId="698"/>
    <cellStyle name="Normal 3 3 4 2 2 2" xfId="1780"/>
    <cellStyle name="Normal 3 3 4 2 2 2 2" xfId="4194"/>
    <cellStyle name="Normal 3 3 4 2 2 3" xfId="3209"/>
    <cellStyle name="Normal 3 3 4 2 3" xfId="1779"/>
    <cellStyle name="Normal 3 3 4 2 3 2" xfId="4193"/>
    <cellStyle name="Normal 3 3 4 2 4" xfId="3208"/>
    <cellStyle name="Normal 3 3 4 3" xfId="699"/>
    <cellStyle name="Normal 3 3 4 3 2" xfId="1781"/>
    <cellStyle name="Normal 3 3 4 3 2 2" xfId="4195"/>
    <cellStyle name="Normal 3 3 4 3 3" xfId="3210"/>
    <cellStyle name="Normal 3 3 4 4" xfId="1778"/>
    <cellStyle name="Normal 3 3 4 4 2" xfId="4192"/>
    <cellStyle name="Normal 3 3 4 5" xfId="3207"/>
    <cellStyle name="Normal 3 3 5" xfId="700"/>
    <cellStyle name="Normal 3 3 5 2" xfId="701"/>
    <cellStyle name="Normal 3 3 5 2 2" xfId="1783"/>
    <cellStyle name="Normal 3 3 5 2 2 2" xfId="4197"/>
    <cellStyle name="Normal 3 3 5 2 3" xfId="3212"/>
    <cellStyle name="Normal 3 3 5 3" xfId="1782"/>
    <cellStyle name="Normal 3 3 5 3 2" xfId="4196"/>
    <cellStyle name="Normal 3 3 5 4" xfId="3211"/>
    <cellStyle name="Normal 3 3 6" xfId="702"/>
    <cellStyle name="Normal 3 3 6 2" xfId="703"/>
    <cellStyle name="Normal 3 3 6 2 2" xfId="1785"/>
    <cellStyle name="Normal 3 3 6 2 2 2" xfId="4199"/>
    <cellStyle name="Normal 3 3 6 2 3" xfId="3214"/>
    <cellStyle name="Normal 3 3 6 3" xfId="1784"/>
    <cellStyle name="Normal 3 3 6 3 2" xfId="4198"/>
    <cellStyle name="Normal 3 3 6 4" xfId="3213"/>
    <cellStyle name="Normal 3 3 7" xfId="704"/>
    <cellStyle name="Normal 3 3 7 2" xfId="1786"/>
    <cellStyle name="Normal 3 3 7 2 2" xfId="4200"/>
    <cellStyle name="Normal 3 3 7 3" xfId="3215"/>
    <cellStyle name="Normal 3 3 8" xfId="1754"/>
    <cellStyle name="Normal 3 3 8 2" xfId="4168"/>
    <cellStyle name="Normal 3 3 9" xfId="670"/>
    <cellStyle name="Normal 3 3 9 2" xfId="3181"/>
    <cellStyle name="Normal 3 4" xfId="705"/>
    <cellStyle name="Normal 3 4 2" xfId="706"/>
    <cellStyle name="Normal 3 5" xfId="707"/>
    <cellStyle name="Normal 3 6" xfId="708"/>
    <cellStyle name="Normal 3 6 2" xfId="709"/>
    <cellStyle name="Normal 3 6 2 2" xfId="710"/>
    <cellStyle name="Normal 3 6 2 2 2" xfId="711"/>
    <cellStyle name="Normal 3 6 2 2 2 2" xfId="1789"/>
    <cellStyle name="Normal 3 6 2 2 2 2 2" xfId="4203"/>
    <cellStyle name="Normal 3 6 2 2 2 3" xfId="3222"/>
    <cellStyle name="Normal 3 6 2 2 3" xfId="1788"/>
    <cellStyle name="Normal 3 6 2 2 3 2" xfId="4202"/>
    <cellStyle name="Normal 3 6 2 2 4" xfId="3221"/>
    <cellStyle name="Normal 3 6 2 3" xfId="1787"/>
    <cellStyle name="Normal 3 6 2 3 2" xfId="4201"/>
    <cellStyle name="Normal 3 6 2 4" xfId="3220"/>
    <cellStyle name="Normal 3 6 3" xfId="712"/>
    <cellStyle name="Normal 3 6 3 2" xfId="713"/>
    <cellStyle name="Normal 3 6 3 2 2" xfId="714"/>
    <cellStyle name="Normal 3 6 3 2 2 2" xfId="1792"/>
    <cellStyle name="Normal 3 6 3 2 2 2 2" xfId="4206"/>
    <cellStyle name="Normal 3 6 3 2 2 3" xfId="3225"/>
    <cellStyle name="Normal 3 6 3 2 3" xfId="1791"/>
    <cellStyle name="Normal 3 6 3 2 3 2" xfId="4205"/>
    <cellStyle name="Normal 3 6 3 2 4" xfId="3224"/>
    <cellStyle name="Normal 3 6 3 3" xfId="715"/>
    <cellStyle name="Normal 3 6 3 3 2" xfId="1793"/>
    <cellStyle name="Normal 3 6 3 3 2 2" xfId="4207"/>
    <cellStyle name="Normal 3 6 3 3 3" xfId="3226"/>
    <cellStyle name="Normal 3 6 3 4" xfId="1790"/>
    <cellStyle name="Normal 3 6 3 4 2" xfId="4204"/>
    <cellStyle name="Normal 3 6 3 5" xfId="3223"/>
    <cellStyle name="Normal 3 6 4" xfId="716"/>
    <cellStyle name="Normal 3 6 4 2" xfId="717"/>
    <cellStyle name="Normal 3 6 4 2 2" xfId="1795"/>
    <cellStyle name="Normal 3 6 4 2 2 2" xfId="4209"/>
    <cellStyle name="Normal 3 6 4 2 3" xfId="3228"/>
    <cellStyle name="Normal 3 6 4 3" xfId="1794"/>
    <cellStyle name="Normal 3 6 4 3 2" xfId="4208"/>
    <cellStyle name="Normal 3 6 4 4" xfId="3227"/>
    <cellStyle name="Normal 3 6 5" xfId="718"/>
    <cellStyle name="Normal 3 6 5 2" xfId="1796"/>
    <cellStyle name="Normal 3 6 5 2 2" xfId="4210"/>
    <cellStyle name="Normal 3 6 5 3" xfId="3229"/>
    <cellStyle name="Normal 3 7" xfId="719"/>
    <cellStyle name="Normal 3 7 2" xfId="720"/>
    <cellStyle name="Normal 3 7 2 2" xfId="721"/>
    <cellStyle name="Normal 3 7 2 2 2" xfId="1798"/>
    <cellStyle name="Normal 3 7 2 2 2 2" xfId="4212"/>
    <cellStyle name="Normal 3 7 2 2 3" xfId="3232"/>
    <cellStyle name="Normal 3 7 2 3" xfId="1797"/>
    <cellStyle name="Normal 3 7 2 3 2" xfId="4211"/>
    <cellStyle name="Normal 3 7 2 4" xfId="3231"/>
    <cellStyle name="Normal 3 7 3" xfId="722"/>
    <cellStyle name="Normal 3 7 3 2" xfId="1799"/>
    <cellStyle name="Normal 3 7 3 2 2" xfId="4213"/>
    <cellStyle name="Normal 3 7 3 3" xfId="3233"/>
    <cellStyle name="Normal 3 8" xfId="723"/>
    <cellStyle name="Normal 3 8 2" xfId="724"/>
    <cellStyle name="Normal 3 8 2 2" xfId="1801"/>
    <cellStyle name="Normal 3 8 2 2 2" xfId="4215"/>
    <cellStyle name="Normal 3 8 2 3" xfId="3235"/>
    <cellStyle name="Normal 3 8 3" xfId="1800"/>
    <cellStyle name="Normal 3 8 3 2" xfId="4214"/>
    <cellStyle name="Normal 3 8 4" xfId="3234"/>
    <cellStyle name="Normal 3 9" xfId="725"/>
    <cellStyle name="Normal 3 9 2" xfId="726"/>
    <cellStyle name="Normal 3 9 2 2" xfId="1803"/>
    <cellStyle name="Normal 3 9 2 2 2" xfId="4217"/>
    <cellStyle name="Normal 3 9 2 3" xfId="3237"/>
    <cellStyle name="Normal 3 9 3" xfId="1802"/>
    <cellStyle name="Normal 3 9 3 2" xfId="4216"/>
    <cellStyle name="Normal 3 9 4" xfId="3236"/>
    <cellStyle name="Normal 30" xfId="727"/>
    <cellStyle name="Normal 30 2" xfId="728"/>
    <cellStyle name="Normal 31" xfId="729"/>
    <cellStyle name="Normal 31 2" xfId="730"/>
    <cellStyle name="Normal 32" xfId="731"/>
    <cellStyle name="Normal 32 2" xfId="732"/>
    <cellStyle name="Normal 33" xfId="733"/>
    <cellStyle name="Normal 33 10" xfId="734"/>
    <cellStyle name="Normal 34" xfId="735"/>
    <cellStyle name="Normal 34 2" xfId="736"/>
    <cellStyle name="Normal 34 2 2" xfId="737"/>
    <cellStyle name="Normal 34 2 3" xfId="738"/>
    <cellStyle name="Normal 34 2 3 2" xfId="739"/>
    <cellStyle name="Normal 34 3" xfId="740"/>
    <cellStyle name="Normal 34 3 2" xfId="741"/>
    <cellStyle name="Normal 34 3 2 2" xfId="742"/>
    <cellStyle name="Normal 35" xfId="743"/>
    <cellStyle name="Normal 35 2" xfId="744"/>
    <cellStyle name="Normal 36" xfId="745"/>
    <cellStyle name="Normal 36 2" xfId="746"/>
    <cellStyle name="Normal 37" xfId="747"/>
    <cellStyle name="Normal 37 2" xfId="748"/>
    <cellStyle name="Normal 38" xfId="749"/>
    <cellStyle name="Normal 38 2" xfId="750"/>
    <cellStyle name="Normal 38 2 2" xfId="751"/>
    <cellStyle name="Normal 38 2 3" xfId="752"/>
    <cellStyle name="Normal 38 2 3 2" xfId="753"/>
    <cellStyle name="Normal 38 3" xfId="754"/>
    <cellStyle name="Normal 38 3 2" xfId="755"/>
    <cellStyle name="Normal 38 3 2 2" xfId="756"/>
    <cellStyle name="Normal 39" xfId="757"/>
    <cellStyle name="Normal 39 2" xfId="758"/>
    <cellStyle name="Normal 39 2 2" xfId="759"/>
    <cellStyle name="Normal 39 2 3" xfId="760"/>
    <cellStyle name="Normal 39 2 3 2" xfId="761"/>
    <cellStyle name="Normal 39 3" xfId="762"/>
    <cellStyle name="Normal 39 3 2" xfId="763"/>
    <cellStyle name="Normal 39 3 2 2" xfId="764"/>
    <cellStyle name="Normal 4" xfId="94"/>
    <cellStyle name="Normal 4 10" xfId="766"/>
    <cellStyle name="Normal 4 10 2" xfId="1805"/>
    <cellStyle name="Normal 4 10 2 2" xfId="4219"/>
    <cellStyle name="Normal 4 10 3" xfId="3261"/>
    <cellStyle name="Normal 4 11" xfId="1579"/>
    <cellStyle name="Normal 4 12" xfId="765"/>
    <cellStyle name="Normal 4 12 2" xfId="3260"/>
    <cellStyle name="Normal 4 13" xfId="1804"/>
    <cellStyle name="Normal 4 13 2" xfId="4218"/>
    <cellStyle name="Normal 4 14" xfId="274"/>
    <cellStyle name="Normal 4 2" xfId="767"/>
    <cellStyle name="Normal 4 2 10" xfId="1806"/>
    <cellStyle name="Normal 4 2 10 2" xfId="4220"/>
    <cellStyle name="Normal 4 2 11" xfId="3262"/>
    <cellStyle name="Normal 4 2 2" xfId="768"/>
    <cellStyle name="Normal 4 2 2 2" xfId="769"/>
    <cellStyle name="Normal 4 2 2 2 2" xfId="770"/>
    <cellStyle name="Normal 4 2 2 2 2 2" xfId="771"/>
    <cellStyle name="Normal 4 2 2 2 2 2 2" xfId="772"/>
    <cellStyle name="Normal 4 2 2 2 2 2 2 2" xfId="1811"/>
    <cellStyle name="Normal 4 2 2 2 2 2 2 2 2" xfId="4225"/>
    <cellStyle name="Normal 4 2 2 2 2 2 2 3" xfId="3267"/>
    <cellStyle name="Normal 4 2 2 2 2 2 3" xfId="1810"/>
    <cellStyle name="Normal 4 2 2 2 2 2 3 2" xfId="4224"/>
    <cellStyle name="Normal 4 2 2 2 2 2 4" xfId="3266"/>
    <cellStyle name="Normal 4 2 2 2 2 3" xfId="773"/>
    <cellStyle name="Normal 4 2 2 2 2 3 2" xfId="1812"/>
    <cellStyle name="Normal 4 2 2 2 2 3 2 2" xfId="4226"/>
    <cellStyle name="Normal 4 2 2 2 2 3 3" xfId="3268"/>
    <cellStyle name="Normal 4 2 2 2 2 4" xfId="1809"/>
    <cellStyle name="Normal 4 2 2 2 2 4 2" xfId="4223"/>
    <cellStyle name="Normal 4 2 2 2 2 5" xfId="3265"/>
    <cellStyle name="Normal 4 2 2 2 3" xfId="774"/>
    <cellStyle name="Normal 4 2 2 2 3 2" xfId="775"/>
    <cellStyle name="Normal 4 2 2 2 3 2 2" xfId="1814"/>
    <cellStyle name="Normal 4 2 2 2 3 2 2 2" xfId="4228"/>
    <cellStyle name="Normal 4 2 2 2 3 2 3" xfId="3270"/>
    <cellStyle name="Normal 4 2 2 2 3 3" xfId="1813"/>
    <cellStyle name="Normal 4 2 2 2 3 3 2" xfId="4227"/>
    <cellStyle name="Normal 4 2 2 2 3 4" xfId="3269"/>
    <cellStyle name="Normal 4 2 2 2 4" xfId="776"/>
    <cellStyle name="Normal 4 2 2 2 4 2" xfId="1815"/>
    <cellStyle name="Normal 4 2 2 2 4 2 2" xfId="4229"/>
    <cellStyle name="Normal 4 2 2 2 4 3" xfId="3271"/>
    <cellStyle name="Normal 4 2 2 2 5" xfId="1808"/>
    <cellStyle name="Normal 4 2 2 2 5 2" xfId="4222"/>
    <cellStyle name="Normal 4 2 2 2 6" xfId="3264"/>
    <cellStyle name="Normal 4 2 2 3" xfId="777"/>
    <cellStyle name="Normal 4 2 2 3 2" xfId="778"/>
    <cellStyle name="Normal 4 2 2 3 2 2" xfId="779"/>
    <cellStyle name="Normal 4 2 2 3 2 2 2" xfId="780"/>
    <cellStyle name="Normal 4 2 2 3 2 2 2 2" xfId="1819"/>
    <cellStyle name="Normal 4 2 2 3 2 2 2 2 2" xfId="4233"/>
    <cellStyle name="Normal 4 2 2 3 2 2 2 3" xfId="3275"/>
    <cellStyle name="Normal 4 2 2 3 2 2 3" xfId="1818"/>
    <cellStyle name="Normal 4 2 2 3 2 2 3 2" xfId="4232"/>
    <cellStyle name="Normal 4 2 2 3 2 2 4" xfId="3274"/>
    <cellStyle name="Normal 4 2 2 3 2 3" xfId="781"/>
    <cellStyle name="Normal 4 2 2 3 2 3 2" xfId="1820"/>
    <cellStyle name="Normal 4 2 2 3 2 3 2 2" xfId="4234"/>
    <cellStyle name="Normal 4 2 2 3 2 3 3" xfId="3276"/>
    <cellStyle name="Normal 4 2 2 3 2 4" xfId="1817"/>
    <cellStyle name="Normal 4 2 2 3 2 4 2" xfId="4231"/>
    <cellStyle name="Normal 4 2 2 3 2 5" xfId="3273"/>
    <cellStyle name="Normal 4 2 2 3 3" xfId="782"/>
    <cellStyle name="Normal 4 2 2 3 3 2" xfId="783"/>
    <cellStyle name="Normal 4 2 2 3 3 2 2" xfId="1822"/>
    <cellStyle name="Normal 4 2 2 3 3 2 2 2" xfId="4236"/>
    <cellStyle name="Normal 4 2 2 3 3 2 3" xfId="3278"/>
    <cellStyle name="Normal 4 2 2 3 3 3" xfId="1821"/>
    <cellStyle name="Normal 4 2 2 3 3 3 2" xfId="4235"/>
    <cellStyle name="Normal 4 2 2 3 3 4" xfId="3277"/>
    <cellStyle name="Normal 4 2 2 3 4" xfId="784"/>
    <cellStyle name="Normal 4 2 2 3 4 2" xfId="1823"/>
    <cellStyle name="Normal 4 2 2 3 4 2 2" xfId="4237"/>
    <cellStyle name="Normal 4 2 2 3 4 3" xfId="3279"/>
    <cellStyle name="Normal 4 2 2 3 5" xfId="1816"/>
    <cellStyle name="Normal 4 2 2 3 5 2" xfId="4230"/>
    <cellStyle name="Normal 4 2 2 3 6" xfId="3272"/>
    <cellStyle name="Normal 4 2 2 4" xfId="785"/>
    <cellStyle name="Normal 4 2 2 4 2" xfId="786"/>
    <cellStyle name="Normal 4 2 2 4 2 2" xfId="787"/>
    <cellStyle name="Normal 4 2 2 4 2 2 2" xfId="1826"/>
    <cellStyle name="Normal 4 2 2 4 2 2 2 2" xfId="4240"/>
    <cellStyle name="Normal 4 2 2 4 2 2 3" xfId="3282"/>
    <cellStyle name="Normal 4 2 2 4 2 3" xfId="1825"/>
    <cellStyle name="Normal 4 2 2 4 2 3 2" xfId="4239"/>
    <cellStyle name="Normal 4 2 2 4 2 4" xfId="3281"/>
    <cellStyle name="Normal 4 2 2 4 3" xfId="788"/>
    <cellStyle name="Normal 4 2 2 4 3 2" xfId="1827"/>
    <cellStyle name="Normal 4 2 2 4 3 2 2" xfId="4241"/>
    <cellStyle name="Normal 4 2 2 4 3 3" xfId="3283"/>
    <cellStyle name="Normal 4 2 2 4 4" xfId="1824"/>
    <cellStyle name="Normal 4 2 2 4 4 2" xfId="4238"/>
    <cellStyle name="Normal 4 2 2 4 5" xfId="3280"/>
    <cellStyle name="Normal 4 2 2 5" xfId="789"/>
    <cellStyle name="Normal 4 2 2 5 2" xfId="790"/>
    <cellStyle name="Normal 4 2 2 5 2 2" xfId="1829"/>
    <cellStyle name="Normal 4 2 2 5 2 2 2" xfId="4243"/>
    <cellStyle name="Normal 4 2 2 5 2 3" xfId="3285"/>
    <cellStyle name="Normal 4 2 2 5 3" xfId="1828"/>
    <cellStyle name="Normal 4 2 2 5 3 2" xfId="4242"/>
    <cellStyle name="Normal 4 2 2 5 4" xfId="3284"/>
    <cellStyle name="Normal 4 2 2 6" xfId="791"/>
    <cellStyle name="Normal 4 2 2 6 2" xfId="792"/>
    <cellStyle name="Normal 4 2 2 6 2 2" xfId="1831"/>
    <cellStyle name="Normal 4 2 2 6 2 2 2" xfId="4245"/>
    <cellStyle name="Normal 4 2 2 6 2 3" xfId="3287"/>
    <cellStyle name="Normal 4 2 2 6 3" xfId="1830"/>
    <cellStyle name="Normal 4 2 2 6 3 2" xfId="4244"/>
    <cellStyle name="Normal 4 2 2 6 4" xfId="3286"/>
    <cellStyle name="Normal 4 2 2 7" xfId="793"/>
    <cellStyle name="Normal 4 2 2 7 2" xfId="1832"/>
    <cellStyle name="Normal 4 2 2 7 2 2" xfId="4246"/>
    <cellStyle name="Normal 4 2 2 7 3" xfId="3288"/>
    <cellStyle name="Normal 4 2 2 8" xfId="1807"/>
    <cellStyle name="Normal 4 2 2 8 2" xfId="4221"/>
    <cellStyle name="Normal 4 2 2 9" xfId="3263"/>
    <cellStyle name="Normal 4 2 3" xfId="794"/>
    <cellStyle name="Normal 4 2 3 2" xfId="795"/>
    <cellStyle name="Normal 4 2 4" xfId="796"/>
    <cellStyle name="Normal 4 2 4 2" xfId="797"/>
    <cellStyle name="Normal 4 2 4 2 2" xfId="798"/>
    <cellStyle name="Normal 4 2 4 2 2 2" xfId="799"/>
    <cellStyle name="Normal 4 2 4 2 2 2 2" xfId="1835"/>
    <cellStyle name="Normal 4 2 4 2 2 2 2 2" xfId="4249"/>
    <cellStyle name="Normal 4 2 4 2 2 2 3" xfId="3294"/>
    <cellStyle name="Normal 4 2 4 2 2 3" xfId="1834"/>
    <cellStyle name="Normal 4 2 4 2 2 3 2" xfId="4248"/>
    <cellStyle name="Normal 4 2 4 2 2 4" xfId="3293"/>
    <cellStyle name="Normal 4 2 4 2 3" xfId="1833"/>
    <cellStyle name="Normal 4 2 4 2 3 2" xfId="4247"/>
    <cellStyle name="Normal 4 2 4 2 4" xfId="3292"/>
    <cellStyle name="Normal 4 2 4 3" xfId="800"/>
    <cellStyle name="Normal 4 2 4 3 2" xfId="801"/>
    <cellStyle name="Normal 4 2 4 3 2 2" xfId="802"/>
    <cellStyle name="Normal 4 2 4 3 2 2 2" xfId="1838"/>
    <cellStyle name="Normal 4 2 4 3 2 2 2 2" xfId="4252"/>
    <cellStyle name="Normal 4 2 4 3 2 2 3" xfId="3297"/>
    <cellStyle name="Normal 4 2 4 3 2 3" xfId="1837"/>
    <cellStyle name="Normal 4 2 4 3 2 3 2" xfId="4251"/>
    <cellStyle name="Normal 4 2 4 3 2 4" xfId="3296"/>
    <cellStyle name="Normal 4 2 4 3 3" xfId="803"/>
    <cellStyle name="Normal 4 2 4 3 3 2" xfId="1839"/>
    <cellStyle name="Normal 4 2 4 3 3 2 2" xfId="4253"/>
    <cellStyle name="Normal 4 2 4 3 3 3" xfId="3298"/>
    <cellStyle name="Normal 4 2 4 3 4" xfId="1836"/>
    <cellStyle name="Normal 4 2 4 3 4 2" xfId="4250"/>
    <cellStyle name="Normal 4 2 4 3 5" xfId="3295"/>
    <cellStyle name="Normal 4 2 4 4" xfId="804"/>
    <cellStyle name="Normal 4 2 4 4 2" xfId="805"/>
    <cellStyle name="Normal 4 2 4 4 2 2" xfId="1841"/>
    <cellStyle name="Normal 4 2 4 4 2 2 2" xfId="4255"/>
    <cellStyle name="Normal 4 2 4 4 2 3" xfId="3300"/>
    <cellStyle name="Normal 4 2 4 4 3" xfId="1840"/>
    <cellStyle name="Normal 4 2 4 4 3 2" xfId="4254"/>
    <cellStyle name="Normal 4 2 4 4 4" xfId="3299"/>
    <cellStyle name="Normal 4 2 4 5" xfId="806"/>
    <cellStyle name="Normal 4 2 4 5 2" xfId="1842"/>
    <cellStyle name="Normal 4 2 4 5 2 2" xfId="4256"/>
    <cellStyle name="Normal 4 2 4 5 3" xfId="3301"/>
    <cellStyle name="Normal 4 2 5" xfId="807"/>
    <cellStyle name="Normal 4 2 5 2" xfId="808"/>
    <cellStyle name="Normal 4 2 5 2 2" xfId="809"/>
    <cellStyle name="Normal 4 2 5 2 2 2" xfId="810"/>
    <cellStyle name="Normal 4 2 5 2 2 2 2" xfId="1845"/>
    <cellStyle name="Normal 4 2 5 2 2 2 2 2" xfId="4259"/>
    <cellStyle name="Normal 4 2 5 2 2 2 3" xfId="3305"/>
    <cellStyle name="Normal 4 2 5 2 2 3" xfId="1844"/>
    <cellStyle name="Normal 4 2 5 2 2 3 2" xfId="4258"/>
    <cellStyle name="Normal 4 2 5 2 2 4" xfId="3304"/>
    <cellStyle name="Normal 4 2 5 2 3" xfId="811"/>
    <cellStyle name="Normal 4 2 5 2 3 2" xfId="1846"/>
    <cellStyle name="Normal 4 2 5 2 3 2 2" xfId="4260"/>
    <cellStyle name="Normal 4 2 5 2 3 3" xfId="3306"/>
    <cellStyle name="Normal 4 2 5 2 4" xfId="1843"/>
    <cellStyle name="Normal 4 2 5 2 4 2" xfId="4257"/>
    <cellStyle name="Normal 4 2 5 2 5" xfId="3303"/>
    <cellStyle name="Normal 4 2 5 3" xfId="812"/>
    <cellStyle name="Normal 4 2 5 3 2" xfId="813"/>
    <cellStyle name="Normal 4 2 5 3 2 2" xfId="1848"/>
    <cellStyle name="Normal 4 2 5 3 2 2 2" xfId="4262"/>
    <cellStyle name="Normal 4 2 5 3 2 3" xfId="3308"/>
    <cellStyle name="Normal 4 2 5 3 3" xfId="1847"/>
    <cellStyle name="Normal 4 2 5 3 3 2" xfId="4261"/>
    <cellStyle name="Normal 4 2 5 3 4" xfId="3307"/>
    <cellStyle name="Normal 4 2 5 4" xfId="814"/>
    <cellStyle name="Normal 4 2 5 4 2" xfId="1849"/>
    <cellStyle name="Normal 4 2 5 4 2 2" xfId="4263"/>
    <cellStyle name="Normal 4 2 5 4 3" xfId="3309"/>
    <cellStyle name="Normal 4 2 6" xfId="815"/>
    <cellStyle name="Normal 4 2 6 2" xfId="816"/>
    <cellStyle name="Normal 4 2 6 2 2" xfId="817"/>
    <cellStyle name="Normal 4 2 6 2 2 2" xfId="1852"/>
    <cellStyle name="Normal 4 2 6 2 2 2 2" xfId="4266"/>
    <cellStyle name="Normal 4 2 6 2 2 3" xfId="3312"/>
    <cellStyle name="Normal 4 2 6 2 3" xfId="1851"/>
    <cellStyle name="Normal 4 2 6 2 3 2" xfId="4265"/>
    <cellStyle name="Normal 4 2 6 2 4" xfId="3311"/>
    <cellStyle name="Normal 4 2 6 3" xfId="818"/>
    <cellStyle name="Normal 4 2 6 3 2" xfId="1853"/>
    <cellStyle name="Normal 4 2 6 3 2 2" xfId="4267"/>
    <cellStyle name="Normal 4 2 6 3 3" xfId="3313"/>
    <cellStyle name="Normal 4 2 6 4" xfId="1850"/>
    <cellStyle name="Normal 4 2 6 4 2" xfId="4264"/>
    <cellStyle name="Normal 4 2 6 5" xfId="3310"/>
    <cellStyle name="Normal 4 2 7" xfId="819"/>
    <cellStyle name="Normal 4 2 7 2" xfId="820"/>
    <cellStyle name="Normal 4 2 7 2 2" xfId="1855"/>
    <cellStyle name="Normal 4 2 7 2 2 2" xfId="4269"/>
    <cellStyle name="Normal 4 2 7 2 3" xfId="3315"/>
    <cellStyle name="Normal 4 2 7 3" xfId="1854"/>
    <cellStyle name="Normal 4 2 7 3 2" xfId="4268"/>
    <cellStyle name="Normal 4 2 7 4" xfId="3314"/>
    <cellStyle name="Normal 4 2 8" xfId="821"/>
    <cellStyle name="Normal 4 2 8 2" xfId="822"/>
    <cellStyle name="Normal 4 2 8 2 2" xfId="1857"/>
    <cellStyle name="Normal 4 2 8 2 2 2" xfId="4271"/>
    <cellStyle name="Normal 4 2 8 2 3" xfId="3317"/>
    <cellStyle name="Normal 4 2 8 3" xfId="1856"/>
    <cellStyle name="Normal 4 2 8 3 2" xfId="4270"/>
    <cellStyle name="Normal 4 2 8 4" xfId="3316"/>
    <cellStyle name="Normal 4 2 9" xfId="823"/>
    <cellStyle name="Normal 4 2 9 2" xfId="1858"/>
    <cellStyle name="Normal 4 2 9 2 2" xfId="4272"/>
    <cellStyle name="Normal 4 2 9 3" xfId="3318"/>
    <cellStyle name="Normal 4 3" xfId="824"/>
    <cellStyle name="Normal 4 3 2" xfId="825"/>
    <cellStyle name="Normal 4 3 2 2" xfId="826"/>
    <cellStyle name="Normal 4 3 2 2 2" xfId="827"/>
    <cellStyle name="Normal 4 3 2 2 2 2" xfId="828"/>
    <cellStyle name="Normal 4 3 2 2 2 2 2" xfId="1862"/>
    <cellStyle name="Normal 4 3 2 2 2 2 2 2" xfId="4276"/>
    <cellStyle name="Normal 4 3 2 2 2 2 3" xfId="3323"/>
    <cellStyle name="Normal 4 3 2 2 2 3" xfId="1861"/>
    <cellStyle name="Normal 4 3 2 2 2 3 2" xfId="4275"/>
    <cellStyle name="Normal 4 3 2 2 2 4" xfId="3322"/>
    <cellStyle name="Normal 4 3 2 2 3" xfId="829"/>
    <cellStyle name="Normal 4 3 2 2 3 2" xfId="1863"/>
    <cellStyle name="Normal 4 3 2 2 3 2 2" xfId="4277"/>
    <cellStyle name="Normal 4 3 2 2 3 3" xfId="3324"/>
    <cellStyle name="Normal 4 3 2 2 4" xfId="1860"/>
    <cellStyle name="Normal 4 3 2 2 4 2" xfId="4274"/>
    <cellStyle name="Normal 4 3 2 2 5" xfId="3321"/>
    <cellStyle name="Normal 4 3 2 3" xfId="830"/>
    <cellStyle name="Normal 4 3 2 3 2" xfId="831"/>
    <cellStyle name="Normal 4 3 2 3 2 2" xfId="1865"/>
    <cellStyle name="Normal 4 3 2 3 2 2 2" xfId="4279"/>
    <cellStyle name="Normal 4 3 2 3 2 3" xfId="3326"/>
    <cellStyle name="Normal 4 3 2 3 3" xfId="1864"/>
    <cellStyle name="Normal 4 3 2 3 3 2" xfId="4278"/>
    <cellStyle name="Normal 4 3 2 3 4" xfId="3325"/>
    <cellStyle name="Normal 4 3 2 4" xfId="832"/>
    <cellStyle name="Normal 4 3 2 4 2" xfId="1866"/>
    <cellStyle name="Normal 4 3 2 4 2 2" xfId="4280"/>
    <cellStyle name="Normal 4 3 2 4 3" xfId="3327"/>
    <cellStyle name="Normal 4 3 2 5" xfId="1859"/>
    <cellStyle name="Normal 4 3 2 5 2" xfId="4273"/>
    <cellStyle name="Normal 4 3 2 6" xfId="3320"/>
    <cellStyle name="Normal 4 3 3" xfId="833"/>
    <cellStyle name="Normal 4 3 3 2" xfId="834"/>
    <cellStyle name="Normal 4 3 3 2 2" xfId="835"/>
    <cellStyle name="Normal 4 3 3 2 2 2" xfId="836"/>
    <cellStyle name="Normal 4 3 3 2 2 2 2" xfId="1870"/>
    <cellStyle name="Normal 4 3 3 2 2 2 2 2" xfId="4284"/>
    <cellStyle name="Normal 4 3 3 2 2 2 3" xfId="3331"/>
    <cellStyle name="Normal 4 3 3 2 2 3" xfId="1869"/>
    <cellStyle name="Normal 4 3 3 2 2 3 2" xfId="4283"/>
    <cellStyle name="Normal 4 3 3 2 2 4" xfId="3330"/>
    <cellStyle name="Normal 4 3 3 2 3" xfId="837"/>
    <cellStyle name="Normal 4 3 3 2 3 2" xfId="1871"/>
    <cellStyle name="Normal 4 3 3 2 3 2 2" xfId="4285"/>
    <cellStyle name="Normal 4 3 3 2 3 3" xfId="3332"/>
    <cellStyle name="Normal 4 3 3 2 4" xfId="1868"/>
    <cellStyle name="Normal 4 3 3 2 4 2" xfId="4282"/>
    <cellStyle name="Normal 4 3 3 2 5" xfId="3329"/>
    <cellStyle name="Normal 4 3 3 3" xfId="838"/>
    <cellStyle name="Normal 4 3 3 3 2" xfId="839"/>
    <cellStyle name="Normal 4 3 3 3 2 2" xfId="1873"/>
    <cellStyle name="Normal 4 3 3 3 2 2 2" xfId="4287"/>
    <cellStyle name="Normal 4 3 3 3 2 3" xfId="3334"/>
    <cellStyle name="Normal 4 3 3 3 3" xfId="1872"/>
    <cellStyle name="Normal 4 3 3 3 3 2" xfId="4286"/>
    <cellStyle name="Normal 4 3 3 3 4" xfId="3333"/>
    <cellStyle name="Normal 4 3 3 4" xfId="840"/>
    <cellStyle name="Normal 4 3 3 4 2" xfId="1874"/>
    <cellStyle name="Normal 4 3 3 4 2 2" xfId="4288"/>
    <cellStyle name="Normal 4 3 3 4 3" xfId="3335"/>
    <cellStyle name="Normal 4 3 3 5" xfId="1867"/>
    <cellStyle name="Normal 4 3 3 5 2" xfId="4281"/>
    <cellStyle name="Normal 4 3 3 6" xfId="3328"/>
    <cellStyle name="Normal 4 3 4" xfId="841"/>
    <cellStyle name="Normal 4 3 4 2" xfId="842"/>
    <cellStyle name="Normal 4 3 4 2 2" xfId="843"/>
    <cellStyle name="Normal 4 3 4 2 2 2" xfId="1877"/>
    <cellStyle name="Normal 4 3 4 2 2 2 2" xfId="4291"/>
    <cellStyle name="Normal 4 3 4 2 2 3" xfId="3338"/>
    <cellStyle name="Normal 4 3 4 2 3" xfId="1876"/>
    <cellStyle name="Normal 4 3 4 2 3 2" xfId="4290"/>
    <cellStyle name="Normal 4 3 4 2 4" xfId="3337"/>
    <cellStyle name="Normal 4 3 4 3" xfId="1875"/>
    <cellStyle name="Normal 4 3 4 3 2" xfId="4289"/>
    <cellStyle name="Normal 4 3 4 4" xfId="3336"/>
    <cellStyle name="Normal 4 3 5" xfId="844"/>
    <cellStyle name="Normal 4 3 5 2" xfId="845"/>
    <cellStyle name="Normal 4 3 5 2 2" xfId="846"/>
    <cellStyle name="Normal 4 3 5 2 2 2" xfId="1880"/>
    <cellStyle name="Normal 4 3 5 2 2 2 2" xfId="4294"/>
    <cellStyle name="Normal 4 3 5 2 2 3" xfId="3341"/>
    <cellStyle name="Normal 4 3 5 2 3" xfId="1879"/>
    <cellStyle name="Normal 4 3 5 2 3 2" xfId="4293"/>
    <cellStyle name="Normal 4 3 5 2 4" xfId="3340"/>
    <cellStyle name="Normal 4 3 5 3" xfId="847"/>
    <cellStyle name="Normal 4 3 5 3 2" xfId="1881"/>
    <cellStyle name="Normal 4 3 5 3 2 2" xfId="4295"/>
    <cellStyle name="Normal 4 3 5 3 3" xfId="3342"/>
    <cellStyle name="Normal 4 3 5 4" xfId="1878"/>
    <cellStyle name="Normal 4 3 5 4 2" xfId="4292"/>
    <cellStyle name="Normal 4 3 5 5" xfId="3339"/>
    <cellStyle name="Normal 4 3 6" xfId="848"/>
    <cellStyle name="Normal 4 3 6 2" xfId="849"/>
    <cellStyle name="Normal 4 3 6 2 2" xfId="1883"/>
    <cellStyle name="Normal 4 3 6 2 2 2" xfId="4297"/>
    <cellStyle name="Normal 4 3 6 2 3" xfId="3344"/>
    <cellStyle name="Normal 4 3 6 3" xfId="1882"/>
    <cellStyle name="Normal 4 3 6 3 2" xfId="4296"/>
    <cellStyle name="Normal 4 3 6 4" xfId="3343"/>
    <cellStyle name="Normal 4 3 7" xfId="850"/>
    <cellStyle name="Normal 4 3 7 2" xfId="851"/>
    <cellStyle name="Normal 4 3 7 2 2" xfId="1885"/>
    <cellStyle name="Normal 4 3 7 2 2 2" xfId="4299"/>
    <cellStyle name="Normal 4 3 7 2 3" xfId="3346"/>
    <cellStyle name="Normal 4 3 7 3" xfId="1884"/>
    <cellStyle name="Normal 4 3 7 3 2" xfId="4298"/>
    <cellStyle name="Normal 4 3 7 4" xfId="3345"/>
    <cellStyle name="Normal 4 3 8" xfId="852"/>
    <cellStyle name="Normal 4 3 8 2" xfId="1886"/>
    <cellStyle name="Normal 4 3 8 2 2" xfId="4300"/>
    <cellStyle name="Normal 4 3 8 3" xfId="3347"/>
    <cellStyle name="Normal 4 4" xfId="853"/>
    <cellStyle name="Normal 4 4 2" xfId="854"/>
    <cellStyle name="Normal 4 5" xfId="855"/>
    <cellStyle name="Normal 4 5 2" xfId="856"/>
    <cellStyle name="Normal 4 5 2 2" xfId="857"/>
    <cellStyle name="Normal 4 5 2 2 2" xfId="858"/>
    <cellStyle name="Normal 4 5 2 2 2 2" xfId="1889"/>
    <cellStyle name="Normal 4 5 2 2 2 2 2" xfId="4303"/>
    <cellStyle name="Normal 4 5 2 2 2 3" xfId="3353"/>
    <cellStyle name="Normal 4 5 2 2 3" xfId="1888"/>
    <cellStyle name="Normal 4 5 2 2 3 2" xfId="4302"/>
    <cellStyle name="Normal 4 5 2 2 4" xfId="3352"/>
    <cellStyle name="Normal 4 5 2 3" xfId="1887"/>
    <cellStyle name="Normal 4 5 2 3 2" xfId="4301"/>
    <cellStyle name="Normal 4 5 2 4" xfId="3351"/>
    <cellStyle name="Normal 4 5 3" xfId="859"/>
    <cellStyle name="Normal 4 5 3 2" xfId="860"/>
    <cellStyle name="Normal 4 5 3 2 2" xfId="861"/>
    <cellStyle name="Normal 4 5 3 2 2 2" xfId="1892"/>
    <cellStyle name="Normal 4 5 3 2 2 2 2" xfId="4306"/>
    <cellStyle name="Normal 4 5 3 2 2 3" xfId="3356"/>
    <cellStyle name="Normal 4 5 3 2 3" xfId="1891"/>
    <cellStyle name="Normal 4 5 3 2 3 2" xfId="4305"/>
    <cellStyle name="Normal 4 5 3 2 4" xfId="3355"/>
    <cellStyle name="Normal 4 5 3 3" xfId="862"/>
    <cellStyle name="Normal 4 5 3 3 2" xfId="1893"/>
    <cellStyle name="Normal 4 5 3 3 2 2" xfId="4307"/>
    <cellStyle name="Normal 4 5 3 3 3" xfId="3357"/>
    <cellStyle name="Normal 4 5 3 4" xfId="1890"/>
    <cellStyle name="Normal 4 5 3 4 2" xfId="4304"/>
    <cellStyle name="Normal 4 5 3 5" xfId="3354"/>
    <cellStyle name="Normal 4 5 4" xfId="863"/>
    <cellStyle name="Normal 4 5 4 2" xfId="864"/>
    <cellStyle name="Normal 4 5 4 2 2" xfId="1895"/>
    <cellStyle name="Normal 4 5 4 2 2 2" xfId="4309"/>
    <cellStyle name="Normal 4 5 4 2 3" xfId="3359"/>
    <cellStyle name="Normal 4 5 4 3" xfId="1894"/>
    <cellStyle name="Normal 4 5 4 3 2" xfId="4308"/>
    <cellStyle name="Normal 4 5 4 4" xfId="3358"/>
    <cellStyle name="Normal 4 5 5" xfId="865"/>
    <cellStyle name="Normal 4 5 5 2" xfId="1896"/>
    <cellStyle name="Normal 4 5 5 2 2" xfId="4310"/>
    <cellStyle name="Normal 4 5 5 3" xfId="3360"/>
    <cellStyle name="Normal 4 6" xfId="866"/>
    <cellStyle name="Normal 4 6 2" xfId="867"/>
    <cellStyle name="Normal 4 6 2 2" xfId="868"/>
    <cellStyle name="Normal 4 6 2 2 2" xfId="869"/>
    <cellStyle name="Normal 4 6 2 2 2 2" xfId="1900"/>
    <cellStyle name="Normal 4 6 2 2 2 2 2" xfId="4314"/>
    <cellStyle name="Normal 4 6 2 2 2 3" xfId="3364"/>
    <cellStyle name="Normal 4 6 2 2 3" xfId="1899"/>
    <cellStyle name="Normal 4 6 2 2 3 2" xfId="4313"/>
    <cellStyle name="Normal 4 6 2 2 4" xfId="3363"/>
    <cellStyle name="Normal 4 6 2 3" xfId="870"/>
    <cellStyle name="Normal 4 6 2 3 2" xfId="1901"/>
    <cellStyle name="Normal 4 6 2 3 2 2" xfId="4315"/>
    <cellStyle name="Normal 4 6 2 3 3" xfId="3365"/>
    <cellStyle name="Normal 4 6 2 4" xfId="1898"/>
    <cellStyle name="Normal 4 6 2 4 2" xfId="4312"/>
    <cellStyle name="Normal 4 6 2 5" xfId="3362"/>
    <cellStyle name="Normal 4 6 3" xfId="871"/>
    <cellStyle name="Normal 4 6 3 2" xfId="872"/>
    <cellStyle name="Normal 4 6 3 2 2" xfId="1903"/>
    <cellStyle name="Normal 4 6 3 2 2 2" xfId="4317"/>
    <cellStyle name="Normal 4 6 3 2 3" xfId="3367"/>
    <cellStyle name="Normal 4 6 3 3" xfId="1902"/>
    <cellStyle name="Normal 4 6 3 3 2" xfId="4316"/>
    <cellStyle name="Normal 4 6 3 4" xfId="3366"/>
    <cellStyle name="Normal 4 6 4" xfId="873"/>
    <cellStyle name="Normal 4 6 4 2" xfId="1904"/>
    <cellStyle name="Normal 4 6 4 2 2" xfId="4318"/>
    <cellStyle name="Normal 4 6 4 3" xfId="3368"/>
    <cellStyle name="Normal 4 6 5" xfId="1897"/>
    <cellStyle name="Normal 4 6 5 2" xfId="4311"/>
    <cellStyle name="Normal 4 6 6" xfId="3361"/>
    <cellStyle name="Normal 4 7" xfId="874"/>
    <cellStyle name="Normal 4 7 2" xfId="875"/>
    <cellStyle name="Normal 4 7 2 2" xfId="876"/>
    <cellStyle name="Normal 4 7 2 2 2" xfId="1907"/>
    <cellStyle name="Normal 4 7 2 2 2 2" xfId="4321"/>
    <cellStyle name="Normal 4 7 2 2 3" xfId="3371"/>
    <cellStyle name="Normal 4 7 2 3" xfId="1906"/>
    <cellStyle name="Normal 4 7 2 3 2" xfId="4320"/>
    <cellStyle name="Normal 4 7 2 4" xfId="3370"/>
    <cellStyle name="Normal 4 7 3" xfId="877"/>
    <cellStyle name="Normal 4 7 3 2" xfId="1908"/>
    <cellStyle name="Normal 4 7 3 2 2" xfId="4322"/>
    <cellStyle name="Normal 4 7 3 3" xfId="3372"/>
    <cellStyle name="Normal 4 7 4" xfId="1905"/>
    <cellStyle name="Normal 4 7 4 2" xfId="4319"/>
    <cellStyle name="Normal 4 7 5" xfId="3369"/>
    <cellStyle name="Normal 4 8" xfId="878"/>
    <cellStyle name="Normal 4 8 2" xfId="879"/>
    <cellStyle name="Normal 4 8 2 2" xfId="1910"/>
    <cellStyle name="Normal 4 8 2 2 2" xfId="4324"/>
    <cellStyle name="Normal 4 8 2 3" xfId="3374"/>
    <cellStyle name="Normal 4 8 3" xfId="1909"/>
    <cellStyle name="Normal 4 8 3 2" xfId="4323"/>
    <cellStyle name="Normal 4 8 4" xfId="3373"/>
    <cellStyle name="Normal 4 9" xfId="880"/>
    <cellStyle name="Normal 4 9 2" xfId="881"/>
    <cellStyle name="Normal 4 9 2 2" xfId="1912"/>
    <cellStyle name="Normal 4 9 2 2 2" xfId="4326"/>
    <cellStyle name="Normal 4 9 2 3" xfId="3376"/>
    <cellStyle name="Normal 4 9 3" xfId="1911"/>
    <cellStyle name="Normal 4 9 3 2" xfId="4325"/>
    <cellStyle name="Normal 4 9 4" xfId="3375"/>
    <cellStyle name="Normal 40" xfId="882"/>
    <cellStyle name="Normal 40 10" xfId="883"/>
    <cellStyle name="Normal 40 10 2" xfId="884"/>
    <cellStyle name="Normal 40 10 2 2" xfId="885"/>
    <cellStyle name="Normal 40 10 2 3" xfId="886"/>
    <cellStyle name="Normal 40 10 2 3 2" xfId="887"/>
    <cellStyle name="Normal 40 10 3" xfId="888"/>
    <cellStyle name="Normal 40 10 3 2" xfId="889"/>
    <cellStyle name="Normal 40 10 3 2 2" xfId="890"/>
    <cellStyle name="Normal 40 2" xfId="891"/>
    <cellStyle name="Normal 40 2 2" xfId="892"/>
    <cellStyle name="Normal 40 2 3" xfId="893"/>
    <cellStyle name="Normal 40 2 3 2" xfId="894"/>
    <cellStyle name="Normal 40 3" xfId="895"/>
    <cellStyle name="Normal 40 3 2" xfId="896"/>
    <cellStyle name="Normal 40 3 2 2" xfId="897"/>
    <cellStyle name="Normal 41" xfId="898"/>
    <cellStyle name="Normal 41 14" xfId="899"/>
    <cellStyle name="Normal 41 14 2" xfId="900"/>
    <cellStyle name="Normal 41 14 2 2" xfId="901"/>
    <cellStyle name="Normal 41 14 2 3" xfId="902"/>
    <cellStyle name="Normal 41 14 2 3 2" xfId="903"/>
    <cellStyle name="Normal 41 14 3" xfId="904"/>
    <cellStyle name="Normal 41 14 3 2" xfId="905"/>
    <cellStyle name="Normal 41 14 3 2 2" xfId="906"/>
    <cellStyle name="Normal 41 16" xfId="907"/>
    <cellStyle name="Normal 41 16 2" xfId="908"/>
    <cellStyle name="Normal 41 16 2 2" xfId="909"/>
    <cellStyle name="Normal 41 16 2 3" xfId="910"/>
    <cellStyle name="Normal 41 16 2 3 2" xfId="911"/>
    <cellStyle name="Normal 41 16 3" xfId="912"/>
    <cellStyle name="Normal 41 16 3 2" xfId="913"/>
    <cellStyle name="Normal 41 16 3 2 2" xfId="914"/>
    <cellStyle name="Normal 41 17" xfId="915"/>
    <cellStyle name="Normal 41 17 2" xfId="916"/>
    <cellStyle name="Normal 41 17 2 2" xfId="917"/>
    <cellStyle name="Normal 41 17 2 3" xfId="918"/>
    <cellStyle name="Normal 41 17 2 3 2" xfId="919"/>
    <cellStyle name="Normal 41 17 3" xfId="920"/>
    <cellStyle name="Normal 41 17 3 2" xfId="921"/>
    <cellStyle name="Normal 41 17 3 2 2" xfId="922"/>
    <cellStyle name="Normal 41 2" xfId="923"/>
    <cellStyle name="Normal 41 2 2" xfId="924"/>
    <cellStyle name="Normal 41 2 3" xfId="925"/>
    <cellStyle name="Normal 41 2 3 2" xfId="926"/>
    <cellStyle name="Normal 41 3" xfId="927"/>
    <cellStyle name="Normal 41 3 2" xfId="928"/>
    <cellStyle name="Normal 41 3 2 2" xfId="929"/>
    <cellStyle name="Normal 42" xfId="930"/>
    <cellStyle name="Normal 42 10" xfId="931"/>
    <cellStyle name="Normal 42 10 2" xfId="932"/>
    <cellStyle name="Normal 42 10 2 2" xfId="933"/>
    <cellStyle name="Normal 42 10 2 3" xfId="934"/>
    <cellStyle name="Normal 42 10 2 3 2" xfId="935"/>
    <cellStyle name="Normal 42 10 3" xfId="936"/>
    <cellStyle name="Normal 42 10 4" xfId="937"/>
    <cellStyle name="Normal 42 10 4 2" xfId="938"/>
    <cellStyle name="Normal 42 10 4 2 2" xfId="939"/>
    <cellStyle name="Normal 42 2" xfId="940"/>
    <cellStyle name="Normal 42 2 2" xfId="941"/>
    <cellStyle name="Normal 42 2 3" xfId="942"/>
    <cellStyle name="Normal 42 2 3 2" xfId="943"/>
    <cellStyle name="Normal 42 3" xfId="944"/>
    <cellStyle name="Normal 42 3 2" xfId="945"/>
    <cellStyle name="Normal 42 3 2 2" xfId="946"/>
    <cellStyle name="Normal 43" xfId="947"/>
    <cellStyle name="Normal 43 2" xfId="948"/>
    <cellStyle name="Normal 43 2 2" xfId="949"/>
    <cellStyle name="Normal 43 2 3" xfId="950"/>
    <cellStyle name="Normal 43 2 3 2" xfId="951"/>
    <cellStyle name="Normal 43 3" xfId="952"/>
    <cellStyle name="Normal 43 3 2" xfId="953"/>
    <cellStyle name="Normal 43 3 2 2" xfId="954"/>
    <cellStyle name="Normal 44" xfId="955"/>
    <cellStyle name="Normal 44 2" xfId="956"/>
    <cellStyle name="Normal 44 2 2" xfId="957"/>
    <cellStyle name="Normal 44 2 3" xfId="958"/>
    <cellStyle name="Normal 44 2 3 2" xfId="959"/>
    <cellStyle name="Normal 44 3" xfId="960"/>
    <cellStyle name="Normal 44 3 2" xfId="961"/>
    <cellStyle name="Normal 44 3 2 2" xfId="962"/>
    <cellStyle name="Normal 45" xfId="963"/>
    <cellStyle name="Normal 45 2" xfId="964"/>
    <cellStyle name="Normal 45 2 2" xfId="965"/>
    <cellStyle name="Normal 45 2 3" xfId="966"/>
    <cellStyle name="Normal 45 2 3 2" xfId="967"/>
    <cellStyle name="Normal 45 3" xfId="968"/>
    <cellStyle name="Normal 45 4" xfId="969"/>
    <cellStyle name="Normal 45 4 2" xfId="970"/>
    <cellStyle name="Normal 45 4 2 2" xfId="971"/>
    <cellStyle name="Normal 46" xfId="972"/>
    <cellStyle name="Normal 47" xfId="973"/>
    <cellStyle name="Normal 48" xfId="974"/>
    <cellStyle name="Normal 48 2" xfId="975"/>
    <cellStyle name="Normal 48 2 2" xfId="976"/>
    <cellStyle name="Normal 48 2 3" xfId="977"/>
    <cellStyle name="Normal 48 2 3 2" xfId="978"/>
    <cellStyle name="Normal 48 3" xfId="979"/>
    <cellStyle name="Normal 48 3 2" xfId="980"/>
    <cellStyle name="Normal 48 3 2 2" xfId="981"/>
    <cellStyle name="Normal 49" xfId="982"/>
    <cellStyle name="Normal 5" xfId="76"/>
    <cellStyle name="Normal 5 2" xfId="984"/>
    <cellStyle name="Normal 5 3" xfId="985"/>
    <cellStyle name="Normal 5 4" xfId="1575"/>
    <cellStyle name="Normal 5 5" xfId="983"/>
    <cellStyle name="Normal 50" xfId="986"/>
    <cellStyle name="Normal 51" xfId="987"/>
    <cellStyle name="Normal 51 2" xfId="988"/>
    <cellStyle name="Normal 51 2 2" xfId="989"/>
    <cellStyle name="Normal 51 2 3" xfId="990"/>
    <cellStyle name="Normal 51 2 3 2" xfId="991"/>
    <cellStyle name="Normal 51 3" xfId="992"/>
    <cellStyle name="Normal 51 3 2" xfId="993"/>
    <cellStyle name="Normal 51 3 2 2" xfId="994"/>
    <cellStyle name="Normal 52" xfId="995"/>
    <cellStyle name="Normal 52 2" xfId="996"/>
    <cellStyle name="Normal 52 2 2" xfId="997"/>
    <cellStyle name="Normal 52 2 3" xfId="998"/>
    <cellStyle name="Normal 52 2 3 2" xfId="999"/>
    <cellStyle name="Normal 52 3" xfId="1000"/>
    <cellStyle name="Normal 52 3 2" xfId="1001"/>
    <cellStyle name="Normal 52 3 2 2" xfId="1002"/>
    <cellStyle name="Normal 53" xfId="1003"/>
    <cellStyle name="Normal 53 2" xfId="1004"/>
    <cellStyle name="Normal 53 2 2" xfId="1005"/>
    <cellStyle name="Normal 53 2 3" xfId="1006"/>
    <cellStyle name="Normal 53 2 3 2" xfId="1007"/>
    <cellStyle name="Normal 53 3" xfId="1008"/>
    <cellStyle name="Normal 53 4" xfId="1009"/>
    <cellStyle name="Normal 54" xfId="1010"/>
    <cellStyle name="Normal 55" xfId="1011"/>
    <cellStyle name="Normal 55 2" xfId="1012"/>
    <cellStyle name="Normal 55 2 2" xfId="1013"/>
    <cellStyle name="Normal 55 2 3" xfId="1014"/>
    <cellStyle name="Normal 55 2 3 2" xfId="1015"/>
    <cellStyle name="Normal 55 3" xfId="1016"/>
    <cellStyle name="Normal 55 3 2" xfId="1017"/>
    <cellStyle name="Normal 55 3 2 2" xfId="1018"/>
    <cellStyle name="Normal 56" xfId="1019"/>
    <cellStyle name="Normal 56 2" xfId="1020"/>
    <cellStyle name="Normal 56 2 2" xfId="1021"/>
    <cellStyle name="Normal 56 2 3" xfId="1022"/>
    <cellStyle name="Normal 56 2 3 2" xfId="1023"/>
    <cellStyle name="Normal 56 3" xfId="1024"/>
    <cellStyle name="Normal 56 3 2" xfId="1025"/>
    <cellStyle name="Normal 56 3 2 2" xfId="1026"/>
    <cellStyle name="Normal 57" xfId="1027"/>
    <cellStyle name="Normal 57 2" xfId="1028"/>
    <cellStyle name="Normal 57 2 2" xfId="1029"/>
    <cellStyle name="Normal 57 2 3" xfId="1030"/>
    <cellStyle name="Normal 57 2 3 2" xfId="1031"/>
    <cellStyle name="Normal 57 3" xfId="1032"/>
    <cellStyle name="Normal 57 3 2" xfId="1033"/>
    <cellStyle name="Normal 57 3 2 2" xfId="1034"/>
    <cellStyle name="Normal 58" xfId="1035"/>
    <cellStyle name="Normal 58 2" xfId="1036"/>
    <cellStyle name="Normal 58 2 2" xfId="1037"/>
    <cellStyle name="Normal 58 2 3" xfId="1038"/>
    <cellStyle name="Normal 58 2 3 2" xfId="1039"/>
    <cellStyle name="Normal 58 3" xfId="1040"/>
    <cellStyle name="Normal 58 3 2" xfId="1041"/>
    <cellStyle name="Normal 58 3 2 2" xfId="1042"/>
    <cellStyle name="Normal 59" xfId="1043"/>
    <cellStyle name="Normal 59 2" xfId="1044"/>
    <cellStyle name="Normal 59 2 2" xfId="1045"/>
    <cellStyle name="Normal 59 2 3" xfId="1046"/>
    <cellStyle name="Normal 59 2 3 2" xfId="1047"/>
    <cellStyle name="Normal 59 3" xfId="1048"/>
    <cellStyle name="Normal 59 3 2" xfId="1049"/>
    <cellStyle name="Normal 59 3 2 2" xfId="1050"/>
    <cellStyle name="Normal 6" xfId="98"/>
    <cellStyle name="Normal 6 10" xfId="1052"/>
    <cellStyle name="Normal 6 2" xfId="1053"/>
    <cellStyle name="Normal 6 3" xfId="1574"/>
    <cellStyle name="Normal 6 3 2" xfId="3994"/>
    <cellStyle name="Normal 6 4" xfId="1051"/>
    <cellStyle name="Normal 6 5" xfId="2670"/>
    <cellStyle name="Normal 60" xfId="1054"/>
    <cellStyle name="Normal 60 2" xfId="1055"/>
    <cellStyle name="Normal 60 2 2" xfId="1056"/>
    <cellStyle name="Normal 60 2 3" xfId="1057"/>
    <cellStyle name="Normal 60 3" xfId="1058"/>
    <cellStyle name="Normal 60 4" xfId="1059"/>
    <cellStyle name="Normal 61" xfId="1060"/>
    <cellStyle name="Normal 61 2" xfId="1061"/>
    <cellStyle name="Normal 61 2 2" xfId="1062"/>
    <cellStyle name="Normal 61 2 3" xfId="1063"/>
    <cellStyle name="Normal 61 2 3 2" xfId="1064"/>
    <cellStyle name="Normal 61 3" xfId="1065"/>
    <cellStyle name="Normal 61 4" xfId="1066"/>
    <cellStyle name="Normal 61 5" xfId="1067"/>
    <cellStyle name="Normal 62" xfId="1068"/>
    <cellStyle name="Normal 62 2" xfId="1069"/>
    <cellStyle name="Normal 63" xfId="1070"/>
    <cellStyle name="Normal 64" xfId="1071"/>
    <cellStyle name="Normal 64 10" xfId="1913"/>
    <cellStyle name="Normal 64 10 2" xfId="4327"/>
    <cellStyle name="Normal 64 11" xfId="3537"/>
    <cellStyle name="Normal 64 2" xfId="1072"/>
    <cellStyle name="Normal 64 2 10" xfId="3538"/>
    <cellStyle name="Normal 64 2 2" xfId="1073"/>
    <cellStyle name="Normal 64 2 2 2" xfId="1074"/>
    <cellStyle name="Normal 64 2 2 2 2" xfId="1075"/>
    <cellStyle name="Normal 64 2 2 2 2 2" xfId="1076"/>
    <cellStyle name="Normal 64 2 2 2 2 2 2" xfId="1077"/>
    <cellStyle name="Normal 64 2 2 2 2 2 2 2" xfId="1919"/>
    <cellStyle name="Normal 64 2 2 2 2 2 2 2 2" xfId="4333"/>
    <cellStyle name="Normal 64 2 2 2 2 2 2 3" xfId="3543"/>
    <cellStyle name="Normal 64 2 2 2 2 2 3" xfId="1918"/>
    <cellStyle name="Normal 64 2 2 2 2 2 3 2" xfId="4332"/>
    <cellStyle name="Normal 64 2 2 2 2 2 4" xfId="3542"/>
    <cellStyle name="Normal 64 2 2 2 2 3" xfId="1078"/>
    <cellStyle name="Normal 64 2 2 2 2 3 2" xfId="1920"/>
    <cellStyle name="Normal 64 2 2 2 2 3 2 2" xfId="4334"/>
    <cellStyle name="Normal 64 2 2 2 2 3 3" xfId="3544"/>
    <cellStyle name="Normal 64 2 2 2 2 4" xfId="1917"/>
    <cellStyle name="Normal 64 2 2 2 2 4 2" xfId="4331"/>
    <cellStyle name="Normal 64 2 2 2 2 5" xfId="3541"/>
    <cellStyle name="Normal 64 2 2 2 3" xfId="1079"/>
    <cellStyle name="Normal 64 2 2 2 3 2" xfId="1080"/>
    <cellStyle name="Normal 64 2 2 2 3 2 2" xfId="1922"/>
    <cellStyle name="Normal 64 2 2 2 3 2 2 2" xfId="4336"/>
    <cellStyle name="Normal 64 2 2 2 3 2 3" xfId="3546"/>
    <cellStyle name="Normal 64 2 2 2 3 3" xfId="1921"/>
    <cellStyle name="Normal 64 2 2 2 3 3 2" xfId="4335"/>
    <cellStyle name="Normal 64 2 2 2 3 4" xfId="3545"/>
    <cellStyle name="Normal 64 2 2 2 4" xfId="1081"/>
    <cellStyle name="Normal 64 2 2 2 4 2" xfId="1923"/>
    <cellStyle name="Normal 64 2 2 2 4 2 2" xfId="4337"/>
    <cellStyle name="Normal 64 2 2 2 4 3" xfId="3547"/>
    <cellStyle name="Normal 64 2 2 2 5" xfId="1916"/>
    <cellStyle name="Normal 64 2 2 2 5 2" xfId="4330"/>
    <cellStyle name="Normal 64 2 2 2 6" xfId="3540"/>
    <cellStyle name="Normal 64 2 2 3" xfId="1082"/>
    <cellStyle name="Normal 64 2 2 3 2" xfId="1083"/>
    <cellStyle name="Normal 64 2 2 3 2 2" xfId="1084"/>
    <cellStyle name="Normal 64 2 2 3 2 2 2" xfId="1926"/>
    <cellStyle name="Normal 64 2 2 3 2 2 2 2" xfId="4340"/>
    <cellStyle name="Normal 64 2 2 3 2 2 3" xfId="3550"/>
    <cellStyle name="Normal 64 2 2 3 2 3" xfId="1925"/>
    <cellStyle name="Normal 64 2 2 3 2 3 2" xfId="4339"/>
    <cellStyle name="Normal 64 2 2 3 2 4" xfId="3549"/>
    <cellStyle name="Normal 64 2 2 3 3" xfId="1085"/>
    <cellStyle name="Normal 64 2 2 3 3 2" xfId="1927"/>
    <cellStyle name="Normal 64 2 2 3 3 2 2" xfId="4341"/>
    <cellStyle name="Normal 64 2 2 3 3 3" xfId="3551"/>
    <cellStyle name="Normal 64 2 2 3 4" xfId="1924"/>
    <cellStyle name="Normal 64 2 2 3 4 2" xfId="4338"/>
    <cellStyle name="Normal 64 2 2 3 5" xfId="3548"/>
    <cellStyle name="Normal 64 2 2 4" xfId="1086"/>
    <cellStyle name="Normal 64 2 2 4 2" xfId="1087"/>
    <cellStyle name="Normal 64 2 2 4 2 2" xfId="1929"/>
    <cellStyle name="Normal 64 2 2 4 2 2 2" xfId="4343"/>
    <cellStyle name="Normal 64 2 2 4 2 3" xfId="3553"/>
    <cellStyle name="Normal 64 2 2 4 3" xfId="1928"/>
    <cellStyle name="Normal 64 2 2 4 3 2" xfId="4342"/>
    <cellStyle name="Normal 64 2 2 4 4" xfId="3552"/>
    <cellStyle name="Normal 64 2 2 5" xfId="1088"/>
    <cellStyle name="Normal 64 2 2 5 2" xfId="1930"/>
    <cellStyle name="Normal 64 2 2 5 2 2" xfId="4344"/>
    <cellStyle name="Normal 64 2 2 5 3" xfId="3554"/>
    <cellStyle name="Normal 64 2 2 6" xfId="1915"/>
    <cellStyle name="Normal 64 2 2 6 2" xfId="4329"/>
    <cellStyle name="Normal 64 2 2 7" xfId="3539"/>
    <cellStyle name="Normal 64 2 3" xfId="1089"/>
    <cellStyle name="Normal 64 2 3 2" xfId="1090"/>
    <cellStyle name="Normal 64 2 3 2 2" xfId="1091"/>
    <cellStyle name="Normal 64 2 3 2 2 2" xfId="1092"/>
    <cellStyle name="Normal 64 2 3 2 2 2 2" xfId="1934"/>
    <cellStyle name="Normal 64 2 3 2 2 2 2 2" xfId="4348"/>
    <cellStyle name="Normal 64 2 3 2 2 2 3" xfId="3558"/>
    <cellStyle name="Normal 64 2 3 2 2 3" xfId="1933"/>
    <cellStyle name="Normal 64 2 3 2 2 3 2" xfId="4347"/>
    <cellStyle name="Normal 64 2 3 2 2 4" xfId="3557"/>
    <cellStyle name="Normal 64 2 3 2 3" xfId="1093"/>
    <cellStyle name="Normal 64 2 3 2 3 2" xfId="1935"/>
    <cellStyle name="Normal 64 2 3 2 3 2 2" xfId="4349"/>
    <cellStyle name="Normal 64 2 3 2 3 3" xfId="3559"/>
    <cellStyle name="Normal 64 2 3 2 4" xfId="1932"/>
    <cellStyle name="Normal 64 2 3 2 4 2" xfId="4346"/>
    <cellStyle name="Normal 64 2 3 2 5" xfId="3556"/>
    <cellStyle name="Normal 64 2 3 3" xfId="1094"/>
    <cellStyle name="Normal 64 2 3 3 2" xfId="1095"/>
    <cellStyle name="Normal 64 2 3 3 2 2" xfId="1937"/>
    <cellStyle name="Normal 64 2 3 3 2 2 2" xfId="4351"/>
    <cellStyle name="Normal 64 2 3 3 2 3" xfId="3561"/>
    <cellStyle name="Normal 64 2 3 3 3" xfId="1936"/>
    <cellStyle name="Normal 64 2 3 3 3 2" xfId="4350"/>
    <cellStyle name="Normal 64 2 3 3 4" xfId="3560"/>
    <cellStyle name="Normal 64 2 3 4" xfId="1096"/>
    <cellStyle name="Normal 64 2 3 4 2" xfId="1938"/>
    <cellStyle name="Normal 64 2 3 4 2 2" xfId="4352"/>
    <cellStyle name="Normal 64 2 3 4 3" xfId="3562"/>
    <cellStyle name="Normal 64 2 3 5" xfId="1931"/>
    <cellStyle name="Normal 64 2 3 5 2" xfId="4345"/>
    <cellStyle name="Normal 64 2 3 6" xfId="3555"/>
    <cellStyle name="Normal 64 2 4" xfId="1097"/>
    <cellStyle name="Normal 64 2 4 2" xfId="1098"/>
    <cellStyle name="Normal 64 2 4 2 2" xfId="1099"/>
    <cellStyle name="Normal 64 2 4 2 2 2" xfId="1941"/>
    <cellStyle name="Normal 64 2 4 2 2 2 2" xfId="4355"/>
    <cellStyle name="Normal 64 2 4 2 2 3" xfId="3565"/>
    <cellStyle name="Normal 64 2 4 2 3" xfId="1940"/>
    <cellStyle name="Normal 64 2 4 2 3 2" xfId="4354"/>
    <cellStyle name="Normal 64 2 4 2 4" xfId="3564"/>
    <cellStyle name="Normal 64 2 4 3" xfId="1100"/>
    <cellStyle name="Normal 64 2 4 3 2" xfId="1942"/>
    <cellStyle name="Normal 64 2 4 3 2 2" xfId="4356"/>
    <cellStyle name="Normal 64 2 4 3 3" xfId="3566"/>
    <cellStyle name="Normal 64 2 4 4" xfId="1939"/>
    <cellStyle name="Normal 64 2 4 4 2" xfId="4353"/>
    <cellStyle name="Normal 64 2 4 5" xfId="3563"/>
    <cellStyle name="Normal 64 2 5" xfId="1101"/>
    <cellStyle name="Normal 64 2 5 2" xfId="1102"/>
    <cellStyle name="Normal 64 2 5 2 2" xfId="1944"/>
    <cellStyle name="Normal 64 2 5 2 2 2" xfId="4358"/>
    <cellStyle name="Normal 64 2 5 2 3" xfId="3568"/>
    <cellStyle name="Normal 64 2 5 3" xfId="1943"/>
    <cellStyle name="Normal 64 2 5 3 2" xfId="4357"/>
    <cellStyle name="Normal 64 2 5 4" xfId="3567"/>
    <cellStyle name="Normal 64 2 6" xfId="1103"/>
    <cellStyle name="Normal 64 2 6 2" xfId="1104"/>
    <cellStyle name="Normal 64 2 6 2 2" xfId="1946"/>
    <cellStyle name="Normal 64 2 6 2 2 2" xfId="4360"/>
    <cellStyle name="Normal 64 2 6 2 3" xfId="3570"/>
    <cellStyle name="Normal 64 2 6 3" xfId="1945"/>
    <cellStyle name="Normal 64 2 6 3 2" xfId="4359"/>
    <cellStyle name="Normal 64 2 6 4" xfId="3569"/>
    <cellStyle name="Normal 64 2 7" xfId="1105"/>
    <cellStyle name="Normal 64 2 7 2" xfId="1947"/>
    <cellStyle name="Normal 64 2 7 2 2" xfId="4361"/>
    <cellStyle name="Normal 64 2 7 3" xfId="3571"/>
    <cellStyle name="Normal 64 2 8" xfId="1106"/>
    <cellStyle name="Normal 64 2 8 2" xfId="1948"/>
    <cellStyle name="Normal 64 2 8 2 2" xfId="4362"/>
    <cellStyle name="Normal 64 2 8 3" xfId="3572"/>
    <cellStyle name="Normal 64 2 9" xfId="1914"/>
    <cellStyle name="Normal 64 2 9 2" xfId="4328"/>
    <cellStyle name="Normal 64 3" xfId="1107"/>
    <cellStyle name="Normal 64 3 2" xfId="1108"/>
    <cellStyle name="Normal 64 3 2 2" xfId="1109"/>
    <cellStyle name="Normal 64 3 2 2 2" xfId="1110"/>
    <cellStyle name="Normal 64 3 2 2 2 2" xfId="1111"/>
    <cellStyle name="Normal 64 3 2 2 2 2 2" xfId="1953"/>
    <cellStyle name="Normal 64 3 2 2 2 2 2 2" xfId="4367"/>
    <cellStyle name="Normal 64 3 2 2 2 2 3" xfId="3577"/>
    <cellStyle name="Normal 64 3 2 2 2 3" xfId="1952"/>
    <cellStyle name="Normal 64 3 2 2 2 3 2" xfId="4366"/>
    <cellStyle name="Normal 64 3 2 2 2 4" xfId="3576"/>
    <cellStyle name="Normal 64 3 2 2 3" xfId="1112"/>
    <cellStyle name="Normal 64 3 2 2 3 2" xfId="1954"/>
    <cellStyle name="Normal 64 3 2 2 3 2 2" xfId="4368"/>
    <cellStyle name="Normal 64 3 2 2 3 3" xfId="3578"/>
    <cellStyle name="Normal 64 3 2 2 4" xfId="1951"/>
    <cellStyle name="Normal 64 3 2 2 4 2" xfId="4365"/>
    <cellStyle name="Normal 64 3 2 2 5" xfId="3575"/>
    <cellStyle name="Normal 64 3 2 3" xfId="1113"/>
    <cellStyle name="Normal 64 3 2 3 2" xfId="1114"/>
    <cellStyle name="Normal 64 3 2 3 2 2" xfId="1956"/>
    <cellStyle name="Normal 64 3 2 3 2 2 2" xfId="4370"/>
    <cellStyle name="Normal 64 3 2 3 2 3" xfId="3580"/>
    <cellStyle name="Normal 64 3 2 3 3" xfId="1955"/>
    <cellStyle name="Normal 64 3 2 3 3 2" xfId="4369"/>
    <cellStyle name="Normal 64 3 2 3 4" xfId="3579"/>
    <cellStyle name="Normal 64 3 2 4" xfId="1115"/>
    <cellStyle name="Normal 64 3 2 4 2" xfId="1957"/>
    <cellStyle name="Normal 64 3 2 4 2 2" xfId="4371"/>
    <cellStyle name="Normal 64 3 2 4 3" xfId="3581"/>
    <cellStyle name="Normal 64 3 2 5" xfId="1950"/>
    <cellStyle name="Normal 64 3 2 5 2" xfId="4364"/>
    <cellStyle name="Normal 64 3 2 6" xfId="3574"/>
    <cellStyle name="Normal 64 3 3" xfId="1116"/>
    <cellStyle name="Normal 64 3 3 2" xfId="1117"/>
    <cellStyle name="Normal 64 3 3 2 2" xfId="1118"/>
    <cellStyle name="Normal 64 3 3 2 2 2" xfId="1960"/>
    <cellStyle name="Normal 64 3 3 2 2 2 2" xfId="4374"/>
    <cellStyle name="Normal 64 3 3 2 2 3" xfId="3584"/>
    <cellStyle name="Normal 64 3 3 2 3" xfId="1959"/>
    <cellStyle name="Normal 64 3 3 2 3 2" xfId="4373"/>
    <cellStyle name="Normal 64 3 3 2 4" xfId="3583"/>
    <cellStyle name="Normal 64 3 3 3" xfId="1119"/>
    <cellStyle name="Normal 64 3 3 3 2" xfId="1961"/>
    <cellStyle name="Normal 64 3 3 3 2 2" xfId="4375"/>
    <cellStyle name="Normal 64 3 3 3 3" xfId="3585"/>
    <cellStyle name="Normal 64 3 3 4" xfId="1958"/>
    <cellStyle name="Normal 64 3 3 4 2" xfId="4372"/>
    <cellStyle name="Normal 64 3 3 5" xfId="3582"/>
    <cellStyle name="Normal 64 3 4" xfId="1120"/>
    <cellStyle name="Normal 64 3 4 2" xfId="1121"/>
    <cellStyle name="Normal 64 3 4 2 2" xfId="1963"/>
    <cellStyle name="Normal 64 3 4 2 2 2" xfId="4377"/>
    <cellStyle name="Normal 64 3 4 2 3" xfId="3587"/>
    <cellStyle name="Normal 64 3 4 3" xfId="1962"/>
    <cellStyle name="Normal 64 3 4 3 2" xfId="4376"/>
    <cellStyle name="Normal 64 3 4 4" xfId="3586"/>
    <cellStyle name="Normal 64 3 5" xfId="1122"/>
    <cellStyle name="Normal 64 3 5 2" xfId="1964"/>
    <cellStyle name="Normal 64 3 5 2 2" xfId="4378"/>
    <cellStyle name="Normal 64 3 5 3" xfId="3588"/>
    <cellStyle name="Normal 64 3 6" xfId="1949"/>
    <cellStyle name="Normal 64 3 6 2" xfId="4363"/>
    <cellStyle name="Normal 64 3 7" xfId="3573"/>
    <cellStyle name="Normal 64 4" xfId="1123"/>
    <cellStyle name="Normal 64 5" xfId="1124"/>
    <cellStyle name="Normal 64 5 2" xfId="1125"/>
    <cellStyle name="Normal 64 5 2 2" xfId="1126"/>
    <cellStyle name="Normal 64 5 2 2 2" xfId="1127"/>
    <cellStyle name="Normal 64 5 2 2 2 2" xfId="1968"/>
    <cellStyle name="Normal 64 5 2 2 2 2 2" xfId="4382"/>
    <cellStyle name="Normal 64 5 2 2 2 3" xfId="3592"/>
    <cellStyle name="Normal 64 5 2 2 3" xfId="1967"/>
    <cellStyle name="Normal 64 5 2 2 3 2" xfId="4381"/>
    <cellStyle name="Normal 64 5 2 2 4" xfId="3591"/>
    <cellStyle name="Normal 64 5 2 3" xfId="1128"/>
    <cellStyle name="Normal 64 5 2 3 2" xfId="1969"/>
    <cellStyle name="Normal 64 5 2 3 2 2" xfId="4383"/>
    <cellStyle name="Normal 64 5 2 3 3" xfId="3593"/>
    <cellStyle name="Normal 64 5 2 4" xfId="1966"/>
    <cellStyle name="Normal 64 5 2 4 2" xfId="4380"/>
    <cellStyle name="Normal 64 5 2 5" xfId="3590"/>
    <cellStyle name="Normal 64 5 3" xfId="1129"/>
    <cellStyle name="Normal 64 5 3 2" xfId="1130"/>
    <cellStyle name="Normal 64 5 3 2 2" xfId="1971"/>
    <cellStyle name="Normal 64 5 3 2 2 2" xfId="4385"/>
    <cellStyle name="Normal 64 5 3 2 3" xfId="3595"/>
    <cellStyle name="Normal 64 5 3 3" xfId="1970"/>
    <cellStyle name="Normal 64 5 3 3 2" xfId="4384"/>
    <cellStyle name="Normal 64 5 3 4" xfId="3594"/>
    <cellStyle name="Normal 64 5 4" xfId="1131"/>
    <cellStyle name="Normal 64 5 4 2" xfId="1972"/>
    <cellStyle name="Normal 64 5 4 2 2" xfId="4386"/>
    <cellStyle name="Normal 64 5 4 3" xfId="3596"/>
    <cellStyle name="Normal 64 5 5" xfId="1965"/>
    <cellStyle name="Normal 64 5 5 2" xfId="4379"/>
    <cellStyle name="Normal 64 5 6" xfId="3589"/>
    <cellStyle name="Normal 64 6" xfId="1132"/>
    <cellStyle name="Normal 64 6 2" xfId="1133"/>
    <cellStyle name="Normal 64 6 2 2" xfId="1134"/>
    <cellStyle name="Normal 64 6 2 2 2" xfId="1975"/>
    <cellStyle name="Normal 64 6 2 2 2 2" xfId="4389"/>
    <cellStyle name="Normal 64 6 2 2 3" xfId="3599"/>
    <cellStyle name="Normal 64 6 2 3" xfId="1974"/>
    <cellStyle name="Normal 64 6 2 3 2" xfId="4388"/>
    <cellStyle name="Normal 64 6 2 4" xfId="3598"/>
    <cellStyle name="Normal 64 6 3" xfId="1135"/>
    <cellStyle name="Normal 64 6 3 2" xfId="1976"/>
    <cellStyle name="Normal 64 6 3 2 2" xfId="4390"/>
    <cellStyle name="Normal 64 6 3 3" xfId="3600"/>
    <cellStyle name="Normal 64 6 4" xfId="1973"/>
    <cellStyle name="Normal 64 6 4 2" xfId="4387"/>
    <cellStyle name="Normal 64 6 5" xfId="3597"/>
    <cellStyle name="Normal 64 7" xfId="1136"/>
    <cellStyle name="Normal 64 7 2" xfId="1137"/>
    <cellStyle name="Normal 64 7 2 2" xfId="1978"/>
    <cellStyle name="Normal 64 7 2 2 2" xfId="4392"/>
    <cellStyle name="Normal 64 7 2 3" xfId="3602"/>
    <cellStyle name="Normal 64 7 3" xfId="1977"/>
    <cellStyle name="Normal 64 7 3 2" xfId="4391"/>
    <cellStyle name="Normal 64 7 4" xfId="3601"/>
    <cellStyle name="Normal 64 8" xfId="1138"/>
    <cellStyle name="Normal 64 8 2" xfId="1139"/>
    <cellStyle name="Normal 64 8 2 2" xfId="1980"/>
    <cellStyle name="Normal 64 8 2 2 2" xfId="4394"/>
    <cellStyle name="Normal 64 8 2 3" xfId="3604"/>
    <cellStyle name="Normal 64 8 3" xfId="1979"/>
    <cellStyle name="Normal 64 8 3 2" xfId="4393"/>
    <cellStyle name="Normal 64 8 4" xfId="3603"/>
    <cellStyle name="Normal 64 9" xfId="1140"/>
    <cellStyle name="Normal 64 9 2" xfId="1981"/>
    <cellStyle name="Normal 64 9 2 2" xfId="4395"/>
    <cellStyle name="Normal 64 9 3" xfId="3605"/>
    <cellStyle name="Normal 65" xfId="1141"/>
    <cellStyle name="Normal 65 2" xfId="1142"/>
    <cellStyle name="Normal 65 2 2" xfId="1143"/>
    <cellStyle name="Normal 65 2 2 2" xfId="1144"/>
    <cellStyle name="Normal 65 2 3" xfId="1145"/>
    <cellStyle name="Normal 65 3" xfId="1146"/>
    <cellStyle name="Normal 65 3 2" xfId="1147"/>
    <cellStyle name="Normal 65 3 2 2" xfId="1148"/>
    <cellStyle name="Normal 66" xfId="1149"/>
    <cellStyle name="Normal 66 2" xfId="1150"/>
    <cellStyle name="Normal 66 2 2" xfId="1151"/>
    <cellStyle name="Normal 66 3" xfId="1152"/>
    <cellStyle name="Normal 66 4" xfId="1153"/>
    <cellStyle name="Normal 66 4 2 2" xfId="1154"/>
    <cellStyle name="Normal 66 5" xfId="1155"/>
    <cellStyle name="Normal 67" xfId="1156"/>
    <cellStyle name="Normal 67 2" xfId="1157"/>
    <cellStyle name="Normal 67 2 2" xfId="1158"/>
    <cellStyle name="Normal 67 2 3" xfId="1159"/>
    <cellStyle name="Normal 67 2 3 2" xfId="1160"/>
    <cellStyle name="Normal 67 2 3 2 2" xfId="1161"/>
    <cellStyle name="Normal 67 2 3 2 2 2" xfId="1162"/>
    <cellStyle name="Normal 67 2 3 2 2 2 2" xfId="1986"/>
    <cellStyle name="Normal 67 2 3 2 2 2 2 2" xfId="4400"/>
    <cellStyle name="Normal 67 2 3 2 2 2 3" xfId="3627"/>
    <cellStyle name="Normal 67 2 3 2 2 3" xfId="1985"/>
    <cellStyle name="Normal 67 2 3 2 2 3 2" xfId="4399"/>
    <cellStyle name="Normal 67 2 3 2 2 4" xfId="3626"/>
    <cellStyle name="Normal 67 2 3 2 3" xfId="1163"/>
    <cellStyle name="Normal 67 2 3 2 3 2" xfId="1987"/>
    <cellStyle name="Normal 67 2 3 2 3 2 2" xfId="4401"/>
    <cellStyle name="Normal 67 2 3 2 3 3" xfId="3628"/>
    <cellStyle name="Normal 67 2 3 2 4" xfId="1984"/>
    <cellStyle name="Normal 67 2 3 2 4 2" xfId="4398"/>
    <cellStyle name="Normal 67 2 3 2 5" xfId="3625"/>
    <cellStyle name="Normal 67 2 3 3" xfId="1164"/>
    <cellStyle name="Normal 67 2 3 3 2" xfId="1165"/>
    <cellStyle name="Normal 67 2 3 3 2 2" xfId="1989"/>
    <cellStyle name="Normal 67 2 3 3 2 2 2" xfId="4403"/>
    <cellStyle name="Normal 67 2 3 3 2 3" xfId="3630"/>
    <cellStyle name="Normal 67 2 3 3 3" xfId="1988"/>
    <cellStyle name="Normal 67 2 3 3 3 2" xfId="4402"/>
    <cellStyle name="Normal 67 2 3 3 4" xfId="3629"/>
    <cellStyle name="Normal 67 2 3 4" xfId="1166"/>
    <cellStyle name="Normal 67 2 3 4 2" xfId="1990"/>
    <cellStyle name="Normal 67 2 3 4 2 2" xfId="4404"/>
    <cellStyle name="Normal 67 2 3 4 3" xfId="3631"/>
    <cellStyle name="Normal 67 2 3 5" xfId="1983"/>
    <cellStyle name="Normal 67 2 3 5 2" xfId="4397"/>
    <cellStyle name="Normal 67 2 3 6" xfId="3624"/>
    <cellStyle name="Normal 67 2 4" xfId="1982"/>
    <cellStyle name="Normal 67 2 4 2" xfId="4396"/>
    <cellStyle name="Normal 67 2 5" xfId="3622"/>
    <cellStyle name="Normal 67 3" xfId="1167"/>
    <cellStyle name="Normal 67 3 2" xfId="1168"/>
    <cellStyle name="Normal 67 3 2 2" xfId="1169"/>
    <cellStyle name="Normal 67 4" xfId="1170"/>
    <cellStyle name="Normal 67 4 2" xfId="1171"/>
    <cellStyle name="Normal 67 5" xfId="1172"/>
    <cellStyle name="Normal 68" xfId="1173"/>
    <cellStyle name="Normal 68 2" xfId="1174"/>
    <cellStyle name="Normal 68 2 2" xfId="1175"/>
    <cellStyle name="Normal 68 2 2 2" xfId="1176"/>
    <cellStyle name="Normal 68 3" xfId="1177"/>
    <cellStyle name="Normal 68 3 2" xfId="1178"/>
    <cellStyle name="Normal 69" xfId="1179"/>
    <cellStyle name="Normal 69 2" xfId="1180"/>
    <cellStyle name="Normal 69 3" xfId="1181"/>
    <cellStyle name="Normal 69 3 2" xfId="1182"/>
    <cellStyle name="Normal 69 3 2 2" xfId="1183"/>
    <cellStyle name="Normal 69 4" xfId="1184"/>
    <cellStyle name="Normal 69 4 2" xfId="1185"/>
    <cellStyle name="Normal 7" xfId="77"/>
    <cellStyle name="Normal 7 10" xfId="1187"/>
    <cellStyle name="Normal 7 2" xfId="1580"/>
    <cellStyle name="Normal 7 3" xfId="1186"/>
    <cellStyle name="Normal 70" xfId="1188"/>
    <cellStyle name="Normal 70 2" xfId="1189"/>
    <cellStyle name="Normal 70 3" xfId="1190"/>
    <cellStyle name="Normal 71" xfId="1191"/>
    <cellStyle name="Normal 71 2" xfId="1192"/>
    <cellStyle name="Normal 71 3" xfId="1193"/>
    <cellStyle name="Normal 71 4" xfId="1194"/>
    <cellStyle name="Normal 71 5" xfId="1195"/>
    <cellStyle name="Normal 71 6" xfId="1196"/>
    <cellStyle name="Normal 71 7" xfId="1197"/>
    <cellStyle name="Normal 72" xfId="1198"/>
    <cellStyle name="Normal 72 2" xfId="1199"/>
    <cellStyle name="Normal 72 2 2" xfId="1200"/>
    <cellStyle name="Normal 72 3" xfId="1201"/>
    <cellStyle name="Normal 72 3 2" xfId="1202"/>
    <cellStyle name="Normal 72 3 2 2" xfId="1203"/>
    <cellStyle name="Normal 72 3 2 2 2" xfId="1204"/>
    <cellStyle name="Normal 72 3 2 2 2 2" xfId="1994"/>
    <cellStyle name="Normal 72 3 2 2 2 2 2" xfId="4408"/>
    <cellStyle name="Normal 72 3 2 2 2 3" xfId="3668"/>
    <cellStyle name="Normal 72 3 2 2 3" xfId="1993"/>
    <cellStyle name="Normal 72 3 2 2 3 2" xfId="4407"/>
    <cellStyle name="Normal 72 3 2 2 4" xfId="3667"/>
    <cellStyle name="Normal 72 3 2 3" xfId="1205"/>
    <cellStyle name="Normal 72 3 2 3 2" xfId="1995"/>
    <cellStyle name="Normal 72 3 2 3 2 2" xfId="4409"/>
    <cellStyle name="Normal 72 3 2 3 3" xfId="3669"/>
    <cellStyle name="Normal 72 3 2 4" xfId="1992"/>
    <cellStyle name="Normal 72 3 2 4 2" xfId="4406"/>
    <cellStyle name="Normal 72 3 2 5" xfId="3666"/>
    <cellStyle name="Normal 72 3 3" xfId="1206"/>
    <cellStyle name="Normal 72 3 3 2" xfId="1207"/>
    <cellStyle name="Normal 72 3 3 2 2" xfId="1997"/>
    <cellStyle name="Normal 72 3 3 2 2 2" xfId="4411"/>
    <cellStyle name="Normal 72 3 3 2 3" xfId="3671"/>
    <cellStyle name="Normal 72 3 3 3" xfId="1996"/>
    <cellStyle name="Normal 72 3 3 3 2" xfId="4410"/>
    <cellStyle name="Normal 72 3 3 4" xfId="3670"/>
    <cellStyle name="Normal 72 3 4" xfId="1208"/>
    <cellStyle name="Normal 72 3 4 2" xfId="1998"/>
    <cellStyle name="Normal 72 3 4 2 2" xfId="4412"/>
    <cellStyle name="Normal 72 3 4 3" xfId="3672"/>
    <cellStyle name="Normal 72 3 5" xfId="1991"/>
    <cellStyle name="Normal 72 3 5 2" xfId="4405"/>
    <cellStyle name="Normal 72 3 6" xfId="3665"/>
    <cellStyle name="Normal 72 4" xfId="1209"/>
    <cellStyle name="Normal 72 4 2" xfId="1210"/>
    <cellStyle name="Normal 72 4 2 2" xfId="1211"/>
    <cellStyle name="Normal 72 4 2 2 2" xfId="1212"/>
    <cellStyle name="Normal 72 4 2 2 2 2" xfId="2002"/>
    <cellStyle name="Normal 72 4 2 2 2 2 2" xfId="4416"/>
    <cellStyle name="Normal 72 4 2 2 2 3" xfId="3676"/>
    <cellStyle name="Normal 72 4 2 2 3" xfId="2001"/>
    <cellStyle name="Normal 72 4 2 2 3 2" xfId="4415"/>
    <cellStyle name="Normal 72 4 2 2 4" xfId="3675"/>
    <cellStyle name="Normal 72 4 2 3" xfId="1213"/>
    <cellStyle name="Normal 72 4 2 3 2" xfId="2003"/>
    <cellStyle name="Normal 72 4 2 3 2 2" xfId="4417"/>
    <cellStyle name="Normal 72 4 2 3 3" xfId="3677"/>
    <cellStyle name="Normal 72 4 2 4" xfId="2000"/>
    <cellStyle name="Normal 72 4 2 4 2" xfId="4414"/>
    <cellStyle name="Normal 72 4 2 5" xfId="3674"/>
    <cellStyle name="Normal 72 4 3" xfId="1214"/>
    <cellStyle name="Normal 72 4 3 2" xfId="1215"/>
    <cellStyle name="Normal 72 4 3 2 2" xfId="2005"/>
    <cellStyle name="Normal 72 4 3 2 2 2" xfId="4419"/>
    <cellStyle name="Normal 72 4 3 2 3" xfId="3679"/>
    <cellStyle name="Normal 72 4 3 3" xfId="2004"/>
    <cellStyle name="Normal 72 4 3 3 2" xfId="4418"/>
    <cellStyle name="Normal 72 4 3 4" xfId="3678"/>
    <cellStyle name="Normal 72 4 4" xfId="1216"/>
    <cellStyle name="Normal 72 4 4 2" xfId="2006"/>
    <cellStyle name="Normal 72 4 4 2 2" xfId="4420"/>
    <cellStyle name="Normal 72 4 4 3" xfId="3680"/>
    <cellStyle name="Normal 72 4 5" xfId="1999"/>
    <cellStyle name="Normal 72 4 5 2" xfId="4413"/>
    <cellStyle name="Normal 72 4 6" xfId="3673"/>
    <cellStyle name="Normal 72 5" xfId="1217"/>
    <cellStyle name="Normal 72 5 2" xfId="1218"/>
    <cellStyle name="Normal 72 5 2 2" xfId="1219"/>
    <cellStyle name="Normal 72 5 2 2 2" xfId="2009"/>
    <cellStyle name="Normal 72 5 2 2 2 2" xfId="4423"/>
    <cellStyle name="Normal 72 5 2 2 3" xfId="3683"/>
    <cellStyle name="Normal 72 5 2 3" xfId="2008"/>
    <cellStyle name="Normal 72 5 2 3 2" xfId="4422"/>
    <cellStyle name="Normal 72 5 2 4" xfId="3682"/>
    <cellStyle name="Normal 72 5 3" xfId="1220"/>
    <cellStyle name="Normal 72 5 3 2" xfId="2010"/>
    <cellStyle name="Normal 72 5 3 2 2" xfId="4424"/>
    <cellStyle name="Normal 72 5 3 3" xfId="3684"/>
    <cellStyle name="Normal 72 5 4" xfId="2007"/>
    <cellStyle name="Normal 72 5 4 2" xfId="4421"/>
    <cellStyle name="Normal 72 5 5" xfId="3681"/>
    <cellStyle name="Normal 72 6" xfId="1221"/>
    <cellStyle name="Normal 72 6 2" xfId="1222"/>
    <cellStyle name="Normal 72 6 2 2" xfId="2012"/>
    <cellStyle name="Normal 72 6 2 2 2" xfId="4426"/>
    <cellStyle name="Normal 72 6 2 3" xfId="3686"/>
    <cellStyle name="Normal 72 6 3" xfId="2011"/>
    <cellStyle name="Normal 72 6 3 2" xfId="4425"/>
    <cellStyle name="Normal 72 6 4" xfId="3685"/>
    <cellStyle name="Normal 72 7" xfId="1223"/>
    <cellStyle name="Normal 72 7 2" xfId="1224"/>
    <cellStyle name="Normal 72 7 2 2" xfId="2014"/>
    <cellStyle name="Normal 72 7 2 2 2" xfId="4428"/>
    <cellStyle name="Normal 72 7 2 3" xfId="3688"/>
    <cellStyle name="Normal 72 7 3" xfId="2013"/>
    <cellStyle name="Normal 72 7 3 2" xfId="4427"/>
    <cellStyle name="Normal 72 7 4" xfId="3687"/>
    <cellStyle name="Normal 72 8" xfId="1225"/>
    <cellStyle name="Normal 72 8 2" xfId="2015"/>
    <cellStyle name="Normal 72 8 2 2" xfId="4429"/>
    <cellStyle name="Normal 72 8 3" xfId="3689"/>
    <cellStyle name="Normal 73" xfId="1226"/>
    <cellStyle name="Normal 73 2" xfId="1227"/>
    <cellStyle name="Normal 73 2 2" xfId="1228"/>
    <cellStyle name="Normal 73 2 2 2" xfId="1229"/>
    <cellStyle name="Normal 73 2 2 2 2" xfId="1230"/>
    <cellStyle name="Normal 73 2 2 2 2 2" xfId="1231"/>
    <cellStyle name="Normal 73 2 2 2 2 2 2" xfId="2020"/>
    <cellStyle name="Normal 73 2 2 2 2 2 2 2" xfId="4434"/>
    <cellStyle name="Normal 73 2 2 2 2 2 3" xfId="3695"/>
    <cellStyle name="Normal 73 2 2 2 2 3" xfId="2019"/>
    <cellStyle name="Normal 73 2 2 2 2 3 2" xfId="4433"/>
    <cellStyle name="Normal 73 2 2 2 2 4" xfId="3694"/>
    <cellStyle name="Normal 73 2 2 2 3" xfId="1232"/>
    <cellStyle name="Normal 73 2 2 2 3 2" xfId="2021"/>
    <cellStyle name="Normal 73 2 2 2 3 2 2" xfId="4435"/>
    <cellStyle name="Normal 73 2 2 2 3 3" xfId="3696"/>
    <cellStyle name="Normal 73 2 2 2 4" xfId="2018"/>
    <cellStyle name="Normal 73 2 2 2 4 2" xfId="4432"/>
    <cellStyle name="Normal 73 2 2 2 5" xfId="3693"/>
    <cellStyle name="Normal 73 2 2 3" xfId="1233"/>
    <cellStyle name="Normal 73 2 2 3 2" xfId="1234"/>
    <cellStyle name="Normal 73 2 2 3 2 2" xfId="2023"/>
    <cellStyle name="Normal 73 2 2 3 2 2 2" xfId="4437"/>
    <cellStyle name="Normal 73 2 2 3 2 3" xfId="3698"/>
    <cellStyle name="Normal 73 2 2 3 3" xfId="2022"/>
    <cellStyle name="Normal 73 2 2 3 3 2" xfId="4436"/>
    <cellStyle name="Normal 73 2 2 3 4" xfId="3697"/>
    <cellStyle name="Normal 73 2 2 4" xfId="1235"/>
    <cellStyle name="Normal 73 2 2 4 2" xfId="2024"/>
    <cellStyle name="Normal 73 2 2 4 2 2" xfId="4438"/>
    <cellStyle name="Normal 73 2 2 4 3" xfId="3699"/>
    <cellStyle name="Normal 73 2 2 5" xfId="2017"/>
    <cellStyle name="Normal 73 2 2 5 2" xfId="4431"/>
    <cellStyle name="Normal 73 2 2 6" xfId="3692"/>
    <cellStyle name="Normal 73 2 3" xfId="1236"/>
    <cellStyle name="Normal 73 2 3 2" xfId="1237"/>
    <cellStyle name="Normal 73 2 3 2 2" xfId="1238"/>
    <cellStyle name="Normal 73 2 3 2 2 2" xfId="2027"/>
    <cellStyle name="Normal 73 2 3 2 2 2 2" xfId="4441"/>
    <cellStyle name="Normal 73 2 3 2 2 3" xfId="3702"/>
    <cellStyle name="Normal 73 2 3 2 3" xfId="2026"/>
    <cellStyle name="Normal 73 2 3 2 3 2" xfId="4440"/>
    <cellStyle name="Normal 73 2 3 2 4" xfId="3701"/>
    <cellStyle name="Normal 73 2 3 3" xfId="1239"/>
    <cellStyle name="Normal 73 2 3 3 2" xfId="2028"/>
    <cellStyle name="Normal 73 2 3 3 2 2" xfId="4442"/>
    <cellStyle name="Normal 73 2 3 3 3" xfId="3703"/>
    <cellStyle name="Normal 73 2 3 4" xfId="2025"/>
    <cellStyle name="Normal 73 2 3 4 2" xfId="4439"/>
    <cellStyle name="Normal 73 2 3 5" xfId="3700"/>
    <cellStyle name="Normal 73 2 4" xfId="1240"/>
    <cellStyle name="Normal 73 2 4 2" xfId="1241"/>
    <cellStyle name="Normal 73 2 4 2 2" xfId="2030"/>
    <cellStyle name="Normal 73 2 4 2 2 2" xfId="4444"/>
    <cellStyle name="Normal 73 2 4 2 3" xfId="3705"/>
    <cellStyle name="Normal 73 2 4 3" xfId="2029"/>
    <cellStyle name="Normal 73 2 4 3 2" xfId="4443"/>
    <cellStyle name="Normal 73 2 4 4" xfId="3704"/>
    <cellStyle name="Normal 73 2 5" xfId="1242"/>
    <cellStyle name="Normal 73 2 5 2" xfId="2031"/>
    <cellStyle name="Normal 73 2 5 2 2" xfId="4445"/>
    <cellStyle name="Normal 73 2 5 3" xfId="3706"/>
    <cellStyle name="Normal 73 2 6" xfId="1243"/>
    <cellStyle name="Normal 73 2 6 2" xfId="2032"/>
    <cellStyle name="Normal 73 2 6 2 2" xfId="4446"/>
    <cellStyle name="Normal 73 2 6 3" xfId="3707"/>
    <cellStyle name="Normal 73 2 7" xfId="2016"/>
    <cellStyle name="Normal 73 2 7 2" xfId="4430"/>
    <cellStyle name="Normal 73 2 8" xfId="3691"/>
    <cellStyle name="Normal 73 3" xfId="1244"/>
    <cellStyle name="Normal 73 4" xfId="1245"/>
    <cellStyle name="Normal 73 4 2" xfId="1246"/>
    <cellStyle name="Normal 73 4 2 2" xfId="1247"/>
    <cellStyle name="Normal 73 4 2 2 2" xfId="2035"/>
    <cellStyle name="Normal 73 4 2 2 2 2" xfId="4449"/>
    <cellStyle name="Normal 73 4 2 2 3" xfId="3711"/>
    <cellStyle name="Normal 73 4 2 3" xfId="2034"/>
    <cellStyle name="Normal 73 4 2 3 2" xfId="4448"/>
    <cellStyle name="Normal 73 4 2 4" xfId="3710"/>
    <cellStyle name="Normal 73 4 3" xfId="1248"/>
    <cellStyle name="Normal 73 4 3 2" xfId="2036"/>
    <cellStyle name="Normal 73 4 3 2 2" xfId="4450"/>
    <cellStyle name="Normal 73 4 3 3" xfId="3712"/>
    <cellStyle name="Normal 73 4 4" xfId="2033"/>
    <cellStyle name="Normal 73 4 4 2" xfId="4447"/>
    <cellStyle name="Normal 73 4 5" xfId="3709"/>
    <cellStyle name="Normal 73 5" xfId="1249"/>
    <cellStyle name="Normal 73 5 2" xfId="1250"/>
    <cellStyle name="Normal 73 5 2 2" xfId="2038"/>
    <cellStyle name="Normal 73 5 2 2 2" xfId="4452"/>
    <cellStyle name="Normal 73 5 2 3" xfId="3714"/>
    <cellStyle name="Normal 73 5 3" xfId="2037"/>
    <cellStyle name="Normal 73 5 3 2" xfId="4451"/>
    <cellStyle name="Normal 73 5 4" xfId="3713"/>
    <cellStyle name="Normal 73 6" xfId="1251"/>
    <cellStyle name="Normal 73 6 2" xfId="1252"/>
    <cellStyle name="Normal 73 6 2 2" xfId="2040"/>
    <cellStyle name="Normal 73 6 2 2 2" xfId="4454"/>
    <cellStyle name="Normal 73 6 2 3" xfId="3716"/>
    <cellStyle name="Normal 73 6 3" xfId="2039"/>
    <cellStyle name="Normal 73 6 3 2" xfId="4453"/>
    <cellStyle name="Normal 73 6 4" xfId="3715"/>
    <cellStyle name="Normal 73 7" xfId="1253"/>
    <cellStyle name="Normal 73 7 2" xfId="2041"/>
    <cellStyle name="Normal 73 7 2 2" xfId="4455"/>
    <cellStyle name="Normal 73 7 3" xfId="3717"/>
    <cellStyle name="Normal 74" xfId="1254"/>
    <cellStyle name="Normal 74 2" xfId="1255"/>
    <cellStyle name="Normal 74 2 2" xfId="1256"/>
    <cellStyle name="Normal 74 2 2 2" xfId="1257"/>
    <cellStyle name="Normal 74 2 2 2 2" xfId="1258"/>
    <cellStyle name="Normal 74 2 2 2 2 2" xfId="1259"/>
    <cellStyle name="Normal 74 2 2 2 2 2 2" xfId="2046"/>
    <cellStyle name="Normal 74 2 2 2 2 2 2 2" xfId="4460"/>
    <cellStyle name="Normal 74 2 2 2 2 2 3" xfId="3723"/>
    <cellStyle name="Normal 74 2 2 2 2 3" xfId="2045"/>
    <cellStyle name="Normal 74 2 2 2 2 3 2" xfId="4459"/>
    <cellStyle name="Normal 74 2 2 2 2 4" xfId="3722"/>
    <cellStyle name="Normal 74 2 2 2 3" xfId="1260"/>
    <cellStyle name="Normal 74 2 2 2 3 2" xfId="2047"/>
    <cellStyle name="Normal 74 2 2 2 3 2 2" xfId="4461"/>
    <cellStyle name="Normal 74 2 2 2 3 3" xfId="3724"/>
    <cellStyle name="Normal 74 2 2 2 4" xfId="2044"/>
    <cellStyle name="Normal 74 2 2 2 4 2" xfId="4458"/>
    <cellStyle name="Normal 74 2 2 2 5" xfId="3721"/>
    <cellStyle name="Normal 74 2 2 3" xfId="1261"/>
    <cellStyle name="Normal 74 2 2 3 2" xfId="1262"/>
    <cellStyle name="Normal 74 2 2 3 2 2" xfId="2049"/>
    <cellStyle name="Normal 74 2 2 3 2 2 2" xfId="4463"/>
    <cellStyle name="Normal 74 2 2 3 2 3" xfId="3726"/>
    <cellStyle name="Normal 74 2 2 3 3" xfId="2048"/>
    <cellStyle name="Normal 74 2 2 3 3 2" xfId="4462"/>
    <cellStyle name="Normal 74 2 2 3 4" xfId="3725"/>
    <cellStyle name="Normal 74 2 2 4" xfId="1263"/>
    <cellStyle name="Normal 74 2 2 4 2" xfId="2050"/>
    <cellStyle name="Normal 74 2 2 4 2 2" xfId="4464"/>
    <cellStyle name="Normal 74 2 2 4 3" xfId="3727"/>
    <cellStyle name="Normal 74 2 2 5" xfId="2043"/>
    <cellStyle name="Normal 74 2 2 5 2" xfId="4457"/>
    <cellStyle name="Normal 74 2 2 6" xfId="3720"/>
    <cellStyle name="Normal 74 2 3" xfId="1264"/>
    <cellStyle name="Normal 74 2 3 2" xfId="1265"/>
    <cellStyle name="Normal 74 2 3 2 2" xfId="1266"/>
    <cellStyle name="Normal 74 2 3 2 2 2" xfId="2053"/>
    <cellStyle name="Normal 74 2 3 2 2 2 2" xfId="4467"/>
    <cellStyle name="Normal 74 2 3 2 2 3" xfId="3730"/>
    <cellStyle name="Normal 74 2 3 2 3" xfId="2052"/>
    <cellStyle name="Normal 74 2 3 2 3 2" xfId="4466"/>
    <cellStyle name="Normal 74 2 3 2 4" xfId="3729"/>
    <cellStyle name="Normal 74 2 3 3" xfId="1267"/>
    <cellStyle name="Normal 74 2 3 3 2" xfId="2054"/>
    <cellStyle name="Normal 74 2 3 3 2 2" xfId="4468"/>
    <cellStyle name="Normal 74 2 3 3 3" xfId="3731"/>
    <cellStyle name="Normal 74 2 3 4" xfId="2051"/>
    <cellStyle name="Normal 74 2 3 4 2" xfId="4465"/>
    <cellStyle name="Normal 74 2 3 5" xfId="3728"/>
    <cellStyle name="Normal 74 2 4" xfId="1268"/>
    <cellStyle name="Normal 74 2 4 2" xfId="1269"/>
    <cellStyle name="Normal 74 2 4 2 2" xfId="2056"/>
    <cellStyle name="Normal 74 2 4 2 2 2" xfId="4470"/>
    <cellStyle name="Normal 74 2 4 2 3" xfId="3733"/>
    <cellStyle name="Normal 74 2 4 3" xfId="2055"/>
    <cellStyle name="Normal 74 2 4 3 2" xfId="4469"/>
    <cellStyle name="Normal 74 2 4 4" xfId="3732"/>
    <cellStyle name="Normal 74 2 5" xfId="1270"/>
    <cellStyle name="Normal 74 2 5 2" xfId="2057"/>
    <cellStyle name="Normal 74 2 5 2 2" xfId="4471"/>
    <cellStyle name="Normal 74 2 5 3" xfId="3734"/>
    <cellStyle name="Normal 74 2 6" xfId="2042"/>
    <cellStyle name="Normal 74 2 6 2" xfId="4456"/>
    <cellStyle name="Normal 74 2 7" xfId="3719"/>
    <cellStyle name="Normal 74 3" xfId="1271"/>
    <cellStyle name="Normal 74 4" xfId="1272"/>
    <cellStyle name="Normal 74 4 2" xfId="1273"/>
    <cellStyle name="Normal 74 4 2 2" xfId="1274"/>
    <cellStyle name="Normal 74 4 2 2 2" xfId="2060"/>
    <cellStyle name="Normal 74 4 2 2 2 2" xfId="4474"/>
    <cellStyle name="Normal 74 4 2 2 3" xfId="3738"/>
    <cellStyle name="Normal 74 4 2 3" xfId="2059"/>
    <cellStyle name="Normal 74 4 2 3 2" xfId="4473"/>
    <cellStyle name="Normal 74 4 2 4" xfId="3737"/>
    <cellStyle name="Normal 74 4 3" xfId="1275"/>
    <cellStyle name="Normal 74 4 3 2" xfId="2061"/>
    <cellStyle name="Normal 74 4 3 2 2" xfId="4475"/>
    <cellStyle name="Normal 74 4 3 3" xfId="3739"/>
    <cellStyle name="Normal 74 4 4" xfId="2058"/>
    <cellStyle name="Normal 74 4 4 2" xfId="4472"/>
    <cellStyle name="Normal 74 4 5" xfId="3736"/>
    <cellStyle name="Normal 74 5" xfId="1276"/>
    <cellStyle name="Normal 74 5 2" xfId="1277"/>
    <cellStyle name="Normal 74 5 2 2" xfId="2063"/>
    <cellStyle name="Normal 74 5 2 2 2" xfId="4477"/>
    <cellStyle name="Normal 74 5 2 3" xfId="3741"/>
    <cellStyle name="Normal 74 5 3" xfId="2062"/>
    <cellStyle name="Normal 74 5 3 2" xfId="4476"/>
    <cellStyle name="Normal 74 5 4" xfId="3740"/>
    <cellStyle name="Normal 74 6" xfId="1278"/>
    <cellStyle name="Normal 74 6 2" xfId="1279"/>
    <cellStyle name="Normal 74 6 2 2" xfId="2065"/>
    <cellStyle name="Normal 74 6 2 2 2" xfId="4479"/>
    <cellStyle name="Normal 74 6 2 3" xfId="3743"/>
    <cellStyle name="Normal 74 6 3" xfId="2064"/>
    <cellStyle name="Normal 74 6 3 2" xfId="4478"/>
    <cellStyle name="Normal 74 6 4" xfId="3742"/>
    <cellStyle name="Normal 74 7" xfId="1280"/>
    <cellStyle name="Normal 74 7 2" xfId="2066"/>
    <cellStyle name="Normal 74 7 2 2" xfId="4480"/>
    <cellStyle name="Normal 74 7 3" xfId="3744"/>
    <cellStyle name="Normal 75" xfId="1281"/>
    <cellStyle name="Normal 75 2" xfId="1282"/>
    <cellStyle name="Normal 75 2 2" xfId="1283"/>
    <cellStyle name="Normal 75 2 2 2" xfId="1284"/>
    <cellStyle name="Normal 75 2 2 2 2" xfId="1285"/>
    <cellStyle name="Normal 75 2 2 2 2 2" xfId="1286"/>
    <cellStyle name="Normal 75 2 2 2 2 2 2" xfId="2071"/>
    <cellStyle name="Normal 75 2 2 2 2 2 2 2" xfId="4485"/>
    <cellStyle name="Normal 75 2 2 2 2 2 3" xfId="3750"/>
    <cellStyle name="Normal 75 2 2 2 2 3" xfId="2070"/>
    <cellStyle name="Normal 75 2 2 2 2 3 2" xfId="4484"/>
    <cellStyle name="Normal 75 2 2 2 2 4" xfId="3749"/>
    <cellStyle name="Normal 75 2 2 2 3" xfId="1287"/>
    <cellStyle name="Normal 75 2 2 2 3 2" xfId="2072"/>
    <cellStyle name="Normal 75 2 2 2 3 2 2" xfId="4486"/>
    <cellStyle name="Normal 75 2 2 2 3 3" xfId="3751"/>
    <cellStyle name="Normal 75 2 2 2 4" xfId="2069"/>
    <cellStyle name="Normal 75 2 2 2 4 2" xfId="4483"/>
    <cellStyle name="Normal 75 2 2 2 5" xfId="3748"/>
    <cellStyle name="Normal 75 2 2 3" xfId="1288"/>
    <cellStyle name="Normal 75 2 2 3 2" xfId="1289"/>
    <cellStyle name="Normal 75 2 2 3 2 2" xfId="2074"/>
    <cellStyle name="Normal 75 2 2 3 2 2 2" xfId="4488"/>
    <cellStyle name="Normal 75 2 2 3 2 3" xfId="3753"/>
    <cellStyle name="Normal 75 2 2 3 3" xfId="2073"/>
    <cellStyle name="Normal 75 2 2 3 3 2" xfId="4487"/>
    <cellStyle name="Normal 75 2 2 3 4" xfId="3752"/>
    <cellStyle name="Normal 75 2 2 4" xfId="1290"/>
    <cellStyle name="Normal 75 2 2 4 2" xfId="2075"/>
    <cellStyle name="Normal 75 2 2 4 2 2" xfId="4489"/>
    <cellStyle name="Normal 75 2 2 4 3" xfId="3754"/>
    <cellStyle name="Normal 75 2 2 5" xfId="2068"/>
    <cellStyle name="Normal 75 2 2 5 2" xfId="4482"/>
    <cellStyle name="Normal 75 2 2 6" xfId="3747"/>
    <cellStyle name="Normal 75 2 3" xfId="1291"/>
    <cellStyle name="Normal 75 2 3 2" xfId="1292"/>
    <cellStyle name="Normal 75 2 3 2 2" xfId="1293"/>
    <cellStyle name="Normal 75 2 3 2 2 2" xfId="2078"/>
    <cellStyle name="Normal 75 2 3 2 2 2 2" xfId="4492"/>
    <cellStyle name="Normal 75 2 3 2 2 3" xfId="3757"/>
    <cellStyle name="Normal 75 2 3 2 3" xfId="2077"/>
    <cellStyle name="Normal 75 2 3 2 3 2" xfId="4491"/>
    <cellStyle name="Normal 75 2 3 2 4" xfId="3756"/>
    <cellStyle name="Normal 75 2 3 3" xfId="1294"/>
    <cellStyle name="Normal 75 2 3 3 2" xfId="2079"/>
    <cellStyle name="Normal 75 2 3 3 2 2" xfId="4493"/>
    <cellStyle name="Normal 75 2 3 3 3" xfId="3758"/>
    <cellStyle name="Normal 75 2 3 4" xfId="2076"/>
    <cellStyle name="Normal 75 2 3 4 2" xfId="4490"/>
    <cellStyle name="Normal 75 2 3 5" xfId="3755"/>
    <cellStyle name="Normal 75 2 4" xfId="1295"/>
    <cellStyle name="Normal 75 2 4 2" xfId="1296"/>
    <cellStyle name="Normal 75 2 4 2 2" xfId="2081"/>
    <cellStyle name="Normal 75 2 4 2 2 2" xfId="4495"/>
    <cellStyle name="Normal 75 2 4 2 3" xfId="3760"/>
    <cellStyle name="Normal 75 2 4 3" xfId="2080"/>
    <cellStyle name="Normal 75 2 4 3 2" xfId="4494"/>
    <cellStyle name="Normal 75 2 4 4" xfId="3759"/>
    <cellStyle name="Normal 75 2 5" xfId="1297"/>
    <cellStyle name="Normal 75 2 5 2" xfId="2082"/>
    <cellStyle name="Normal 75 2 5 2 2" xfId="4496"/>
    <cellStyle name="Normal 75 2 5 3" xfId="3761"/>
    <cellStyle name="Normal 75 2 6" xfId="2067"/>
    <cellStyle name="Normal 75 2 6 2" xfId="4481"/>
    <cellStyle name="Normal 75 2 7" xfId="3746"/>
    <cellStyle name="Normal 75 3" xfId="1298"/>
    <cellStyle name="Normal 75 4" xfId="1299"/>
    <cellStyle name="Normal 75 4 2" xfId="1300"/>
    <cellStyle name="Normal 75 4 2 2" xfId="1301"/>
    <cellStyle name="Normal 75 4 2 2 2" xfId="2085"/>
    <cellStyle name="Normal 75 4 2 2 2 2" xfId="4499"/>
    <cellStyle name="Normal 75 4 2 2 3" xfId="3765"/>
    <cellStyle name="Normal 75 4 2 3" xfId="2084"/>
    <cellStyle name="Normal 75 4 2 3 2" xfId="4498"/>
    <cellStyle name="Normal 75 4 2 4" xfId="3764"/>
    <cellStyle name="Normal 75 4 3" xfId="1302"/>
    <cellStyle name="Normal 75 4 3 2" xfId="2086"/>
    <cellStyle name="Normal 75 4 3 2 2" xfId="4500"/>
    <cellStyle name="Normal 75 4 3 3" xfId="3766"/>
    <cellStyle name="Normal 75 4 4" xfId="2083"/>
    <cellStyle name="Normal 75 4 4 2" xfId="4497"/>
    <cellStyle name="Normal 75 4 5" xfId="3763"/>
    <cellStyle name="Normal 75 5" xfId="1303"/>
    <cellStyle name="Normal 75 5 2" xfId="1304"/>
    <cellStyle name="Normal 75 5 2 2" xfId="2088"/>
    <cellStyle name="Normal 75 5 2 2 2" xfId="4502"/>
    <cellStyle name="Normal 75 5 2 3" xfId="3768"/>
    <cellStyle name="Normal 75 5 3" xfId="2087"/>
    <cellStyle name="Normal 75 5 3 2" xfId="4501"/>
    <cellStyle name="Normal 75 5 4" xfId="3767"/>
    <cellStyle name="Normal 75 6" xfId="1305"/>
    <cellStyle name="Normal 75 6 2" xfId="1306"/>
    <cellStyle name="Normal 75 6 2 2" xfId="2090"/>
    <cellStyle name="Normal 75 6 2 2 2" xfId="4504"/>
    <cellStyle name="Normal 75 6 2 3" xfId="3770"/>
    <cellStyle name="Normal 75 6 3" xfId="2089"/>
    <cellStyle name="Normal 75 6 3 2" xfId="4503"/>
    <cellStyle name="Normal 75 6 4" xfId="3769"/>
    <cellStyle name="Normal 75 7" xfId="1307"/>
    <cellStyle name="Normal 75 7 2" xfId="2091"/>
    <cellStyle name="Normal 75 7 2 2" xfId="4505"/>
    <cellStyle name="Normal 75 7 3" xfId="3771"/>
    <cellStyle name="Normal 76" xfId="1308"/>
    <cellStyle name="Normal 76 2" xfId="1309"/>
    <cellStyle name="Normal 76 2 2" xfId="1310"/>
    <cellStyle name="Normal 76 2 2 2" xfId="1311"/>
    <cellStyle name="Normal 76 2 2 2 2" xfId="1312"/>
    <cellStyle name="Normal 76 2 2 2 2 2" xfId="1313"/>
    <cellStyle name="Normal 76 2 2 2 2 2 2" xfId="2096"/>
    <cellStyle name="Normal 76 2 2 2 2 2 2 2" xfId="4510"/>
    <cellStyle name="Normal 76 2 2 2 2 2 3" xfId="3776"/>
    <cellStyle name="Normal 76 2 2 2 2 3" xfId="2095"/>
    <cellStyle name="Normal 76 2 2 2 2 3 2" xfId="4509"/>
    <cellStyle name="Normal 76 2 2 2 2 4" xfId="3775"/>
    <cellStyle name="Normal 76 2 2 2 3" xfId="1314"/>
    <cellStyle name="Normal 76 2 2 2 3 2" xfId="2097"/>
    <cellStyle name="Normal 76 2 2 2 3 2 2" xfId="4511"/>
    <cellStyle name="Normal 76 2 2 2 3 3" xfId="3777"/>
    <cellStyle name="Normal 76 2 2 2 4" xfId="2094"/>
    <cellStyle name="Normal 76 2 2 2 4 2" xfId="4508"/>
    <cellStyle name="Normal 76 2 2 2 5" xfId="3774"/>
    <cellStyle name="Normal 76 2 2 3" xfId="1315"/>
    <cellStyle name="Normal 76 2 2 3 2" xfId="1316"/>
    <cellStyle name="Normal 76 2 2 3 2 2" xfId="2099"/>
    <cellStyle name="Normal 76 2 2 3 2 2 2" xfId="4513"/>
    <cellStyle name="Normal 76 2 2 3 2 3" xfId="3779"/>
    <cellStyle name="Normal 76 2 2 3 3" xfId="2098"/>
    <cellStyle name="Normal 76 2 2 3 3 2" xfId="4512"/>
    <cellStyle name="Normal 76 2 2 3 4" xfId="3778"/>
    <cellStyle name="Normal 76 2 2 4" xfId="1317"/>
    <cellStyle name="Normal 76 2 2 4 2" xfId="2100"/>
    <cellStyle name="Normal 76 2 2 4 2 2" xfId="4514"/>
    <cellStyle name="Normal 76 2 2 4 3" xfId="3780"/>
    <cellStyle name="Normal 76 2 2 5" xfId="2093"/>
    <cellStyle name="Normal 76 2 2 5 2" xfId="4507"/>
    <cellStyle name="Normal 76 2 2 6" xfId="3773"/>
    <cellStyle name="Normal 76 2 3" xfId="1318"/>
    <cellStyle name="Normal 76 2 3 2" xfId="1319"/>
    <cellStyle name="Normal 76 2 3 2 2" xfId="1320"/>
    <cellStyle name="Normal 76 2 3 2 2 2" xfId="2103"/>
    <cellStyle name="Normal 76 2 3 2 2 2 2" xfId="4517"/>
    <cellStyle name="Normal 76 2 3 2 2 3" xfId="3783"/>
    <cellStyle name="Normal 76 2 3 2 3" xfId="2102"/>
    <cellStyle name="Normal 76 2 3 2 3 2" xfId="4516"/>
    <cellStyle name="Normal 76 2 3 2 4" xfId="3782"/>
    <cellStyle name="Normal 76 2 3 3" xfId="1321"/>
    <cellStyle name="Normal 76 2 3 3 2" xfId="2104"/>
    <cellStyle name="Normal 76 2 3 3 2 2" xfId="4518"/>
    <cellStyle name="Normal 76 2 3 3 3" xfId="3784"/>
    <cellStyle name="Normal 76 2 3 4" xfId="2101"/>
    <cellStyle name="Normal 76 2 3 4 2" xfId="4515"/>
    <cellStyle name="Normal 76 2 3 5" xfId="3781"/>
    <cellStyle name="Normal 76 2 4" xfId="1322"/>
    <cellStyle name="Normal 76 2 4 2" xfId="1323"/>
    <cellStyle name="Normal 76 2 4 2 2" xfId="2106"/>
    <cellStyle name="Normal 76 2 4 2 2 2" xfId="4520"/>
    <cellStyle name="Normal 76 2 4 2 3" xfId="3786"/>
    <cellStyle name="Normal 76 2 4 3" xfId="2105"/>
    <cellStyle name="Normal 76 2 4 3 2" xfId="4519"/>
    <cellStyle name="Normal 76 2 4 4" xfId="3785"/>
    <cellStyle name="Normal 76 2 5" xfId="1324"/>
    <cellStyle name="Normal 76 2 5 2" xfId="2107"/>
    <cellStyle name="Normal 76 2 5 2 2" xfId="4521"/>
    <cellStyle name="Normal 76 2 5 3" xfId="3787"/>
    <cellStyle name="Normal 76 2 6" xfId="2092"/>
    <cellStyle name="Normal 76 2 6 2" xfId="4506"/>
    <cellStyle name="Normal 76 2 7" xfId="3772"/>
    <cellStyle name="Normal 76 3" xfId="1325"/>
    <cellStyle name="Normal 76 4" xfId="1326"/>
    <cellStyle name="Normal 76 4 2" xfId="1327"/>
    <cellStyle name="Normal 76 4 2 2" xfId="1328"/>
    <cellStyle name="Normal 76 4 2 2 2" xfId="2110"/>
    <cellStyle name="Normal 76 4 2 2 2 2" xfId="4524"/>
    <cellStyle name="Normal 76 4 2 2 3" xfId="3790"/>
    <cellStyle name="Normal 76 4 2 3" xfId="2109"/>
    <cellStyle name="Normal 76 4 2 3 2" xfId="4523"/>
    <cellStyle name="Normal 76 4 2 4" xfId="3789"/>
    <cellStyle name="Normal 76 4 3" xfId="1329"/>
    <cellStyle name="Normal 76 4 3 2" xfId="2111"/>
    <cellStyle name="Normal 76 4 3 2 2" xfId="4525"/>
    <cellStyle name="Normal 76 4 3 3" xfId="3791"/>
    <cellStyle name="Normal 76 4 4" xfId="2108"/>
    <cellStyle name="Normal 76 4 4 2" xfId="4522"/>
    <cellStyle name="Normal 76 4 5" xfId="3788"/>
    <cellStyle name="Normal 76 5" xfId="1330"/>
    <cellStyle name="Normal 76 5 2" xfId="1331"/>
    <cellStyle name="Normal 76 5 2 2" xfId="2113"/>
    <cellStyle name="Normal 76 5 2 2 2" xfId="4527"/>
    <cellStyle name="Normal 76 5 2 3" xfId="3793"/>
    <cellStyle name="Normal 76 5 3" xfId="2112"/>
    <cellStyle name="Normal 76 5 3 2" xfId="4526"/>
    <cellStyle name="Normal 76 5 4" xfId="3792"/>
    <cellStyle name="Normal 76 6" xfId="1332"/>
    <cellStyle name="Normal 76 6 2" xfId="1333"/>
    <cellStyle name="Normal 76 6 2 2" xfId="2115"/>
    <cellStyle name="Normal 76 6 2 2 2" xfId="4529"/>
    <cellStyle name="Normal 76 6 2 3" xfId="3795"/>
    <cellStyle name="Normal 76 6 3" xfId="2114"/>
    <cellStyle name="Normal 76 6 3 2" xfId="4528"/>
    <cellStyle name="Normal 76 6 4" xfId="3794"/>
    <cellStyle name="Normal 76 7" xfId="1334"/>
    <cellStyle name="Normal 76 7 2" xfId="2116"/>
    <cellStyle name="Normal 76 7 2 2" xfId="4530"/>
    <cellStyle name="Normal 76 7 3" xfId="3796"/>
    <cellStyle name="Normal 77" xfId="1335"/>
    <cellStyle name="Normal 77 2" xfId="1336"/>
    <cellStyle name="Normal 77 2 2" xfId="1337"/>
    <cellStyle name="Normal 77 3" xfId="1338"/>
    <cellStyle name="Normal 77 4" xfId="1339"/>
    <cellStyle name="Normal 78" xfId="1340"/>
    <cellStyle name="Normal 78 2" xfId="1341"/>
    <cellStyle name="Normal 79" xfId="1342"/>
    <cellStyle name="Normal 79 2" xfId="1343"/>
    <cellStyle name="Normal 79 2 2" xfId="2117"/>
    <cellStyle name="Normal 79 2 2 2" xfId="4531"/>
    <cellStyle name="Normal 79 2 3" xfId="3801"/>
    <cellStyle name="Normal 8" xfId="78"/>
    <cellStyle name="Normal 8 10" xfId="1345"/>
    <cellStyle name="Normal 8 2" xfId="1346"/>
    <cellStyle name="Normal 8 3" xfId="1581"/>
    <cellStyle name="Normal 8 4" xfId="1344"/>
    <cellStyle name="Normal 80" xfId="1347"/>
    <cellStyle name="Normal 80 2" xfId="1348"/>
    <cellStyle name="Normal 80 2 2" xfId="1349"/>
    <cellStyle name="Normal 80 2 2 2" xfId="1350"/>
    <cellStyle name="Normal 80 2 2 2 2" xfId="1351"/>
    <cellStyle name="Normal 80 2 2 2 2 2" xfId="2122"/>
    <cellStyle name="Normal 80 2 2 2 2 2 2" xfId="4536"/>
    <cellStyle name="Normal 80 2 2 2 2 3" xfId="3809"/>
    <cellStyle name="Normal 80 2 2 2 3" xfId="2121"/>
    <cellStyle name="Normal 80 2 2 2 3 2" xfId="4535"/>
    <cellStyle name="Normal 80 2 2 2 4" xfId="3808"/>
    <cellStyle name="Normal 80 2 2 3" xfId="1352"/>
    <cellStyle name="Normal 80 2 2 3 2" xfId="2123"/>
    <cellStyle name="Normal 80 2 2 3 2 2" xfId="4537"/>
    <cellStyle name="Normal 80 2 2 3 3" xfId="3810"/>
    <cellStyle name="Normal 80 2 2 4" xfId="2120"/>
    <cellStyle name="Normal 80 2 2 4 2" xfId="4534"/>
    <cellStyle name="Normal 80 2 2 5" xfId="3807"/>
    <cellStyle name="Normal 80 2 3" xfId="1353"/>
    <cellStyle name="Normal 80 2 3 2" xfId="1354"/>
    <cellStyle name="Normal 80 2 3 2 2" xfId="2125"/>
    <cellStyle name="Normal 80 2 3 2 2 2" xfId="4539"/>
    <cellStyle name="Normal 80 2 3 2 3" xfId="3812"/>
    <cellStyle name="Normal 80 2 3 3" xfId="2124"/>
    <cellStyle name="Normal 80 2 3 3 2" xfId="4538"/>
    <cellStyle name="Normal 80 2 3 4" xfId="3811"/>
    <cellStyle name="Normal 80 2 4" xfId="1355"/>
    <cellStyle name="Normal 80 2 4 2" xfId="2126"/>
    <cellStyle name="Normal 80 2 4 2 2" xfId="4540"/>
    <cellStyle name="Normal 80 2 4 3" xfId="3813"/>
    <cellStyle name="Normal 80 2 5" xfId="2119"/>
    <cellStyle name="Normal 80 2 5 2" xfId="4533"/>
    <cellStyle name="Normal 80 2 6" xfId="3806"/>
    <cellStyle name="Normal 80 3" xfId="1356"/>
    <cellStyle name="Normal 80 3 2" xfId="1357"/>
    <cellStyle name="Normal 80 3 2 2" xfId="1358"/>
    <cellStyle name="Normal 80 3 2 2 2" xfId="1359"/>
    <cellStyle name="Normal 80 3 2 2 2 2" xfId="2130"/>
    <cellStyle name="Normal 80 3 2 2 2 2 2" xfId="4544"/>
    <cellStyle name="Normal 80 3 2 2 2 3" xfId="3817"/>
    <cellStyle name="Normal 80 3 2 2 3" xfId="2129"/>
    <cellStyle name="Normal 80 3 2 2 3 2" xfId="4543"/>
    <cellStyle name="Normal 80 3 2 2 4" xfId="3816"/>
    <cellStyle name="Normal 80 3 2 3" xfId="1360"/>
    <cellStyle name="Normal 80 3 2 3 2" xfId="2131"/>
    <cellStyle name="Normal 80 3 2 3 2 2" xfId="4545"/>
    <cellStyle name="Normal 80 3 2 3 3" xfId="3818"/>
    <cellStyle name="Normal 80 3 2 4" xfId="2128"/>
    <cellStyle name="Normal 80 3 2 4 2" xfId="4542"/>
    <cellStyle name="Normal 80 3 2 5" xfId="3815"/>
    <cellStyle name="Normal 80 3 3" xfId="1361"/>
    <cellStyle name="Normal 80 3 3 2" xfId="1362"/>
    <cellStyle name="Normal 80 3 3 2 2" xfId="2133"/>
    <cellStyle name="Normal 80 3 3 2 2 2" xfId="4547"/>
    <cellStyle name="Normal 80 3 3 2 3" xfId="3820"/>
    <cellStyle name="Normal 80 3 3 3" xfId="2132"/>
    <cellStyle name="Normal 80 3 3 3 2" xfId="4546"/>
    <cellStyle name="Normal 80 3 3 4" xfId="3819"/>
    <cellStyle name="Normal 80 3 4" xfId="1363"/>
    <cellStyle name="Normal 80 3 4 2" xfId="2134"/>
    <cellStyle name="Normal 80 3 4 2 2" xfId="4548"/>
    <cellStyle name="Normal 80 3 4 3" xfId="3821"/>
    <cellStyle name="Normal 80 3 5" xfId="2127"/>
    <cellStyle name="Normal 80 3 5 2" xfId="4541"/>
    <cellStyle name="Normal 80 3 6" xfId="3814"/>
    <cellStyle name="Normal 80 4" xfId="1364"/>
    <cellStyle name="Normal 80 4 2" xfId="1365"/>
    <cellStyle name="Normal 80 4 2 2" xfId="1366"/>
    <cellStyle name="Normal 80 4 2 2 2" xfId="2137"/>
    <cellStyle name="Normal 80 4 2 2 2 2" xfId="4551"/>
    <cellStyle name="Normal 80 4 2 2 3" xfId="3824"/>
    <cellStyle name="Normal 80 4 2 3" xfId="2136"/>
    <cellStyle name="Normal 80 4 2 3 2" xfId="4550"/>
    <cellStyle name="Normal 80 4 2 4" xfId="3823"/>
    <cellStyle name="Normal 80 4 3" xfId="1367"/>
    <cellStyle name="Normal 80 4 3 2" xfId="2138"/>
    <cellStyle name="Normal 80 4 3 2 2" xfId="4552"/>
    <cellStyle name="Normal 80 4 3 3" xfId="3825"/>
    <cellStyle name="Normal 80 4 4" xfId="2135"/>
    <cellStyle name="Normal 80 4 4 2" xfId="4549"/>
    <cellStyle name="Normal 80 4 5" xfId="3822"/>
    <cellStyle name="Normal 80 5" xfId="1368"/>
    <cellStyle name="Normal 80 5 2" xfId="1369"/>
    <cellStyle name="Normal 80 5 2 2" xfId="2140"/>
    <cellStyle name="Normal 80 5 2 2 2" xfId="4554"/>
    <cellStyle name="Normal 80 5 2 3" xfId="3827"/>
    <cellStyle name="Normal 80 5 3" xfId="2139"/>
    <cellStyle name="Normal 80 5 3 2" xfId="4553"/>
    <cellStyle name="Normal 80 5 4" xfId="3826"/>
    <cellStyle name="Normal 80 6" xfId="1370"/>
    <cellStyle name="Normal 80 6 2" xfId="1371"/>
    <cellStyle name="Normal 80 6 2 2" xfId="2142"/>
    <cellStyle name="Normal 80 6 2 2 2" xfId="4556"/>
    <cellStyle name="Normal 80 6 2 3" xfId="3829"/>
    <cellStyle name="Normal 80 6 3" xfId="2141"/>
    <cellStyle name="Normal 80 6 3 2" xfId="4555"/>
    <cellStyle name="Normal 80 6 4" xfId="3828"/>
    <cellStyle name="Normal 80 7" xfId="1372"/>
    <cellStyle name="Normal 80 7 2" xfId="2143"/>
    <cellStyle name="Normal 80 7 2 2" xfId="4557"/>
    <cellStyle name="Normal 80 7 3" xfId="3830"/>
    <cellStyle name="Normal 80 8" xfId="2118"/>
    <cellStyle name="Normal 80 8 2" xfId="4532"/>
    <cellStyle name="Normal 80 9" xfId="3805"/>
    <cellStyle name="Normal 81" xfId="1373"/>
    <cellStyle name="Normal 81 2" xfId="1374"/>
    <cellStyle name="Normal 82" xfId="1375"/>
    <cellStyle name="Normal 82 2" xfId="1376"/>
    <cellStyle name="Normal 82 2 2" xfId="1377"/>
    <cellStyle name="Normal 82 2 2 2" xfId="1378"/>
    <cellStyle name="Normal 82 2 2 2 2" xfId="2146"/>
    <cellStyle name="Normal 82 2 2 2 2 2" xfId="4560"/>
    <cellStyle name="Normal 82 2 2 2 3" xfId="3836"/>
    <cellStyle name="Normal 82 2 2 3" xfId="2145"/>
    <cellStyle name="Normal 82 2 2 3 2" xfId="4559"/>
    <cellStyle name="Normal 82 2 2 4" xfId="3835"/>
    <cellStyle name="Normal 82 2 3" xfId="1379"/>
    <cellStyle name="Normal 82 2 3 2" xfId="1380"/>
    <cellStyle name="Normal 82 2 3 2 2" xfId="2148"/>
    <cellStyle name="Normal 82 2 3 2 2 2" xfId="4562"/>
    <cellStyle name="Normal 82 2 3 2 3" xfId="3838"/>
    <cellStyle name="Normal 82 2 3 3" xfId="2147"/>
    <cellStyle name="Normal 82 2 3 3 2" xfId="4561"/>
    <cellStyle name="Normal 82 2 3 4" xfId="3837"/>
    <cellStyle name="Normal 82 3" xfId="1381"/>
    <cellStyle name="Normal 82 3 2" xfId="1382"/>
    <cellStyle name="Normal 82 3 2 2" xfId="2150"/>
    <cellStyle name="Normal 82 3 2 2 2" xfId="4564"/>
    <cellStyle name="Normal 82 3 2 3" xfId="3840"/>
    <cellStyle name="Normal 82 3 3" xfId="2149"/>
    <cellStyle name="Normal 82 3 3 2" xfId="4563"/>
    <cellStyle name="Normal 82 3 4" xfId="3839"/>
    <cellStyle name="Normal 82 4" xfId="1383"/>
    <cellStyle name="Normal 82 4 2" xfId="2151"/>
    <cellStyle name="Normal 82 4 2 2" xfId="4565"/>
    <cellStyle name="Normal 82 4 3" xfId="3841"/>
    <cellStyle name="Normal 82 5" xfId="2144"/>
    <cellStyle name="Normal 82 5 2" xfId="4558"/>
    <cellStyle name="Normal 82 6" xfId="3833"/>
    <cellStyle name="Normal 83" xfId="1384"/>
    <cellStyle name="Normal 83 2" xfId="1385"/>
    <cellStyle name="Normal 83 2 2" xfId="1386"/>
    <cellStyle name="Normal 83 2 2 2" xfId="1387"/>
    <cellStyle name="Normal 83 2 2 2 2" xfId="2155"/>
    <cellStyle name="Normal 83 2 2 2 2 2" xfId="4569"/>
    <cellStyle name="Normal 83 2 2 2 3" xfId="3845"/>
    <cellStyle name="Normal 83 2 2 3" xfId="2154"/>
    <cellStyle name="Normal 83 2 2 3 2" xfId="4568"/>
    <cellStyle name="Normal 83 2 2 4" xfId="3844"/>
    <cellStyle name="Normal 83 2 3" xfId="1388"/>
    <cellStyle name="Normal 83 2 3 2" xfId="2156"/>
    <cellStyle name="Normal 83 2 3 2 2" xfId="4570"/>
    <cellStyle name="Normal 83 2 3 3" xfId="3846"/>
    <cellStyle name="Normal 83 2 4" xfId="2153"/>
    <cellStyle name="Normal 83 2 4 2" xfId="4567"/>
    <cellStyle name="Normal 83 2 5" xfId="3843"/>
    <cellStyle name="Normal 83 3" xfId="1389"/>
    <cellStyle name="Normal 83 3 2" xfId="1390"/>
    <cellStyle name="Normal 83 3 2 2" xfId="2158"/>
    <cellStyle name="Normal 83 3 2 2 2" xfId="4572"/>
    <cellStyle name="Normal 83 3 2 3" xfId="3848"/>
    <cellStyle name="Normal 83 3 3" xfId="2157"/>
    <cellStyle name="Normal 83 3 3 2" xfId="4571"/>
    <cellStyle name="Normal 83 3 4" xfId="3847"/>
    <cellStyle name="Normal 83 4" xfId="1391"/>
    <cellStyle name="Normal 83 4 2" xfId="2159"/>
    <cellStyle name="Normal 83 4 2 2" xfId="4573"/>
    <cellStyle name="Normal 83 4 3" xfId="3849"/>
    <cellStyle name="Normal 83 5" xfId="2152"/>
    <cellStyle name="Normal 83 5 2" xfId="4566"/>
    <cellStyle name="Normal 83 6" xfId="3842"/>
    <cellStyle name="Normal 84" xfId="1392"/>
    <cellStyle name="Normal 84 2" xfId="1393"/>
    <cellStyle name="Normal 84 2 2" xfId="1394"/>
    <cellStyle name="Normal 84 2 2 2" xfId="1395"/>
    <cellStyle name="Normal 84 2 2 2 2" xfId="2163"/>
    <cellStyle name="Normal 84 2 2 2 2 2" xfId="4577"/>
    <cellStyle name="Normal 84 2 2 2 3" xfId="3853"/>
    <cellStyle name="Normal 84 2 2 3" xfId="2162"/>
    <cellStyle name="Normal 84 2 2 3 2" xfId="4576"/>
    <cellStyle name="Normal 84 2 2 4" xfId="3852"/>
    <cellStyle name="Normal 84 2 3" xfId="1396"/>
    <cellStyle name="Normal 84 2 3 2" xfId="2164"/>
    <cellStyle name="Normal 84 2 3 2 2" xfId="4578"/>
    <cellStyle name="Normal 84 2 3 3" xfId="3854"/>
    <cellStyle name="Normal 84 2 4" xfId="2161"/>
    <cellStyle name="Normal 84 2 4 2" xfId="4575"/>
    <cellStyle name="Normal 84 2 5" xfId="3851"/>
    <cellStyle name="Normal 84 3" xfId="1397"/>
    <cellStyle name="Normal 84 3 2" xfId="1398"/>
    <cellStyle name="Normal 84 3 2 2" xfId="2166"/>
    <cellStyle name="Normal 84 3 2 2 2" xfId="4580"/>
    <cellStyle name="Normal 84 3 2 3" xfId="3856"/>
    <cellStyle name="Normal 84 3 3" xfId="2165"/>
    <cellStyle name="Normal 84 3 3 2" xfId="4579"/>
    <cellStyle name="Normal 84 3 4" xfId="3855"/>
    <cellStyle name="Normal 84 4" xfId="1399"/>
    <cellStyle name="Normal 84 4 2" xfId="2167"/>
    <cellStyle name="Normal 84 4 2 2" xfId="4581"/>
    <cellStyle name="Normal 84 4 3" xfId="3857"/>
    <cellStyle name="Normal 84 5" xfId="2160"/>
    <cellStyle name="Normal 84 5 2" xfId="4574"/>
    <cellStyle name="Normal 84 6" xfId="3850"/>
    <cellStyle name="Normal 85" xfId="1400"/>
    <cellStyle name="Normal 85 2" xfId="1401"/>
    <cellStyle name="Normal 85 2 2" xfId="1402"/>
    <cellStyle name="Normal 85 2 2 2" xfId="2170"/>
    <cellStyle name="Normal 85 2 2 2 2" xfId="4584"/>
    <cellStyle name="Normal 85 2 2 3" xfId="3860"/>
    <cellStyle name="Normal 85 2 3" xfId="2169"/>
    <cellStyle name="Normal 85 2 3 2" xfId="4583"/>
    <cellStyle name="Normal 85 2 4" xfId="3859"/>
    <cellStyle name="Normal 85 3" xfId="1403"/>
    <cellStyle name="Normal 85 3 2" xfId="1404"/>
    <cellStyle name="Normal 85 3 2 2" xfId="2172"/>
    <cellStyle name="Normal 85 3 2 2 2" xfId="4586"/>
    <cellStyle name="Normal 85 3 2 3" xfId="3862"/>
    <cellStyle name="Normal 85 3 3" xfId="2171"/>
    <cellStyle name="Normal 85 3 3 2" xfId="4585"/>
    <cellStyle name="Normal 85 3 4" xfId="3861"/>
    <cellStyle name="Normal 85 4" xfId="2168"/>
    <cellStyle name="Normal 85 4 2" xfId="4582"/>
    <cellStyle name="Normal 85 5" xfId="3858"/>
    <cellStyle name="Normal 86" xfId="1405"/>
    <cellStyle name="Normal 86 2" xfId="1406"/>
    <cellStyle name="Normal 86 2 2" xfId="1407"/>
    <cellStyle name="Normal 86 2 2 2" xfId="2175"/>
    <cellStyle name="Normal 86 2 2 2 2" xfId="4589"/>
    <cellStyle name="Normal 86 2 2 3" xfId="3865"/>
    <cellStyle name="Normal 86 2 3" xfId="2174"/>
    <cellStyle name="Normal 86 2 3 2" xfId="4588"/>
    <cellStyle name="Normal 86 2 4" xfId="3864"/>
    <cellStyle name="Normal 86 3" xfId="1408"/>
    <cellStyle name="Normal 86 3 2" xfId="2176"/>
    <cellStyle name="Normal 86 3 2 2" xfId="4590"/>
    <cellStyle name="Normal 86 3 3" xfId="3866"/>
    <cellStyle name="Normal 86 4" xfId="2173"/>
    <cellStyle name="Normal 86 4 2" xfId="4587"/>
    <cellStyle name="Normal 86 5" xfId="3863"/>
    <cellStyle name="Normal 87" xfId="1409"/>
    <cellStyle name="Normal 87 2" xfId="1410"/>
    <cellStyle name="Normal 87 2 2" xfId="1411"/>
    <cellStyle name="Normal 87 2 2 2" xfId="2179"/>
    <cellStyle name="Normal 87 2 2 2 2" xfId="4593"/>
    <cellStyle name="Normal 87 2 2 3" xfId="3869"/>
    <cellStyle name="Normal 87 2 3" xfId="2178"/>
    <cellStyle name="Normal 87 2 3 2" xfId="4592"/>
    <cellStyle name="Normal 87 2 4" xfId="3868"/>
    <cellStyle name="Normal 87 3" xfId="1412"/>
    <cellStyle name="Normal 87 3 2" xfId="2180"/>
    <cellStyle name="Normal 87 3 2 2" xfId="4594"/>
    <cellStyle name="Normal 87 3 3" xfId="3870"/>
    <cellStyle name="Normal 87 4" xfId="2177"/>
    <cellStyle name="Normal 87 4 2" xfId="4591"/>
    <cellStyle name="Normal 87 5" xfId="3867"/>
    <cellStyle name="Normal 88" xfId="1413"/>
    <cellStyle name="Normal 88 2" xfId="1414"/>
    <cellStyle name="Normal 88 2 2" xfId="2182"/>
    <cellStyle name="Normal 88 2 2 2" xfId="4596"/>
    <cellStyle name="Normal 88 2 3" xfId="3872"/>
    <cellStyle name="Normal 88 3" xfId="1415"/>
    <cellStyle name="Normal 88 3 2" xfId="1416"/>
    <cellStyle name="Normal 88 3 2 2" xfId="2184"/>
    <cellStyle name="Normal 88 3 2 2 2" xfId="4598"/>
    <cellStyle name="Normal 88 3 2 3" xfId="3874"/>
    <cellStyle name="Normal 88 3 3" xfId="2183"/>
    <cellStyle name="Normal 88 3 3 2" xfId="4597"/>
    <cellStyle name="Normal 88 3 4" xfId="3873"/>
    <cellStyle name="Normal 88 4" xfId="2181"/>
    <cellStyle name="Normal 88 4 2" xfId="4595"/>
    <cellStyle name="Normal 88 5" xfId="3871"/>
    <cellStyle name="Normal 89" xfId="1417"/>
    <cellStyle name="Normal 89 2" xfId="1418"/>
    <cellStyle name="Normal 89 2 2" xfId="2186"/>
    <cellStyle name="Normal 89 2 2 2" xfId="4600"/>
    <cellStyle name="Normal 89 2 3" xfId="3876"/>
    <cellStyle name="Normal 89 3" xfId="2185"/>
    <cellStyle name="Normal 89 3 2" xfId="4599"/>
    <cellStyle name="Normal 89 4" xfId="3875"/>
    <cellStyle name="Normal 9" xfId="1419"/>
    <cellStyle name="Normal 9 2" xfId="1420"/>
    <cellStyle name="Normal 90" xfId="1421"/>
    <cellStyle name="Normal 90 2" xfId="1422"/>
    <cellStyle name="Normal 90 2 2" xfId="2188"/>
    <cellStyle name="Normal 90 2 2 2" xfId="4602"/>
    <cellStyle name="Normal 90 2 3" xfId="3880"/>
    <cellStyle name="Normal 90 3" xfId="2187"/>
    <cellStyle name="Normal 90 3 2" xfId="4601"/>
    <cellStyle name="Normal 90 4" xfId="3879"/>
    <cellStyle name="Normal 91" xfId="1423"/>
    <cellStyle name="Normal 91 2" xfId="1424"/>
    <cellStyle name="Normal 91 2 2" xfId="2190"/>
    <cellStyle name="Normal 91 2 2 2" xfId="4604"/>
    <cellStyle name="Normal 91 2 3" xfId="3882"/>
    <cellStyle name="Normal 91 3" xfId="2189"/>
    <cellStyle name="Normal 91 3 2" xfId="4603"/>
    <cellStyle name="Normal 91 4" xfId="3881"/>
    <cellStyle name="Normal 92" xfId="1425"/>
    <cellStyle name="Normal 92 2" xfId="2191"/>
    <cellStyle name="Normal 92 2 2" xfId="4605"/>
    <cellStyle name="Normal 92 3" xfId="3883"/>
    <cellStyle name="Normal 93" xfId="1426"/>
    <cellStyle name="Normal 94" xfId="1427"/>
    <cellStyle name="Normal 95" xfId="1428"/>
    <cellStyle name="Normal 96" xfId="1429"/>
    <cellStyle name="Normal 97" xfId="1430"/>
    <cellStyle name="Normal 98" xfId="1431"/>
    <cellStyle name="Normal 98 2" xfId="1432"/>
    <cellStyle name="Normal 99" xfId="1433"/>
    <cellStyle name="Normalno 2" xfId="1434"/>
    <cellStyle name="Note" xfId="37"/>
    <cellStyle name="Note 2" xfId="38"/>
    <cellStyle name="Note 2 10" xfId="2327"/>
    <cellStyle name="Note 2 10 2" xfId="4741"/>
    <cellStyle name="Note 2 10 3" xfId="5450"/>
    <cellStyle name="Note 2 10 4" xfId="5724"/>
    <cellStyle name="Note 2 11" xfId="2472"/>
    <cellStyle name="Note 2 11 2" xfId="4886"/>
    <cellStyle name="Note 2 11 3" xfId="5595"/>
    <cellStyle name="Note 2 11 4" xfId="5869"/>
    <cellStyle name="Note 2 12" xfId="2756"/>
    <cellStyle name="Note 2 12 2" xfId="3455"/>
    <cellStyle name="Note 2 12 3" xfId="5093"/>
    <cellStyle name="Note 2 13" xfId="2576"/>
    <cellStyle name="Note 2 14" xfId="2561"/>
    <cellStyle name="Note 2 15" xfId="5411"/>
    <cellStyle name="Note 2 2" xfId="53"/>
    <cellStyle name="Note 2 2 10" xfId="2530"/>
    <cellStyle name="Note 2 2 10 2" xfId="4943"/>
    <cellStyle name="Note 2 2 10 3" xfId="5653"/>
    <cellStyle name="Note 2 2 10 4" xfId="5926"/>
    <cellStyle name="Note 2 2 11" xfId="2759"/>
    <cellStyle name="Note 2 2 11 2" xfId="3452"/>
    <cellStyle name="Note 2 2 11 3" xfId="5090"/>
    <cellStyle name="Note 2 2 12" xfId="2585"/>
    <cellStyle name="Note 2 2 13" xfId="3886"/>
    <cellStyle name="Note 2 2 14" xfId="5408"/>
    <cellStyle name="Note 2 2 2" xfId="79"/>
    <cellStyle name="Note 2 2 2 10" xfId="2609"/>
    <cellStyle name="Note 2 2 2 11" xfId="3745"/>
    <cellStyle name="Note 2 2 2 12" xfId="5165"/>
    <cellStyle name="Note 2 2 2 2" xfId="175"/>
    <cellStyle name="Note 2 2 2 2 2" xfId="299"/>
    <cellStyle name="Note 2 2 2 2 2 2" xfId="2922"/>
    <cellStyle name="Note 2 2 2 2 2 2 2" xfId="3084"/>
    <cellStyle name="Note 2 2 2 2 2 2 3" xfId="5004"/>
    <cellStyle name="Note 2 2 2 2 2 3" xfId="2695"/>
    <cellStyle name="Note 2 2 2 2 2 4" xfId="3514"/>
    <cellStyle name="Note 2 2 2 2 2 5" xfId="5361"/>
    <cellStyle name="Note 2 2 2 2 3" xfId="2476"/>
    <cellStyle name="Note 2 2 2 2 3 2" xfId="4890"/>
    <cellStyle name="Note 2 2 2 2 3 3" xfId="5599"/>
    <cellStyle name="Note 2 2 2 2 3 4" xfId="5873"/>
    <cellStyle name="Note 2 2 2 2 4" xfId="2505"/>
    <cellStyle name="Note 2 2 2 2 4 2" xfId="4919"/>
    <cellStyle name="Note 2 2 2 2 4 3" xfId="5628"/>
    <cellStyle name="Note 2 2 2 2 4 4" xfId="5902"/>
    <cellStyle name="Note 2 2 2 2 5" xfId="2534"/>
    <cellStyle name="Note 2 2 2 2 5 2" xfId="4947"/>
    <cellStyle name="Note 2 2 2 2 5 3" xfId="5657"/>
    <cellStyle name="Note 2 2 2 2 5 4" xfId="5930"/>
    <cellStyle name="Note 2 2 2 2 6" xfId="2818"/>
    <cellStyle name="Note 2 2 2 2 6 2" xfId="3405"/>
    <cellStyle name="Note 2 2 2 2 6 3" xfId="5319"/>
    <cellStyle name="Note 2 2 2 2 7" xfId="2604"/>
    <cellStyle name="Note 2 2 2 2 8" xfId="3797"/>
    <cellStyle name="Note 2 2 2 2 9" xfId="5400"/>
    <cellStyle name="Note 2 2 2 3" xfId="229"/>
    <cellStyle name="Note 2 2 2 3 2" xfId="351"/>
    <cellStyle name="Note 2 2 2 3 2 2" xfId="2973"/>
    <cellStyle name="Note 2 2 2 3 2 2 2" xfId="2999"/>
    <cellStyle name="Note 2 2 2 3 2 2 3" xfId="4979"/>
    <cellStyle name="Note 2 2 2 3 2 3" xfId="2744"/>
    <cellStyle name="Note 2 2 2 3 2 4" xfId="3465"/>
    <cellStyle name="Note 2 2 2 3 2 5" xfId="5087"/>
    <cellStyle name="Note 2 2 2 3 3" xfId="2438"/>
    <cellStyle name="Note 2 2 2 3 3 2" xfId="4852"/>
    <cellStyle name="Note 2 2 2 3 3 3" xfId="5561"/>
    <cellStyle name="Note 2 2 2 3 3 4" xfId="5835"/>
    <cellStyle name="Note 2 2 2 3 4" xfId="2377"/>
    <cellStyle name="Note 2 2 2 3 4 2" xfId="4791"/>
    <cellStyle name="Note 2 2 2 3 4 3" xfId="5500"/>
    <cellStyle name="Note 2 2 2 3 4 4" xfId="5774"/>
    <cellStyle name="Note 2 2 2 3 5" xfId="2869"/>
    <cellStyle name="Note 2 2 2 3 5 2" xfId="3249"/>
    <cellStyle name="Note 2 2 2 3 5 3" xfId="5030"/>
    <cellStyle name="Note 2 2 2 3 6" xfId="2657"/>
    <cellStyle name="Note 2 2 2 3 7" xfId="3614"/>
    <cellStyle name="Note 2 2 2 3 8" xfId="5143"/>
    <cellStyle name="Note 2 2 2 4" xfId="181"/>
    <cellStyle name="Note 2 2 2 4 2" xfId="2305"/>
    <cellStyle name="Note 2 2 2 4 2 2" xfId="4719"/>
    <cellStyle name="Note 2 2 2 4 2 3" xfId="5428"/>
    <cellStyle name="Note 2 2 2 4 2 4" xfId="5702"/>
    <cellStyle name="Note 2 2 2 4 3" xfId="2821"/>
    <cellStyle name="Note 2 2 2 4 3 2" xfId="3403"/>
    <cellStyle name="Note 2 2 2 4 3 3" xfId="5054"/>
    <cellStyle name="Note 2 2 2 4 4" xfId="2696"/>
    <cellStyle name="Note 2 2 2 4 5" xfId="3513"/>
    <cellStyle name="Note 2 2 2 4 6" xfId="5125"/>
    <cellStyle name="Note 2 2 2 5" xfId="303"/>
    <cellStyle name="Note 2 2 2 5 2" xfId="2498"/>
    <cellStyle name="Note 2 2 2 5 2 2" xfId="4912"/>
    <cellStyle name="Note 2 2 2 5 2 3" xfId="5621"/>
    <cellStyle name="Note 2 2 2 5 2 4" xfId="5895"/>
    <cellStyle name="Note 2 2 2 5 3" xfId="2925"/>
    <cellStyle name="Note 2 2 2 5 4" xfId="3082"/>
    <cellStyle name="Note 2 2 2 5 5" xfId="5002"/>
    <cellStyle name="Note 2 2 2 6" xfId="1619"/>
    <cellStyle name="Note 2 2 2 6 2" xfId="4034"/>
    <cellStyle name="Note 2 2 2 6 3" xfId="5210"/>
    <cellStyle name="Note 2 2 2 6 4" xfId="2572"/>
    <cellStyle name="Note 2 2 2 7" xfId="2314"/>
    <cellStyle name="Note 2 2 2 7 2" xfId="4728"/>
    <cellStyle name="Note 2 2 2 7 3" xfId="5437"/>
    <cellStyle name="Note 2 2 2 7 4" xfId="5711"/>
    <cellStyle name="Note 2 2 2 8" xfId="2322"/>
    <cellStyle name="Note 2 2 2 8 2" xfId="4736"/>
    <cellStyle name="Note 2 2 2 8 3" xfId="5445"/>
    <cellStyle name="Note 2 2 2 8 4" xfId="5719"/>
    <cellStyle name="Note 2 2 2 9" xfId="2775"/>
    <cellStyle name="Note 2 2 2 9 2" xfId="3436"/>
    <cellStyle name="Note 2 2 2 9 3" xfId="5071"/>
    <cellStyle name="Note 2 2 3" xfId="69"/>
    <cellStyle name="Note 2 2 3 10" xfId="2600"/>
    <cellStyle name="Note 2 2 3 11" xfId="3799"/>
    <cellStyle name="Note 2 2 3 12" xfId="5403"/>
    <cellStyle name="Note 2 2 3 2" xfId="183"/>
    <cellStyle name="Note 2 2 3 2 2" xfId="305"/>
    <cellStyle name="Note 2 2 3 2 2 2" xfId="2927"/>
    <cellStyle name="Note 2 2 3 2 2 2 2" xfId="3080"/>
    <cellStyle name="Note 2 2 3 2 2 2 3" xfId="5276"/>
    <cellStyle name="Note 2 2 3 2 2 3" xfId="2698"/>
    <cellStyle name="Note 2 2 3 2 2 4" xfId="3511"/>
    <cellStyle name="Note 2 2 3 2 2 5" xfId="5360"/>
    <cellStyle name="Note 2 2 3 2 3" xfId="2479"/>
    <cellStyle name="Note 2 2 3 2 3 2" xfId="4893"/>
    <cellStyle name="Note 2 2 3 2 3 3" xfId="5602"/>
    <cellStyle name="Note 2 2 3 2 3 4" xfId="5876"/>
    <cellStyle name="Note 2 2 3 2 4" xfId="2369"/>
    <cellStyle name="Note 2 2 3 2 4 2" xfId="4783"/>
    <cellStyle name="Note 2 2 3 2 4 3" xfId="5492"/>
    <cellStyle name="Note 2 2 3 2 4 4" xfId="5766"/>
    <cellStyle name="Note 2 2 3 2 5" xfId="2536"/>
    <cellStyle name="Note 2 2 3 2 5 2" xfId="4949"/>
    <cellStyle name="Note 2 2 3 2 5 3" xfId="5659"/>
    <cellStyle name="Note 2 2 3 2 5 4" xfId="5932"/>
    <cellStyle name="Note 2 2 3 2 6" xfId="2823"/>
    <cellStyle name="Note 2 2 3 2 6 2" xfId="3401"/>
    <cellStyle name="Note 2 2 3 2 6 3" xfId="5052"/>
    <cellStyle name="Note 2 2 3 2 7" xfId="2611"/>
    <cellStyle name="Note 2 2 3 2 8" xfId="3718"/>
    <cellStyle name="Note 2 2 3 2 9" xfId="5399"/>
    <cellStyle name="Note 2 2 3 3" xfId="227"/>
    <cellStyle name="Note 2 2 3 3 2" xfId="349"/>
    <cellStyle name="Note 2 2 3 3 2 2" xfId="2971"/>
    <cellStyle name="Note 2 2 3 3 2 2 2" xfId="3001"/>
    <cellStyle name="Note 2 2 3 3 2 2 3" xfId="5255"/>
    <cellStyle name="Note 2 2 3 3 2 3" xfId="2742"/>
    <cellStyle name="Note 2 2 3 3 2 4" xfId="3467"/>
    <cellStyle name="Note 2 2 3 3 2 5" xfId="3889"/>
    <cellStyle name="Note 2 2 3 3 3" xfId="2347"/>
    <cellStyle name="Note 2 2 3 3 3 2" xfId="4761"/>
    <cellStyle name="Note 2 2 3 3 3 3" xfId="5470"/>
    <cellStyle name="Note 2 2 3 3 3 4" xfId="5744"/>
    <cellStyle name="Note 2 2 3 3 4" xfId="2430"/>
    <cellStyle name="Note 2 2 3 3 4 2" xfId="4844"/>
    <cellStyle name="Note 2 2 3 3 4 3" xfId="5553"/>
    <cellStyle name="Note 2 2 3 3 4 4" xfId="5827"/>
    <cellStyle name="Note 2 2 3 3 5" xfId="2867"/>
    <cellStyle name="Note 2 2 3 3 5 2" xfId="3251"/>
    <cellStyle name="Note 2 2 3 3 5 3" xfId="5295"/>
    <cellStyle name="Note 2 2 3 3 6" xfId="2655"/>
    <cellStyle name="Note 2 2 3 3 7" xfId="3616"/>
    <cellStyle name="Note 2 2 3 3 8" xfId="5378"/>
    <cellStyle name="Note 2 2 3 4" xfId="236"/>
    <cellStyle name="Note 2 2 3 4 2" xfId="358"/>
    <cellStyle name="Note 2 2 3 4 2 2" xfId="2980"/>
    <cellStyle name="Note 2 2 3 4 2 2 2" xfId="2992"/>
    <cellStyle name="Note 2 2 3 4 2 2 3" xfId="4973"/>
    <cellStyle name="Note 2 2 3 4 2 3" xfId="2751"/>
    <cellStyle name="Note 2 2 3 4 2 4" xfId="3460"/>
    <cellStyle name="Note 2 2 3 4 2 5" xfId="5097"/>
    <cellStyle name="Note 2 2 3 4 3" xfId="2446"/>
    <cellStyle name="Note 2 2 3 4 3 2" xfId="4860"/>
    <cellStyle name="Note 2 2 3 4 3 3" xfId="5569"/>
    <cellStyle name="Note 2 2 3 4 3 4" xfId="5843"/>
    <cellStyle name="Note 2 2 3 4 4" xfId="2401"/>
    <cellStyle name="Note 2 2 3 4 4 2" xfId="4815"/>
    <cellStyle name="Note 2 2 3 4 4 3" xfId="5524"/>
    <cellStyle name="Note 2 2 3 4 4 4" xfId="5798"/>
    <cellStyle name="Note 2 2 3 4 5" xfId="2876"/>
    <cellStyle name="Note 2 2 3 4 5 2" xfId="3242"/>
    <cellStyle name="Note 2 2 3 4 5 3" xfId="5293"/>
    <cellStyle name="Note 2 2 3 4 6" xfId="2664"/>
    <cellStyle name="Note 2 2 3 4 7" xfId="3607"/>
    <cellStyle name="Note 2 2 3 4 8" xfId="5137"/>
    <cellStyle name="Note 2 2 3 5" xfId="171"/>
    <cellStyle name="Note 2 2 3 5 2" xfId="2522"/>
    <cellStyle name="Note 2 2 3 5 2 2" xfId="4936"/>
    <cellStyle name="Note 2 2 3 5 2 3" xfId="5645"/>
    <cellStyle name="Note 2 2 3 5 2 4" xfId="5919"/>
    <cellStyle name="Note 2 2 3 5 3" xfId="2814"/>
    <cellStyle name="Note 2 2 3 5 3 2" xfId="3407"/>
    <cellStyle name="Note 2 2 3 5 3 3" xfId="5056"/>
    <cellStyle name="Note 2 2 3 5 4" xfId="2693"/>
    <cellStyle name="Note 2 2 3 5 5" xfId="3516"/>
    <cellStyle name="Note 2 2 3 5 6" xfId="5126"/>
    <cellStyle name="Note 2 2 3 6" xfId="296"/>
    <cellStyle name="Note 2 2 3 6 2" xfId="2919"/>
    <cellStyle name="Note 2 2 3 6 3" xfId="3087"/>
    <cellStyle name="Note 2 2 3 6 4" xfId="5007"/>
    <cellStyle name="Note 2 2 3 7" xfId="2335"/>
    <cellStyle name="Note 2 2 3 7 2" xfId="4749"/>
    <cellStyle name="Note 2 2 3 7 3" xfId="5458"/>
    <cellStyle name="Note 2 2 3 7 4" xfId="5732"/>
    <cellStyle name="Note 2 2 3 8" xfId="2291"/>
    <cellStyle name="Note 2 2 3 8 2" xfId="4705"/>
    <cellStyle name="Note 2 2 3 8 3" xfId="5414"/>
    <cellStyle name="Note 2 2 3 8 4" xfId="5688"/>
    <cellStyle name="Note 2 2 3 9" xfId="2773"/>
    <cellStyle name="Note 2 2 3 9 2" xfId="3438"/>
    <cellStyle name="Note 2 2 3 9 3" xfId="5073"/>
    <cellStyle name="Note 2 2 4" xfId="87"/>
    <cellStyle name="Note 2 2 4 10" xfId="5158"/>
    <cellStyle name="Note 2 2 4 2" xfId="198"/>
    <cellStyle name="Note 2 2 4 2 2" xfId="2838"/>
    <cellStyle name="Note 2 2 4 2 2 2" xfId="3386"/>
    <cellStyle name="Note 2 2 4 2 2 3" xfId="5045"/>
    <cellStyle name="Note 2 2 4 2 3" xfId="2713"/>
    <cellStyle name="Note 2 2 4 2 4" xfId="3496"/>
    <cellStyle name="Note 2 2 4 2 5" xfId="5351"/>
    <cellStyle name="Note 2 2 4 3" xfId="320"/>
    <cellStyle name="Note 2 2 4 3 2" xfId="2942"/>
    <cellStyle name="Note 2 2 4 3 3" xfId="3066"/>
    <cellStyle name="Note 2 2 4 3 4" xfId="4994"/>
    <cellStyle name="Note 2 2 4 4" xfId="2482"/>
    <cellStyle name="Note 2 2 4 4 2" xfId="4896"/>
    <cellStyle name="Note 2 2 4 4 3" xfId="5605"/>
    <cellStyle name="Note 2 2 4 4 4" xfId="5879"/>
    <cellStyle name="Note 2 2 4 5" xfId="2362"/>
    <cellStyle name="Note 2 2 4 5 2" xfId="4776"/>
    <cellStyle name="Note 2 2 4 5 3" xfId="5485"/>
    <cellStyle name="Note 2 2 4 5 4" xfId="5759"/>
    <cellStyle name="Note 2 2 4 6" xfId="2545"/>
    <cellStyle name="Note 2 2 4 6 2" xfId="4958"/>
    <cellStyle name="Note 2 2 4 6 3" xfId="5668"/>
    <cellStyle name="Note 2 2 4 6 4" xfId="5941"/>
    <cellStyle name="Note 2 2 4 7" xfId="2783"/>
    <cellStyle name="Note 2 2 4 7 2" xfId="3429"/>
    <cellStyle name="Note 2 2 4 7 3" xfId="5332"/>
    <cellStyle name="Note 2 2 4 8" xfId="2626"/>
    <cellStyle name="Note 2 2 4 9" xfId="3652"/>
    <cellStyle name="Note 2 2 5" xfId="212"/>
    <cellStyle name="Note 2 2 5 2" xfId="334"/>
    <cellStyle name="Note 2 2 5 2 2" xfId="2956"/>
    <cellStyle name="Note 2 2 5 2 2 2" xfId="3052"/>
    <cellStyle name="Note 2 2 5 2 2 3" xfId="5262"/>
    <cellStyle name="Note 2 2 5 2 3" xfId="2727"/>
    <cellStyle name="Note 2 2 5 2 4" xfId="3482"/>
    <cellStyle name="Note 2 2 5 2 5" xfId="5346"/>
    <cellStyle name="Note 2 2 5 3" xfId="2485"/>
    <cellStyle name="Note 2 2 5 3 2" xfId="4899"/>
    <cellStyle name="Note 2 2 5 3 3" xfId="5608"/>
    <cellStyle name="Note 2 2 5 3 4" xfId="5882"/>
    <cellStyle name="Note 2 2 5 4" xfId="2374"/>
    <cellStyle name="Note 2 2 5 4 2" xfId="4788"/>
    <cellStyle name="Note 2 2 5 4 3" xfId="5497"/>
    <cellStyle name="Note 2 2 5 4 4" xfId="5771"/>
    <cellStyle name="Note 2 2 5 5" xfId="2852"/>
    <cellStyle name="Note 2 2 5 5 2" xfId="3302"/>
    <cellStyle name="Note 2 2 5 5 3" xfId="5039"/>
    <cellStyle name="Note 2 2 5 6" xfId="2640"/>
    <cellStyle name="Note 2 2 5 7" xfId="3640"/>
    <cellStyle name="Note 2 2 5 8" xfId="5152"/>
    <cellStyle name="Note 2 2 6" xfId="156"/>
    <cellStyle name="Note 2 2 6 2" xfId="2457"/>
    <cellStyle name="Note 2 2 6 2 2" xfId="4871"/>
    <cellStyle name="Note 2 2 6 2 3" xfId="5580"/>
    <cellStyle name="Note 2 2 6 2 4" xfId="5854"/>
    <cellStyle name="Note 2 2 6 3" xfId="2800"/>
    <cellStyle name="Note 2 2 6 3 2" xfId="3421"/>
    <cellStyle name="Note 2 2 6 3 3" xfId="5062"/>
    <cellStyle name="Note 2 2 6 4" xfId="2679"/>
    <cellStyle name="Note 2 2 6 5" xfId="3530"/>
    <cellStyle name="Note 2 2 6 6" xfId="5369"/>
    <cellStyle name="Note 2 2 7" xfId="282"/>
    <cellStyle name="Note 2 2 7 2" xfId="2405"/>
    <cellStyle name="Note 2 2 7 2 2" xfId="4819"/>
    <cellStyle name="Note 2 2 7 2 3" xfId="5528"/>
    <cellStyle name="Note 2 2 7 2 4" xfId="5802"/>
    <cellStyle name="Note 2 2 7 3" xfId="2905"/>
    <cellStyle name="Note 2 2 7 4" xfId="3101"/>
    <cellStyle name="Note 2 2 7 5" xfId="5280"/>
    <cellStyle name="Note 2 2 8" xfId="1610"/>
    <cellStyle name="Note 2 2 8 2" xfId="4025"/>
    <cellStyle name="Note 2 2 8 3" xfId="5201"/>
    <cellStyle name="Note 2 2 8 4" xfId="5234"/>
    <cellStyle name="Note 2 2 9" xfId="2323"/>
    <cellStyle name="Note 2 2 9 2" xfId="4737"/>
    <cellStyle name="Note 2 2 9 3" xfId="5446"/>
    <cellStyle name="Note 2 2 9 4" xfId="5720"/>
    <cellStyle name="Note 2 3" xfId="59"/>
    <cellStyle name="Note 2 3 10" xfId="2590"/>
    <cellStyle name="Note 2 3 11" xfId="3877"/>
    <cellStyle name="Note 2 3 12" xfId="5407"/>
    <cellStyle name="Note 2 3 2" xfId="193"/>
    <cellStyle name="Note 2 3 2 2" xfId="315"/>
    <cellStyle name="Note 2 3 2 2 2" xfId="2937"/>
    <cellStyle name="Note 2 3 2 2 2 2" xfId="2982"/>
    <cellStyle name="Note 2 3 2 2 2 3" xfId="5268"/>
    <cellStyle name="Note 2 3 2 2 3" xfId="2708"/>
    <cellStyle name="Note 2 3 2 2 4" xfId="3501"/>
    <cellStyle name="Note 2 3 2 2 5" xfId="5119"/>
    <cellStyle name="Note 2 3 2 3" xfId="2337"/>
    <cellStyle name="Note 2 3 2 3 2" xfId="4751"/>
    <cellStyle name="Note 2 3 2 3 3" xfId="5460"/>
    <cellStyle name="Note 2 3 2 3 4" xfId="5734"/>
    <cellStyle name="Note 2 3 2 4" xfId="2504"/>
    <cellStyle name="Note 2 3 2 4 2" xfId="4918"/>
    <cellStyle name="Note 2 3 2 4 3" xfId="5627"/>
    <cellStyle name="Note 2 3 2 4 4" xfId="5901"/>
    <cellStyle name="Note 2 3 2 5" xfId="2543"/>
    <cellStyle name="Note 2 3 2 5 2" xfId="4956"/>
    <cellStyle name="Note 2 3 2 5 3" xfId="5666"/>
    <cellStyle name="Note 2 3 2 5 4" xfId="5939"/>
    <cellStyle name="Note 2 3 2 6" xfId="2833"/>
    <cellStyle name="Note 2 3 2 6 2" xfId="3391"/>
    <cellStyle name="Note 2 3 2 6 3" xfId="5048"/>
    <cellStyle name="Note 2 3 2 7" xfId="2621"/>
    <cellStyle name="Note 2 3 2 8" xfId="3657"/>
    <cellStyle name="Note 2 3 2 9" xfId="5391"/>
    <cellStyle name="Note 2 3 3" xfId="217"/>
    <cellStyle name="Note 2 3 3 2" xfId="339"/>
    <cellStyle name="Note 2 3 3 2 2" xfId="2961"/>
    <cellStyle name="Note 2 3 3 2 2 2" xfId="3011"/>
    <cellStyle name="Note 2 3 3 2 2 3" xfId="5253"/>
    <cellStyle name="Note 2 3 3 2 3" xfId="2732"/>
    <cellStyle name="Note 2 3 3 2 4" xfId="3477"/>
    <cellStyle name="Note 2 3 3 2 5" xfId="2789"/>
    <cellStyle name="Note 2 3 3 3" xfId="2343"/>
    <cellStyle name="Note 2 3 3 3 2" xfId="4757"/>
    <cellStyle name="Note 2 3 3 3 3" xfId="5466"/>
    <cellStyle name="Note 2 3 3 3 4" xfId="5740"/>
    <cellStyle name="Note 2 3 3 4" xfId="2376"/>
    <cellStyle name="Note 2 3 3 4 2" xfId="4790"/>
    <cellStyle name="Note 2 3 3 4 3" xfId="5499"/>
    <cellStyle name="Note 2 3 3 4 4" xfId="5773"/>
    <cellStyle name="Note 2 3 3 5" xfId="2857"/>
    <cellStyle name="Note 2 3 3 5 2" xfId="3998"/>
    <cellStyle name="Note 2 3 3 5 3" xfId="5301"/>
    <cellStyle name="Note 2 3 3 6" xfId="2645"/>
    <cellStyle name="Note 2 3 3 7" xfId="3635"/>
    <cellStyle name="Note 2 3 3 8" xfId="5382"/>
    <cellStyle name="Note 2 3 4" xfId="161"/>
    <cellStyle name="Note 2 3 4 2" xfId="2459"/>
    <cellStyle name="Note 2 3 4 2 2" xfId="4873"/>
    <cellStyle name="Note 2 3 4 2 3" xfId="5582"/>
    <cellStyle name="Note 2 3 4 2 4" xfId="5856"/>
    <cellStyle name="Note 2 3 4 3" xfId="2804"/>
    <cellStyle name="Note 2 3 4 3 2" xfId="3417"/>
    <cellStyle name="Note 2 3 4 3 3" xfId="5325"/>
    <cellStyle name="Note 2 3 4 4" xfId="2683"/>
    <cellStyle name="Note 2 3 4 5" xfId="3527"/>
    <cellStyle name="Note 2 3 4 6" xfId="5132"/>
    <cellStyle name="Note 2 3 5" xfId="286"/>
    <cellStyle name="Note 2 3 5 2" xfId="2293"/>
    <cellStyle name="Note 2 3 5 2 2" xfId="4707"/>
    <cellStyle name="Note 2 3 5 2 3" xfId="5416"/>
    <cellStyle name="Note 2 3 5 2 4" xfId="5690"/>
    <cellStyle name="Note 2 3 5 3" xfId="2909"/>
    <cellStyle name="Note 2 3 5 4" xfId="3097"/>
    <cellStyle name="Note 2 3 5 5" xfId="5014"/>
    <cellStyle name="Note 2 3 6" xfId="1616"/>
    <cellStyle name="Note 2 3 6 2" xfId="4031"/>
    <cellStyle name="Note 2 3 6 3" xfId="5207"/>
    <cellStyle name="Note 2 3 6 4" xfId="2571"/>
    <cellStyle name="Note 2 3 7" xfId="2317"/>
    <cellStyle name="Note 2 3 7 2" xfId="4731"/>
    <cellStyle name="Note 2 3 7 3" xfId="5440"/>
    <cellStyle name="Note 2 3 7 4" xfId="5714"/>
    <cellStyle name="Note 2 3 8" xfId="2531"/>
    <cellStyle name="Note 2 3 8 2" xfId="4944"/>
    <cellStyle name="Note 2 3 8 3" xfId="5654"/>
    <cellStyle name="Note 2 3 8 4" xfId="5927"/>
    <cellStyle name="Note 2 3 9" xfId="2763"/>
    <cellStyle name="Note 2 3 9 2" xfId="3448"/>
    <cellStyle name="Note 2 3 9 3" xfId="5086"/>
    <cellStyle name="Note 2 4" xfId="71"/>
    <cellStyle name="Note 2 4 10" xfId="2602"/>
    <cellStyle name="Note 2 4 11" xfId="3798"/>
    <cellStyle name="Note 2 4 12" xfId="5166"/>
    <cellStyle name="Note 2 4 2" xfId="182"/>
    <cellStyle name="Note 2 4 2 2" xfId="304"/>
    <cellStyle name="Note 2 4 2 2 2" xfId="2926"/>
    <cellStyle name="Note 2 4 2 2 2 2" xfId="3081"/>
    <cellStyle name="Note 2 4 2 2 2 3" xfId="5001"/>
    <cellStyle name="Note 2 4 2 2 3" xfId="2697"/>
    <cellStyle name="Note 2 4 2 2 4" xfId="3512"/>
    <cellStyle name="Note 2 4 2 2 5" xfId="5359"/>
    <cellStyle name="Note 2 4 2 3" xfId="2480"/>
    <cellStyle name="Note 2 4 2 3 2" xfId="4894"/>
    <cellStyle name="Note 2 4 2 3 3" xfId="5603"/>
    <cellStyle name="Note 2 4 2 3 4" xfId="5877"/>
    <cellStyle name="Note 2 4 2 4" xfId="2510"/>
    <cellStyle name="Note 2 4 2 4 2" xfId="4924"/>
    <cellStyle name="Note 2 4 2 4 3" xfId="5633"/>
    <cellStyle name="Note 2 4 2 4 4" xfId="5907"/>
    <cellStyle name="Note 2 4 2 5" xfId="2535"/>
    <cellStyle name="Note 2 4 2 5 2" xfId="4948"/>
    <cellStyle name="Note 2 4 2 5 3" xfId="5658"/>
    <cellStyle name="Note 2 4 2 5 4" xfId="5931"/>
    <cellStyle name="Note 2 4 2 6" xfId="2822"/>
    <cellStyle name="Note 2 4 2 6 2" xfId="3402"/>
    <cellStyle name="Note 2 4 2 6 3" xfId="5053"/>
    <cellStyle name="Note 2 4 2 7" xfId="2610"/>
    <cellStyle name="Note 2 4 2 8" xfId="3735"/>
    <cellStyle name="Note 2 4 2 9" xfId="5374"/>
    <cellStyle name="Note 2 4 3" xfId="228"/>
    <cellStyle name="Note 2 4 3 2" xfId="350"/>
    <cellStyle name="Note 2 4 3 2 2" xfId="2972"/>
    <cellStyle name="Note 2 4 3 2 2 2" xfId="3000"/>
    <cellStyle name="Note 2 4 3 2 2 3" xfId="5256"/>
    <cellStyle name="Note 2 4 3 2 3" xfId="2743"/>
    <cellStyle name="Note 2 4 3 2 4" xfId="3466"/>
    <cellStyle name="Note 2 4 3 2 5" xfId="5199"/>
    <cellStyle name="Note 2 4 3 3" xfId="1589"/>
    <cellStyle name="Note 2 4 3 3 2" xfId="4007"/>
    <cellStyle name="Note 2 4 3 3 3" xfId="5181"/>
    <cellStyle name="Note 2 4 3 3 4" xfId="5243"/>
    <cellStyle name="Note 2 4 3 4" xfId="2385"/>
    <cellStyle name="Note 2 4 3 4 2" xfId="4799"/>
    <cellStyle name="Note 2 4 3 4 3" xfId="5508"/>
    <cellStyle name="Note 2 4 3 4 4" xfId="5782"/>
    <cellStyle name="Note 2 4 3 5" xfId="2868"/>
    <cellStyle name="Note 2 4 3 5 2" xfId="3250"/>
    <cellStyle name="Note 2 4 3 5 3" xfId="5296"/>
    <cellStyle name="Note 2 4 3 6" xfId="2656"/>
    <cellStyle name="Note 2 4 3 7" xfId="3615"/>
    <cellStyle name="Note 2 4 3 8" xfId="5144"/>
    <cellStyle name="Note 2 4 4" xfId="237"/>
    <cellStyle name="Note 2 4 4 2" xfId="359"/>
    <cellStyle name="Note 2 4 4 2 2" xfId="2981"/>
    <cellStyle name="Note 2 4 4 2 2 2" xfId="2991"/>
    <cellStyle name="Note 2 4 4 2 2 3" xfId="5250"/>
    <cellStyle name="Note 2 4 4 2 3" xfId="2752"/>
    <cellStyle name="Note 2 4 4 2 4" xfId="3459"/>
    <cellStyle name="Note 2 4 4 2 5" xfId="5096"/>
    <cellStyle name="Note 2 4 4 3" xfId="1587"/>
    <cellStyle name="Note 2 4 4 3 2" xfId="4005"/>
    <cellStyle name="Note 2 4 4 3 3" xfId="5179"/>
    <cellStyle name="Note 2 4 4 3 4" xfId="5245"/>
    <cellStyle name="Note 2 4 4 4" xfId="2400"/>
    <cellStyle name="Note 2 4 4 4 2" xfId="4814"/>
    <cellStyle name="Note 2 4 4 4 3" xfId="5523"/>
    <cellStyle name="Note 2 4 4 4 4" xfId="5797"/>
    <cellStyle name="Note 2 4 4 5" xfId="2877"/>
    <cellStyle name="Note 2 4 4 5 2" xfId="3241"/>
    <cellStyle name="Note 2 4 4 5 3" xfId="5024"/>
    <cellStyle name="Note 2 4 4 6" xfId="2665"/>
    <cellStyle name="Note 2 4 4 7" xfId="3606"/>
    <cellStyle name="Note 2 4 4 8" xfId="5372"/>
    <cellStyle name="Note 2 4 5" xfId="173"/>
    <cellStyle name="Note 2 4 5 2" xfId="2520"/>
    <cellStyle name="Note 2 4 5 2 2" xfId="4934"/>
    <cellStyle name="Note 2 4 5 2 3" xfId="5643"/>
    <cellStyle name="Note 2 4 5 2 4" xfId="5917"/>
    <cellStyle name="Note 2 4 5 3" xfId="2816"/>
    <cellStyle name="Note 2 4 5 3 2" xfId="3406"/>
    <cellStyle name="Note 2 4 5 3 3" xfId="5055"/>
    <cellStyle name="Note 2 4 5 4" xfId="2694"/>
    <cellStyle name="Note 2 4 5 5" xfId="3515"/>
    <cellStyle name="Note 2 4 5 6" xfId="5354"/>
    <cellStyle name="Note 2 4 6" xfId="297"/>
    <cellStyle name="Note 2 4 6 2" xfId="2920"/>
    <cellStyle name="Note 2 4 6 3" xfId="3086"/>
    <cellStyle name="Note 2 4 6 4" xfId="5006"/>
    <cellStyle name="Note 2 4 7" xfId="2417"/>
    <cellStyle name="Note 2 4 7 2" xfId="4831"/>
    <cellStyle name="Note 2 4 7 3" xfId="5540"/>
    <cellStyle name="Note 2 4 7 4" xfId="5814"/>
    <cellStyle name="Note 2 4 8" xfId="2493"/>
    <cellStyle name="Note 2 4 8 2" xfId="4907"/>
    <cellStyle name="Note 2 4 8 3" xfId="5616"/>
    <cellStyle name="Note 2 4 8 4" xfId="5890"/>
    <cellStyle name="Note 2 4 9" xfId="2774"/>
    <cellStyle name="Note 2 4 9 2" xfId="3437"/>
    <cellStyle name="Note 2 4 9 3" xfId="5072"/>
    <cellStyle name="Note 2 5" xfId="83"/>
    <cellStyle name="Note 2 5 10" xfId="5393"/>
    <cellStyle name="Note 2 5 2" xfId="197"/>
    <cellStyle name="Note 2 5 2 2" xfId="2506"/>
    <cellStyle name="Note 2 5 2 2 2" xfId="4920"/>
    <cellStyle name="Note 2 5 2 2 3" xfId="5629"/>
    <cellStyle name="Note 2 5 2 2 4" xfId="5903"/>
    <cellStyle name="Note 2 5 2 3" xfId="2837"/>
    <cellStyle name="Note 2 5 2 3 2" xfId="3387"/>
    <cellStyle name="Note 2 5 2 3 3" xfId="5046"/>
    <cellStyle name="Note 2 5 2 4" xfId="2712"/>
    <cellStyle name="Note 2 5 2 5" xfId="3497"/>
    <cellStyle name="Note 2 5 2 6" xfId="5117"/>
    <cellStyle name="Note 2 5 3" xfId="319"/>
    <cellStyle name="Note 2 5 3 2" xfId="2379"/>
    <cellStyle name="Note 2 5 3 2 2" xfId="4793"/>
    <cellStyle name="Note 2 5 3 2 3" xfId="5502"/>
    <cellStyle name="Note 2 5 3 2 4" xfId="5776"/>
    <cellStyle name="Note 2 5 3 3" xfId="2941"/>
    <cellStyle name="Note 2 5 3 4" xfId="3067"/>
    <cellStyle name="Note 2 5 3 5" xfId="5270"/>
    <cellStyle name="Note 2 5 4" xfId="2483"/>
    <cellStyle name="Note 2 5 4 2" xfId="2304"/>
    <cellStyle name="Note 2 5 4 2 2" xfId="4718"/>
    <cellStyle name="Note 2 5 4 2 3" xfId="5427"/>
    <cellStyle name="Note 2 5 4 2 4" xfId="5701"/>
    <cellStyle name="Note 2 5 4 3" xfId="4897"/>
    <cellStyle name="Note 2 5 4 4" xfId="5606"/>
    <cellStyle name="Note 2 5 4 5" xfId="5880"/>
    <cellStyle name="Note 2 5 5" xfId="2434"/>
    <cellStyle name="Note 2 5 5 2" xfId="4848"/>
    <cellStyle name="Note 2 5 5 3" xfId="5557"/>
    <cellStyle name="Note 2 5 5 4" xfId="5831"/>
    <cellStyle name="Note 2 5 6" xfId="2330"/>
    <cellStyle name="Note 2 5 6 2" xfId="4744"/>
    <cellStyle name="Note 2 5 6 3" xfId="5453"/>
    <cellStyle name="Note 2 5 6 4" xfId="5727"/>
    <cellStyle name="Note 2 5 7" xfId="2779"/>
    <cellStyle name="Note 2 5 7 2" xfId="3432"/>
    <cellStyle name="Note 2 5 7 3" xfId="5067"/>
    <cellStyle name="Note 2 5 8" xfId="2625"/>
    <cellStyle name="Note 2 5 9" xfId="3653"/>
    <cellStyle name="Note 2 6" xfId="206"/>
    <cellStyle name="Note 2 6 2" xfId="328"/>
    <cellStyle name="Note 2 6 2 2" xfId="2950"/>
    <cellStyle name="Note 2 6 2 2 2" xfId="3058"/>
    <cellStyle name="Note 2 6 2 2 3" xfId="5266"/>
    <cellStyle name="Note 2 6 2 3" xfId="2721"/>
    <cellStyle name="Note 2 6 2 4" xfId="3488"/>
    <cellStyle name="Note 2 6 2 5" xfId="5349"/>
    <cellStyle name="Note 2 6 3" xfId="1595"/>
    <cellStyle name="Note 2 6 3 2" xfId="4013"/>
    <cellStyle name="Note 2 6 3 3" xfId="5187"/>
    <cellStyle name="Note 2 6 3 4" xfId="2903"/>
    <cellStyle name="Note 2 6 4" xfId="2502"/>
    <cellStyle name="Note 2 6 4 2" xfId="4916"/>
    <cellStyle name="Note 2 6 4 3" xfId="5625"/>
    <cellStyle name="Note 2 6 4 4" xfId="5899"/>
    <cellStyle name="Note 2 6 5" xfId="2549"/>
    <cellStyle name="Note 2 6 5 2" xfId="4962"/>
    <cellStyle name="Note 2 6 5 3" xfId="5672"/>
    <cellStyle name="Note 2 6 5 4" xfId="5945"/>
    <cellStyle name="Note 2 6 6" xfId="2846"/>
    <cellStyle name="Note 2 6 6 2" xfId="3378"/>
    <cellStyle name="Note 2 6 6 3" xfId="5041"/>
    <cellStyle name="Note 2 6 7" xfId="2634"/>
    <cellStyle name="Note 2 6 8" xfId="3646"/>
    <cellStyle name="Note 2 6 9" xfId="5154"/>
    <cellStyle name="Note 2 7" xfId="143"/>
    <cellStyle name="Note 2 7 2" xfId="2494"/>
    <cellStyle name="Note 2 7 2 2" xfId="4908"/>
    <cellStyle name="Note 2 7 2 3" xfId="5617"/>
    <cellStyle name="Note 2 7 2 4" xfId="5891"/>
    <cellStyle name="Note 2 7 3" xfId="2793"/>
    <cellStyle name="Note 2 7 3 2" xfId="3425"/>
    <cellStyle name="Note 2 7 3 3" xfId="5064"/>
    <cellStyle name="Note 2 7 4" xfId="2676"/>
    <cellStyle name="Note 2 7 5" xfId="3533"/>
    <cellStyle name="Note 2 7 6" xfId="5135"/>
    <cellStyle name="Note 2 8" xfId="271"/>
    <cellStyle name="Note 2 8 2" xfId="2458"/>
    <cellStyle name="Note 2 8 2 2" xfId="4872"/>
    <cellStyle name="Note 2 8 2 3" xfId="5581"/>
    <cellStyle name="Note 2 8 2 4" xfId="5855"/>
    <cellStyle name="Note 2 8 3" xfId="2896"/>
    <cellStyle name="Note 2 8 4" xfId="3115"/>
    <cellStyle name="Note 2 8 5" xfId="5018"/>
    <cellStyle name="Note 2 9" xfId="1604"/>
    <cellStyle name="Note 2 9 2" xfId="2404"/>
    <cellStyle name="Note 2 9 2 2" xfId="4818"/>
    <cellStyle name="Note 2 9 2 3" xfId="5527"/>
    <cellStyle name="Note 2 9 2 4" xfId="5801"/>
    <cellStyle name="Note 2 9 3" xfId="4022"/>
    <cellStyle name="Note 2 9 4" xfId="5196"/>
    <cellStyle name="Note 2 9 5" xfId="2923"/>
    <cellStyle name="Note 3" xfId="60"/>
    <cellStyle name="Note 3 10" xfId="2591"/>
    <cellStyle name="Note 3 11" xfId="3834"/>
    <cellStyle name="Note 3 12" xfId="5170"/>
    <cellStyle name="Note 3 2" xfId="192"/>
    <cellStyle name="Note 3 2 10" xfId="5160"/>
    <cellStyle name="Note 3 2 2" xfId="314"/>
    <cellStyle name="Note 3 2 2 2" xfId="2371"/>
    <cellStyle name="Note 3 2 2 2 2" xfId="4785"/>
    <cellStyle name="Note 3 2 2 2 3" xfId="5494"/>
    <cellStyle name="Note 3 2 2 2 4" xfId="5768"/>
    <cellStyle name="Note 3 2 2 3" xfId="2936"/>
    <cellStyle name="Note 3 2 2 3 2" xfId="3071"/>
    <cellStyle name="Note 3 2 2 3 3" xfId="4996"/>
    <cellStyle name="Note 3 2 2 4" xfId="2707"/>
    <cellStyle name="Note 3 2 2 5" xfId="3502"/>
    <cellStyle name="Note 3 2 2 6" xfId="5120"/>
    <cellStyle name="Note 3 2 3" xfId="1615"/>
    <cellStyle name="Note 3 2 3 2" xfId="2424"/>
    <cellStyle name="Note 3 2 3 2 2" xfId="4838"/>
    <cellStyle name="Note 3 2 3 2 3" xfId="5547"/>
    <cellStyle name="Note 3 2 3 2 4" xfId="5821"/>
    <cellStyle name="Note 3 2 3 3" xfId="4030"/>
    <cellStyle name="Note 3 2 3 4" xfId="5206"/>
    <cellStyle name="Note 3 2 3 5" xfId="2570"/>
    <cellStyle name="Note 3 2 4" xfId="2318"/>
    <cellStyle name="Note 3 2 4 2" xfId="2403"/>
    <cellStyle name="Note 3 2 4 2 2" xfId="4817"/>
    <cellStyle name="Note 3 2 4 2 3" xfId="5526"/>
    <cellStyle name="Note 3 2 4 2 4" xfId="5800"/>
    <cellStyle name="Note 3 2 4 3" xfId="4732"/>
    <cellStyle name="Note 3 2 4 4" xfId="5441"/>
    <cellStyle name="Note 3 2 4 5" xfId="5715"/>
    <cellStyle name="Note 3 2 5" xfId="2300"/>
    <cellStyle name="Note 3 2 5 2" xfId="4714"/>
    <cellStyle name="Note 3 2 5 3" xfId="5423"/>
    <cellStyle name="Note 3 2 5 4" xfId="5697"/>
    <cellStyle name="Note 3 2 6" xfId="2353"/>
    <cellStyle name="Note 3 2 6 2" xfId="4767"/>
    <cellStyle name="Note 3 2 6 3" xfId="5476"/>
    <cellStyle name="Note 3 2 6 4" xfId="5750"/>
    <cellStyle name="Note 3 2 7" xfId="2832"/>
    <cellStyle name="Note 3 2 7 2" xfId="3392"/>
    <cellStyle name="Note 3 2 7 3" xfId="5314"/>
    <cellStyle name="Note 3 2 8" xfId="2620"/>
    <cellStyle name="Note 3 2 9" xfId="3658"/>
    <cellStyle name="Note 3 3" xfId="218"/>
    <cellStyle name="Note 3 3 2" xfId="340"/>
    <cellStyle name="Note 3 3 2 2" xfId="2962"/>
    <cellStyle name="Note 3 3 2 2 2" xfId="3010"/>
    <cellStyle name="Note 3 3 2 2 3" xfId="5260"/>
    <cellStyle name="Note 3 3 2 3" xfId="2733"/>
    <cellStyle name="Note 3 3 2 4" xfId="3476"/>
    <cellStyle name="Note 3 3 2 5" xfId="5200"/>
    <cellStyle name="Note 3 3 3" xfId="1592"/>
    <cellStyle name="Note 3 3 3 2" xfId="4010"/>
    <cellStyle name="Note 3 3 3 3" xfId="5184"/>
    <cellStyle name="Note 3 3 3 4" xfId="2787"/>
    <cellStyle name="Note 3 3 4" xfId="2360"/>
    <cellStyle name="Note 3 3 4 2" xfId="4774"/>
    <cellStyle name="Note 3 3 4 3" xfId="5483"/>
    <cellStyle name="Note 3 3 4 4" xfId="5757"/>
    <cellStyle name="Note 3 3 5" xfId="2554"/>
    <cellStyle name="Note 3 3 5 2" xfId="4967"/>
    <cellStyle name="Note 3 3 5 3" xfId="5677"/>
    <cellStyle name="Note 3 3 5 4" xfId="5950"/>
    <cellStyle name="Note 3 3 6" xfId="2858"/>
    <cellStyle name="Note 3 3 6 2" xfId="2564"/>
    <cellStyle name="Note 3 3 6 3" xfId="5035"/>
    <cellStyle name="Note 3 3 7" xfId="2646"/>
    <cellStyle name="Note 3 3 8" xfId="3634"/>
    <cellStyle name="Note 3 3 9" xfId="5148"/>
    <cellStyle name="Note 3 4" xfId="162"/>
    <cellStyle name="Note 3 4 2" xfId="2454"/>
    <cellStyle name="Note 3 4 2 2" xfId="4868"/>
    <cellStyle name="Note 3 4 2 3" xfId="5577"/>
    <cellStyle name="Note 3 4 2 4" xfId="5851"/>
    <cellStyle name="Note 3 4 3" xfId="2805"/>
    <cellStyle name="Note 3 4 3 2" xfId="3416"/>
    <cellStyle name="Note 3 4 3 3" xfId="5326"/>
    <cellStyle name="Note 3 4 4" xfId="2684"/>
    <cellStyle name="Note 3 4 5" xfId="3525"/>
    <cellStyle name="Note 3 4 6" xfId="5131"/>
    <cellStyle name="Note 3 5" xfId="287"/>
    <cellStyle name="Note 3 5 2" xfId="2523"/>
    <cellStyle name="Note 3 5 2 2" xfId="4937"/>
    <cellStyle name="Note 3 5 2 3" xfId="5646"/>
    <cellStyle name="Note 3 5 2 4" xfId="5920"/>
    <cellStyle name="Note 3 5 3" xfId="2910"/>
    <cellStyle name="Note 3 5 4" xfId="3096"/>
    <cellStyle name="Note 3 5 5" xfId="5013"/>
    <cellStyle name="Note 3 6" xfId="1603"/>
    <cellStyle name="Note 3 6 2" xfId="2402"/>
    <cellStyle name="Note 3 6 2 2" xfId="4816"/>
    <cellStyle name="Note 3 6 2 3" xfId="5525"/>
    <cellStyle name="Note 3 6 2 4" xfId="5799"/>
    <cellStyle name="Note 3 6 3" xfId="4021"/>
    <cellStyle name="Note 3 6 4" xfId="5195"/>
    <cellStyle name="Note 3 6 5" xfId="5237"/>
    <cellStyle name="Note 3 7" xfId="2328"/>
    <cellStyle name="Note 3 7 2" xfId="4742"/>
    <cellStyle name="Note 3 7 3" xfId="5451"/>
    <cellStyle name="Note 3 7 4" xfId="5725"/>
    <cellStyle name="Note 3 8" xfId="1593"/>
    <cellStyle name="Note 3 8 2" xfId="4011"/>
    <cellStyle name="Note 3 8 3" xfId="5185"/>
    <cellStyle name="Note 3 8 4" xfId="5239"/>
    <cellStyle name="Note 3 9" xfId="2764"/>
    <cellStyle name="Note 3 9 2" xfId="3447"/>
    <cellStyle name="Note 3 9 3" xfId="3991"/>
    <cellStyle name="Note 4" xfId="68"/>
    <cellStyle name="Note 4 10" xfId="2599"/>
    <cellStyle name="Note 4 11" xfId="3800"/>
    <cellStyle name="Note 4 12" xfId="5402"/>
    <cellStyle name="Note 4 2" xfId="184"/>
    <cellStyle name="Note 4 2 2" xfId="306"/>
    <cellStyle name="Note 4 2 2 2" xfId="2928"/>
    <cellStyle name="Note 4 2 2 2 2" xfId="3079"/>
    <cellStyle name="Note 4 2 2 2 3" xfId="5000"/>
    <cellStyle name="Note 4 2 2 3" xfId="2699"/>
    <cellStyle name="Note 4 2 2 4" xfId="3510"/>
    <cellStyle name="Note 4 2 2 5" xfId="5124"/>
    <cellStyle name="Note 4 2 3" xfId="1600"/>
    <cellStyle name="Note 4 2 3 2" xfId="4018"/>
    <cellStyle name="Note 4 2 3 3" xfId="5192"/>
    <cellStyle name="Note 4 2 3 4" xfId="2894"/>
    <cellStyle name="Note 4 2 4" xfId="2467"/>
    <cellStyle name="Note 4 2 4 2" xfId="4881"/>
    <cellStyle name="Note 4 2 4 3" xfId="5590"/>
    <cellStyle name="Note 4 2 4 4" xfId="5864"/>
    <cellStyle name="Note 4 2 5" xfId="2537"/>
    <cellStyle name="Note 4 2 5 2" xfId="4950"/>
    <cellStyle name="Note 4 2 5 3" xfId="5660"/>
    <cellStyle name="Note 4 2 5 4" xfId="5933"/>
    <cellStyle name="Note 4 2 6" xfId="2824"/>
    <cellStyle name="Note 4 2 6 2" xfId="3400"/>
    <cellStyle name="Note 4 2 6 3" xfId="5310"/>
    <cellStyle name="Note 4 2 7" xfId="2612"/>
    <cellStyle name="Note 4 2 8" xfId="3708"/>
    <cellStyle name="Note 4 2 9" xfId="5164"/>
    <cellStyle name="Note 4 3" xfId="226"/>
    <cellStyle name="Note 4 3 2" xfId="348"/>
    <cellStyle name="Note 4 3 2 2" xfId="2970"/>
    <cellStyle name="Note 4 3 2 2 2" xfId="3002"/>
    <cellStyle name="Note 4 3 2 2 3" xfId="4980"/>
    <cellStyle name="Note 4 3 2 3" xfId="2741"/>
    <cellStyle name="Note 4 3 2 4" xfId="3468"/>
    <cellStyle name="Note 4 3 2 5" xfId="5104"/>
    <cellStyle name="Note 4 3 3" xfId="2346"/>
    <cellStyle name="Note 4 3 3 2" xfId="4760"/>
    <cellStyle name="Note 4 3 3 3" xfId="5469"/>
    <cellStyle name="Note 4 3 3 4" xfId="5743"/>
    <cellStyle name="Note 4 3 4" xfId="2375"/>
    <cellStyle name="Note 4 3 4 2" xfId="4789"/>
    <cellStyle name="Note 4 3 4 3" xfId="5498"/>
    <cellStyle name="Note 4 3 4 4" xfId="5772"/>
    <cellStyle name="Note 4 3 5" xfId="2866"/>
    <cellStyle name="Note 4 3 5 2" xfId="3252"/>
    <cellStyle name="Note 4 3 5 3" xfId="5031"/>
    <cellStyle name="Note 4 3 6" xfId="2654"/>
    <cellStyle name="Note 4 3 7" xfId="3617"/>
    <cellStyle name="Note 4 3 8" xfId="5377"/>
    <cellStyle name="Note 4 4" xfId="235"/>
    <cellStyle name="Note 4 4 2" xfId="357"/>
    <cellStyle name="Note 4 4 2 2" xfId="2979"/>
    <cellStyle name="Note 4 4 2 2 2" xfId="2993"/>
    <cellStyle name="Note 4 4 2 2 3" xfId="5251"/>
    <cellStyle name="Note 4 4 2 3" xfId="2750"/>
    <cellStyle name="Note 4 4 2 4" xfId="3995"/>
    <cellStyle name="Note 4 4 2 5" xfId="5098"/>
    <cellStyle name="Note 4 4 3" xfId="2349"/>
    <cellStyle name="Note 4 4 3 2" xfId="4763"/>
    <cellStyle name="Note 4 4 3 3" xfId="5472"/>
    <cellStyle name="Note 4 4 3 4" xfId="5746"/>
    <cellStyle name="Note 4 4 4" xfId="2448"/>
    <cellStyle name="Note 4 4 4 2" xfId="4862"/>
    <cellStyle name="Note 4 4 4 3" xfId="5571"/>
    <cellStyle name="Note 4 4 4 4" xfId="5845"/>
    <cellStyle name="Note 4 4 5" xfId="2875"/>
    <cellStyle name="Note 4 4 5 2" xfId="3243"/>
    <cellStyle name="Note 4 4 5 3" xfId="5278"/>
    <cellStyle name="Note 4 4 6" xfId="2663"/>
    <cellStyle name="Note 4 4 7" xfId="3608"/>
    <cellStyle name="Note 4 4 8" xfId="5373"/>
    <cellStyle name="Note 4 5" xfId="170"/>
    <cellStyle name="Note 4 5 2" xfId="2500"/>
    <cellStyle name="Note 4 5 2 2" xfId="4914"/>
    <cellStyle name="Note 4 5 2 3" xfId="5623"/>
    <cellStyle name="Note 4 5 2 4" xfId="5897"/>
    <cellStyle name="Note 4 5 3" xfId="2813"/>
    <cellStyle name="Note 4 5 3 2" xfId="3408"/>
    <cellStyle name="Note 4 5 3 3" xfId="5322"/>
    <cellStyle name="Note 4 5 4" xfId="2692"/>
    <cellStyle name="Note 4 5 5" xfId="3517"/>
    <cellStyle name="Note 4 5 6" xfId="5127"/>
    <cellStyle name="Note 4 6" xfId="295"/>
    <cellStyle name="Note 4 6 2" xfId="2918"/>
    <cellStyle name="Note 4 6 3" xfId="3088"/>
    <cellStyle name="Note 4 6 4" xfId="5008"/>
    <cellStyle name="Note 4 7" xfId="2477"/>
    <cellStyle name="Note 4 7 2" xfId="4891"/>
    <cellStyle name="Note 4 7 3" xfId="5600"/>
    <cellStyle name="Note 4 7 4" xfId="5874"/>
    <cellStyle name="Note 4 8" xfId="2532"/>
    <cellStyle name="Note 4 8 2" xfId="4945"/>
    <cellStyle name="Note 4 8 3" xfId="5655"/>
    <cellStyle name="Note 4 8 4" xfId="5928"/>
    <cellStyle name="Note 4 9" xfId="2772"/>
    <cellStyle name="Note 4 9 2" xfId="3439"/>
    <cellStyle name="Note 4 9 3" xfId="5074"/>
    <cellStyle name="Note 5" xfId="82"/>
    <cellStyle name="Note 5 10" xfId="5410"/>
    <cellStyle name="Note 5 2" xfId="142"/>
    <cellStyle name="Note 5 2 2" xfId="2368"/>
    <cellStyle name="Note 5 2 2 2" xfId="4782"/>
    <cellStyle name="Note 5 2 2 3" xfId="5491"/>
    <cellStyle name="Note 5 2 2 4" xfId="5765"/>
    <cellStyle name="Note 5 2 3" xfId="2792"/>
    <cellStyle name="Note 5 2 3 2" xfId="3426"/>
    <cellStyle name="Note 5 2 3 3" xfId="5331"/>
    <cellStyle name="Note 5 2 4" xfId="2675"/>
    <cellStyle name="Note 5 2 5" xfId="3534"/>
    <cellStyle name="Note 5 2 6" xfId="5136"/>
    <cellStyle name="Note 5 3" xfId="270"/>
    <cellStyle name="Note 5 3 2" xfId="2384"/>
    <cellStyle name="Note 5 3 2 2" xfId="4798"/>
    <cellStyle name="Note 5 3 2 3" xfId="5507"/>
    <cellStyle name="Note 5 3 2 4" xfId="5781"/>
    <cellStyle name="Note 5 3 3" xfId="2895"/>
    <cellStyle name="Note 5 3 4" xfId="3170"/>
    <cellStyle name="Note 5 3 5" xfId="5019"/>
    <cellStyle name="Note 5 4" xfId="2412"/>
    <cellStyle name="Note 5 4 2" xfId="2306"/>
    <cellStyle name="Note 5 4 2 2" xfId="4720"/>
    <cellStyle name="Note 5 4 2 3" xfId="5429"/>
    <cellStyle name="Note 5 4 2 4" xfId="5703"/>
    <cellStyle name="Note 5 4 3" xfId="4826"/>
    <cellStyle name="Note 5 4 4" xfId="5535"/>
    <cellStyle name="Note 5 4 5" xfId="5809"/>
    <cellStyle name="Note 5 5" xfId="2393"/>
    <cellStyle name="Note 5 5 2" xfId="4807"/>
    <cellStyle name="Note 5 5 3" xfId="5516"/>
    <cellStyle name="Note 5 5 4" xfId="5790"/>
    <cellStyle name="Note 5 6" xfId="2449"/>
    <cellStyle name="Note 5 6 2" xfId="4863"/>
    <cellStyle name="Note 5 6 3" xfId="5572"/>
    <cellStyle name="Note 5 6 4" xfId="5846"/>
    <cellStyle name="Note 5 7" xfId="2778"/>
    <cellStyle name="Note 5 7 2" xfId="3433"/>
    <cellStyle name="Note 5 7 3" xfId="5068"/>
    <cellStyle name="Note 5 8" xfId="2575"/>
    <cellStyle name="Note 5 9" xfId="2580"/>
    <cellStyle name="Note 6" xfId="199"/>
    <cellStyle name="Note 6 10" xfId="5157"/>
    <cellStyle name="Note 6 2" xfId="321"/>
    <cellStyle name="Note 6 2 2" xfId="2503"/>
    <cellStyle name="Note 6 2 2 2" xfId="4917"/>
    <cellStyle name="Note 6 2 2 3" xfId="5626"/>
    <cellStyle name="Note 6 2 2 4" xfId="5900"/>
    <cellStyle name="Note 6 2 3" xfId="2943"/>
    <cellStyle name="Note 6 2 3 2" xfId="3065"/>
    <cellStyle name="Note 6 2 3 3" xfId="4993"/>
    <cellStyle name="Note 6 2 4" xfId="2714"/>
    <cellStyle name="Note 6 2 5" xfId="3495"/>
    <cellStyle name="Note 6 2 6" xfId="5352"/>
    <cellStyle name="Note 6 3" xfId="2440"/>
    <cellStyle name="Note 6 3 2" xfId="2380"/>
    <cellStyle name="Note 6 3 2 2" xfId="4794"/>
    <cellStyle name="Note 6 3 2 3" xfId="5503"/>
    <cellStyle name="Note 6 3 2 4" xfId="5777"/>
    <cellStyle name="Note 6 3 3" xfId="4854"/>
    <cellStyle name="Note 6 3 4" xfId="5563"/>
    <cellStyle name="Note 6 3 5" xfId="5837"/>
    <cellStyle name="Note 6 4" xfId="2303"/>
    <cellStyle name="Note 6 4 2" xfId="4717"/>
    <cellStyle name="Note 6 4 3" xfId="5426"/>
    <cellStyle name="Note 6 4 4" xfId="5700"/>
    <cellStyle name="Note 6 5" xfId="2387"/>
    <cellStyle name="Note 6 5 2" xfId="4801"/>
    <cellStyle name="Note 6 5 3" xfId="5510"/>
    <cellStyle name="Note 6 5 4" xfId="5784"/>
    <cellStyle name="Note 6 6" xfId="2466"/>
    <cellStyle name="Note 6 6 2" xfId="4880"/>
    <cellStyle name="Note 6 6 3" xfId="5589"/>
    <cellStyle name="Note 6 6 4" xfId="5863"/>
    <cellStyle name="Note 6 7" xfId="2839"/>
    <cellStyle name="Note 6 7 2" xfId="3385"/>
    <cellStyle name="Note 6 7 3" xfId="5044"/>
    <cellStyle name="Note 6 8" xfId="2627"/>
    <cellStyle name="Note 6 9" xfId="3999"/>
    <cellStyle name="Note 7" xfId="205"/>
    <cellStyle name="Note 7 2" xfId="327"/>
    <cellStyle name="Note 7 2 2" xfId="2949"/>
    <cellStyle name="Note 7 2 2 2" xfId="3059"/>
    <cellStyle name="Note 7 2 2 3" xfId="5265"/>
    <cellStyle name="Note 7 2 3" xfId="2720"/>
    <cellStyle name="Note 7 2 4" xfId="3489"/>
    <cellStyle name="Note 7 2 5" xfId="5348"/>
    <cellStyle name="Note 7 3" xfId="2339"/>
    <cellStyle name="Note 7 3 2" xfId="4753"/>
    <cellStyle name="Note 7 3 3" xfId="5462"/>
    <cellStyle name="Note 7 3 4" xfId="5736"/>
    <cellStyle name="Note 7 4" xfId="2548"/>
    <cellStyle name="Note 7 4 2" xfId="4961"/>
    <cellStyle name="Note 7 4 3" xfId="5671"/>
    <cellStyle name="Note 7 4 4" xfId="5944"/>
    <cellStyle name="Note 7 5" xfId="2845"/>
    <cellStyle name="Note 7 5 2" xfId="3379"/>
    <cellStyle name="Note 7 5 3" xfId="5042"/>
    <cellStyle name="Note 7 6" xfId="2633"/>
    <cellStyle name="Note 7 7" xfId="3647"/>
    <cellStyle name="Note 7 8" xfId="5155"/>
    <cellStyle name="Note 8" xfId="2755"/>
    <cellStyle name="Note 8 2" xfId="3456"/>
    <cellStyle name="Note 8 3" xfId="5094"/>
    <cellStyle name="Output" xfId="39"/>
    <cellStyle name="Output 2" xfId="58"/>
    <cellStyle name="Output 2 10" xfId="2762"/>
    <cellStyle name="Output 2 10 2" xfId="3449"/>
    <cellStyle name="Output 2 10 3" xfId="2583"/>
    <cellStyle name="Output 2 11" xfId="2589"/>
    <cellStyle name="Output 2 12" xfId="3878"/>
    <cellStyle name="Output 2 13" xfId="5171"/>
    <cellStyle name="Output 2 2" xfId="194"/>
    <cellStyle name="Output 2 2 10" xfId="5394"/>
    <cellStyle name="Output 2 2 2" xfId="316"/>
    <cellStyle name="Output 2 2 2 2" xfId="2372"/>
    <cellStyle name="Output 2 2 2 2 2" xfId="4786"/>
    <cellStyle name="Output 2 2 2 2 3" xfId="5495"/>
    <cellStyle name="Output 2 2 2 2 4" xfId="5769"/>
    <cellStyle name="Output 2 2 2 3" xfId="2938"/>
    <cellStyle name="Output 2 2 2 3 2" xfId="3070"/>
    <cellStyle name="Output 2 2 2 3 3" xfId="5271"/>
    <cellStyle name="Output 2 2 2 4" xfId="2709"/>
    <cellStyle name="Output 2 2 2 5" xfId="3500"/>
    <cellStyle name="Output 2 2 2 6" xfId="5118"/>
    <cellStyle name="Output 2 2 3" xfId="1617"/>
    <cellStyle name="Output 2 2 3 2" xfId="2432"/>
    <cellStyle name="Output 2 2 3 2 2" xfId="4846"/>
    <cellStyle name="Output 2 2 3 2 3" xfId="5555"/>
    <cellStyle name="Output 2 2 3 2 4" xfId="5829"/>
    <cellStyle name="Output 2 2 3 3" xfId="4032"/>
    <cellStyle name="Output 2 2 3 4" xfId="5208"/>
    <cellStyle name="Output 2 2 3 5" xfId="5226"/>
    <cellStyle name="Output 2 2 4" xfId="2316"/>
    <cellStyle name="Output 2 2 4 2" xfId="2460"/>
    <cellStyle name="Output 2 2 4 2 2" xfId="4874"/>
    <cellStyle name="Output 2 2 4 2 3" xfId="5583"/>
    <cellStyle name="Output 2 2 4 2 4" xfId="5857"/>
    <cellStyle name="Output 2 2 4 3" xfId="4730"/>
    <cellStyle name="Output 2 2 4 4" xfId="5439"/>
    <cellStyle name="Output 2 2 4 5" xfId="5713"/>
    <cellStyle name="Output 2 2 5" xfId="2299"/>
    <cellStyle name="Output 2 2 5 2" xfId="4713"/>
    <cellStyle name="Output 2 2 5 3" xfId="5422"/>
    <cellStyle name="Output 2 2 5 4" xfId="5696"/>
    <cellStyle name="Output 2 2 6" xfId="2354"/>
    <cellStyle name="Output 2 2 6 2" xfId="4768"/>
    <cellStyle name="Output 2 2 6 3" xfId="5477"/>
    <cellStyle name="Output 2 2 6 4" xfId="5751"/>
    <cellStyle name="Output 2 2 7" xfId="2834"/>
    <cellStyle name="Output 2 2 7 2" xfId="3390"/>
    <cellStyle name="Output 2 2 7 3" xfId="5312"/>
    <cellStyle name="Output 2 2 8" xfId="2622"/>
    <cellStyle name="Output 2 2 9" xfId="3656"/>
    <cellStyle name="Output 2 3" xfId="216"/>
    <cellStyle name="Output 2 3 2" xfId="338"/>
    <cellStyle name="Output 2 3 2 2" xfId="2960"/>
    <cellStyle name="Output 2 3 2 2 2" xfId="3048"/>
    <cellStyle name="Output 2 3 2 2 3" xfId="4984"/>
    <cellStyle name="Output 2 3 2 3" xfId="2731"/>
    <cellStyle name="Output 2 3 2 4" xfId="3478"/>
    <cellStyle name="Output 2 3 2 5" xfId="5107"/>
    <cellStyle name="Output 2 3 3" xfId="2487"/>
    <cellStyle name="Output 2 3 3 2" xfId="4901"/>
    <cellStyle name="Output 2 3 3 3" xfId="5610"/>
    <cellStyle name="Output 2 3 3 4" xfId="5884"/>
    <cellStyle name="Output 2 3 4" xfId="2499"/>
    <cellStyle name="Output 2 3 4 2" xfId="4913"/>
    <cellStyle name="Output 2 3 4 3" xfId="5622"/>
    <cellStyle name="Output 2 3 4 4" xfId="5896"/>
    <cellStyle name="Output 2 3 5" xfId="2553"/>
    <cellStyle name="Output 2 3 5 2" xfId="4966"/>
    <cellStyle name="Output 2 3 5 3" xfId="5676"/>
    <cellStyle name="Output 2 3 5 4" xfId="5949"/>
    <cellStyle name="Output 2 3 6" xfId="2856"/>
    <cellStyle name="Output 2 3 6 2" xfId="2899"/>
    <cellStyle name="Output 2 3 6 3" xfId="5294"/>
    <cellStyle name="Output 2 3 7" xfId="2644"/>
    <cellStyle name="Output 2 3 8" xfId="3636"/>
    <cellStyle name="Output 2 3 9" xfId="5375"/>
    <cellStyle name="Output 2 4" xfId="231"/>
    <cellStyle name="Output 2 4 2" xfId="353"/>
    <cellStyle name="Output 2 4 2 2" xfId="2975"/>
    <cellStyle name="Output 2 4 2 2 2" xfId="2997"/>
    <cellStyle name="Output 2 4 2 2 3" xfId="4977"/>
    <cellStyle name="Output 2 4 2 3" xfId="2746"/>
    <cellStyle name="Output 2 4 2 4" xfId="3463"/>
    <cellStyle name="Output 2 4 2 5" xfId="5102"/>
    <cellStyle name="Output 2 4 3" xfId="2422"/>
    <cellStyle name="Output 2 4 3 2" xfId="4836"/>
    <cellStyle name="Output 2 4 3 3" xfId="5545"/>
    <cellStyle name="Output 2 4 3 4" xfId="5819"/>
    <cellStyle name="Output 2 4 4" xfId="2497"/>
    <cellStyle name="Output 2 4 4 2" xfId="4911"/>
    <cellStyle name="Output 2 4 4 3" xfId="5620"/>
    <cellStyle name="Output 2 4 4 4" xfId="5894"/>
    <cellStyle name="Output 2 4 5" xfId="2871"/>
    <cellStyle name="Output 2 4 5 2" xfId="3247"/>
    <cellStyle name="Output 2 4 5 3" xfId="5028"/>
    <cellStyle name="Output 2 4 6" xfId="2659"/>
    <cellStyle name="Output 2 4 7" xfId="3612"/>
    <cellStyle name="Output 2 4 8" xfId="5141"/>
    <cellStyle name="Output 2 5" xfId="160"/>
    <cellStyle name="Output 2 5 2" xfId="2518"/>
    <cellStyle name="Output 2 5 2 2" xfId="4932"/>
    <cellStyle name="Output 2 5 2 3" xfId="5641"/>
    <cellStyle name="Output 2 5 2 4" xfId="5915"/>
    <cellStyle name="Output 2 5 3" xfId="2803"/>
    <cellStyle name="Output 2 5 3 2" xfId="3418"/>
    <cellStyle name="Output 2 5 3 3" xfId="5061"/>
    <cellStyle name="Output 2 5 4" xfId="2682"/>
    <cellStyle name="Output 2 5 5" xfId="3528"/>
    <cellStyle name="Output 2 5 6" xfId="5368"/>
    <cellStyle name="Output 2 6" xfId="285"/>
    <cellStyle name="Output 2 6 2" xfId="2359"/>
    <cellStyle name="Output 2 6 2 2" xfId="4773"/>
    <cellStyle name="Output 2 6 2 3" xfId="5482"/>
    <cellStyle name="Output 2 6 2 4" xfId="5756"/>
    <cellStyle name="Output 2 6 3" xfId="2908"/>
    <cellStyle name="Output 2 6 4" xfId="3098"/>
    <cellStyle name="Output 2 6 5" xfId="5015"/>
    <cellStyle name="Output 2 7" xfId="1605"/>
    <cellStyle name="Output 2 7 2" xfId="4023"/>
    <cellStyle name="Output 2 7 3" xfId="5197"/>
    <cellStyle name="Output 2 7 4" xfId="5235"/>
    <cellStyle name="Output 2 8" xfId="2326"/>
    <cellStyle name="Output 2 8 2" xfId="4740"/>
    <cellStyle name="Output 2 8 3" xfId="5449"/>
    <cellStyle name="Output 2 8 4" xfId="5723"/>
    <cellStyle name="Output 2 9" xfId="2473"/>
    <cellStyle name="Output 2 9 2" xfId="4887"/>
    <cellStyle name="Output 2 9 3" xfId="5596"/>
    <cellStyle name="Output 2 9 4" xfId="5870"/>
    <cellStyle name="Output 3" xfId="67"/>
    <cellStyle name="Output 3 10" xfId="2598"/>
    <cellStyle name="Output 3 11" xfId="2608"/>
    <cellStyle name="Output 3 12" xfId="5167"/>
    <cellStyle name="Output 3 2" xfId="185"/>
    <cellStyle name="Output 3 2 2" xfId="307"/>
    <cellStyle name="Output 3 2 2 2" xfId="2929"/>
    <cellStyle name="Output 3 2 2 2 2" xfId="3078"/>
    <cellStyle name="Output 3 2 2 2 3" xfId="5274"/>
    <cellStyle name="Output 3 2 2 3" xfId="2700"/>
    <cellStyle name="Output 3 2 2 4" xfId="3509"/>
    <cellStyle name="Output 3 2 2 5" xfId="5123"/>
    <cellStyle name="Output 3 2 3" xfId="2419"/>
    <cellStyle name="Output 3 2 3 2" xfId="4833"/>
    <cellStyle name="Output 3 2 3 3" xfId="5542"/>
    <cellStyle name="Output 3 2 3 4" xfId="5816"/>
    <cellStyle name="Output 3 2 4" xfId="2363"/>
    <cellStyle name="Output 3 2 4 2" xfId="4777"/>
    <cellStyle name="Output 3 2 4 3" xfId="5486"/>
    <cellStyle name="Output 3 2 4 4" xfId="5760"/>
    <cellStyle name="Output 3 2 5" xfId="2538"/>
    <cellStyle name="Output 3 2 5 2" xfId="4951"/>
    <cellStyle name="Output 3 2 5 3" xfId="5661"/>
    <cellStyle name="Output 3 2 5 4" xfId="5934"/>
    <cellStyle name="Output 3 2 6" xfId="2825"/>
    <cellStyle name="Output 3 2 6 2" xfId="3399"/>
    <cellStyle name="Output 3 2 6 3" xfId="5317"/>
    <cellStyle name="Output 3 2 7" xfId="2613"/>
    <cellStyle name="Output 3 2 8" xfId="3690"/>
    <cellStyle name="Output 3 2 9" xfId="5397"/>
    <cellStyle name="Output 3 3" xfId="225"/>
    <cellStyle name="Output 3 3 2" xfId="347"/>
    <cellStyle name="Output 3 3 2 2" xfId="2969"/>
    <cellStyle name="Output 3 3 2 2 2" xfId="3003"/>
    <cellStyle name="Output 3 3 2 2 3" xfId="5257"/>
    <cellStyle name="Output 3 3 2 3" xfId="2740"/>
    <cellStyle name="Output 3 3 2 4" xfId="3469"/>
    <cellStyle name="Output 3 3 2 5" xfId="5342"/>
    <cellStyle name="Output 3 3 3" xfId="1591"/>
    <cellStyle name="Output 3 3 3 2" xfId="4009"/>
    <cellStyle name="Output 3 3 3 3" xfId="5183"/>
    <cellStyle name="Output 3 3 3 4" xfId="2605"/>
    <cellStyle name="Output 3 3 4" xfId="2516"/>
    <cellStyle name="Output 3 3 4 2" xfId="4930"/>
    <cellStyle name="Output 3 3 4 3" xfId="5639"/>
    <cellStyle name="Output 3 3 4 4" xfId="5913"/>
    <cellStyle name="Output 3 3 5" xfId="2865"/>
    <cellStyle name="Output 3 3 5 2" xfId="3253"/>
    <cellStyle name="Output 3 3 5 3" xfId="5032"/>
    <cellStyle name="Output 3 3 6" xfId="2653"/>
    <cellStyle name="Output 3 3 7" xfId="3618"/>
    <cellStyle name="Output 3 3 8" xfId="5145"/>
    <cellStyle name="Output 3 4" xfId="234"/>
    <cellStyle name="Output 3 4 2" xfId="356"/>
    <cellStyle name="Output 3 4 2 2" xfId="2978"/>
    <cellStyle name="Output 3 4 2 2 2" xfId="2994"/>
    <cellStyle name="Output 3 4 2 2 3" xfId="4974"/>
    <cellStyle name="Output 3 4 2 3" xfId="2749"/>
    <cellStyle name="Output 3 4 2 4" xfId="3458"/>
    <cellStyle name="Output 3 4 2 5" xfId="5099"/>
    <cellStyle name="Output 3 4 3" xfId="2490"/>
    <cellStyle name="Output 3 4 3 2" xfId="4904"/>
    <cellStyle name="Output 3 4 3 3" xfId="5613"/>
    <cellStyle name="Output 3 4 3 4" xfId="5887"/>
    <cellStyle name="Output 3 4 4" xfId="2435"/>
    <cellStyle name="Output 3 4 4 2" xfId="4849"/>
    <cellStyle name="Output 3 4 4 3" xfId="5558"/>
    <cellStyle name="Output 3 4 4 4" xfId="5832"/>
    <cellStyle name="Output 3 4 5" xfId="2874"/>
    <cellStyle name="Output 3 4 5 2" xfId="3244"/>
    <cellStyle name="Output 3 4 5 3" xfId="5025"/>
    <cellStyle name="Output 3 4 6" xfId="2662"/>
    <cellStyle name="Output 3 4 7" xfId="3609"/>
    <cellStyle name="Output 3 4 8" xfId="5138"/>
    <cellStyle name="Output 3 5" xfId="169"/>
    <cellStyle name="Output 3 5 2" xfId="2355"/>
    <cellStyle name="Output 3 5 2 2" xfId="4769"/>
    <cellStyle name="Output 3 5 2 3" xfId="5478"/>
    <cellStyle name="Output 3 5 2 4" xfId="5752"/>
    <cellStyle name="Output 3 5 3" xfId="2812"/>
    <cellStyle name="Output 3 5 3 2" xfId="3409"/>
    <cellStyle name="Output 3 5 3 3" xfId="5321"/>
    <cellStyle name="Output 3 5 4" xfId="2691"/>
    <cellStyle name="Output 3 5 5" xfId="3518"/>
    <cellStyle name="Output 3 5 6" xfId="5128"/>
    <cellStyle name="Output 3 6" xfId="294"/>
    <cellStyle name="Output 3 6 2" xfId="2917"/>
    <cellStyle name="Output 3 6 3" xfId="3089"/>
    <cellStyle name="Output 3 6 4" xfId="5277"/>
    <cellStyle name="Output 3 7" xfId="2416"/>
    <cellStyle name="Output 3 7 2" xfId="4830"/>
    <cellStyle name="Output 3 7 3" xfId="5539"/>
    <cellStyle name="Output 3 7 4" xfId="5813"/>
    <cellStyle name="Output 3 8" xfId="1611"/>
    <cellStyle name="Output 3 8 2" xfId="4026"/>
    <cellStyle name="Output 3 8 3" xfId="5202"/>
    <cellStyle name="Output 3 8 4" xfId="2568"/>
    <cellStyle name="Output 3 9" xfId="2771"/>
    <cellStyle name="Output 3 9 2" xfId="3440"/>
    <cellStyle name="Output 3 9 3" xfId="5075"/>
    <cellStyle name="Output 4" xfId="84"/>
    <cellStyle name="Output 4 10" xfId="5175"/>
    <cellStyle name="Output 4 2" xfId="144"/>
    <cellStyle name="Output 4 2 2" xfId="2509"/>
    <cellStyle name="Output 4 2 2 2" xfId="4923"/>
    <cellStyle name="Output 4 2 2 3" xfId="5632"/>
    <cellStyle name="Output 4 2 2 4" xfId="5906"/>
    <cellStyle name="Output 4 2 3" xfId="2794"/>
    <cellStyle name="Output 4 2 3 2" xfId="3424"/>
    <cellStyle name="Output 4 2 3 3" xfId="5063"/>
    <cellStyle name="Output 4 2 4" xfId="2677"/>
    <cellStyle name="Output 4 2 5" xfId="3532"/>
    <cellStyle name="Output 4 2 6" xfId="5134"/>
    <cellStyle name="Output 4 3" xfId="272"/>
    <cellStyle name="Output 4 3 2" xfId="2386"/>
    <cellStyle name="Output 4 3 2 2" xfId="4800"/>
    <cellStyle name="Output 4 3 2 3" xfId="5509"/>
    <cellStyle name="Output 4 3 2 4" xfId="5783"/>
    <cellStyle name="Output 4 3 3" xfId="2897"/>
    <cellStyle name="Output 4 3 4" xfId="3113"/>
    <cellStyle name="Output 4 3 5" xfId="5279"/>
    <cellStyle name="Output 4 4" xfId="2474"/>
    <cellStyle name="Output 4 4 2" xfId="2308"/>
    <cellStyle name="Output 4 4 2 2" xfId="4722"/>
    <cellStyle name="Output 4 4 2 3" xfId="5431"/>
    <cellStyle name="Output 4 4 2 4" xfId="5705"/>
    <cellStyle name="Output 4 4 3" xfId="4888"/>
    <cellStyle name="Output 4 4 4" xfId="5597"/>
    <cellStyle name="Output 4 4 5" xfId="5871"/>
    <cellStyle name="Output 4 5" xfId="2395"/>
    <cellStyle name="Output 4 5 2" xfId="4809"/>
    <cellStyle name="Output 4 5 3" xfId="5518"/>
    <cellStyle name="Output 4 5 4" xfId="5792"/>
    <cellStyle name="Output 4 6" xfId="2492"/>
    <cellStyle name="Output 4 6 2" xfId="4906"/>
    <cellStyle name="Output 4 6 3" xfId="5615"/>
    <cellStyle name="Output 4 6 4" xfId="5889"/>
    <cellStyle name="Output 4 7" xfId="2780"/>
    <cellStyle name="Output 4 7 2" xfId="3431"/>
    <cellStyle name="Output 4 7 3" xfId="5066"/>
    <cellStyle name="Output 4 8" xfId="2577"/>
    <cellStyle name="Output 4 9" xfId="3898"/>
    <cellStyle name="Output 5" xfId="200"/>
    <cellStyle name="Output 5 10" xfId="5383"/>
    <cellStyle name="Output 5 2" xfId="322"/>
    <cellStyle name="Output 5 2 2" xfId="2364"/>
    <cellStyle name="Output 5 2 2 2" xfId="4778"/>
    <cellStyle name="Output 5 2 2 3" xfId="5487"/>
    <cellStyle name="Output 5 2 2 4" xfId="5761"/>
    <cellStyle name="Output 5 2 3" xfId="2944"/>
    <cellStyle name="Output 5 2 3 2" xfId="3064"/>
    <cellStyle name="Output 5 2 3 3" xfId="4992"/>
    <cellStyle name="Output 5 2 4" xfId="2715"/>
    <cellStyle name="Output 5 2 5" xfId="3494"/>
    <cellStyle name="Output 5 2 6" xfId="5116"/>
    <cellStyle name="Output 5 3" xfId="1599"/>
    <cellStyle name="Output 5 3 2" xfId="2378"/>
    <cellStyle name="Output 5 3 2 2" xfId="4792"/>
    <cellStyle name="Output 5 3 2 3" xfId="5501"/>
    <cellStyle name="Output 5 3 2 4" xfId="5775"/>
    <cellStyle name="Output 5 3 3" xfId="4017"/>
    <cellStyle name="Output 5 3 4" xfId="5191"/>
    <cellStyle name="Output 5 3 5" xfId="2797"/>
    <cellStyle name="Output 5 4" xfId="298"/>
    <cellStyle name="Output 5 4 2" xfId="2921"/>
    <cellStyle name="Output 5 4 3" xfId="3085"/>
    <cellStyle name="Output 5 4 4" xfId="5005"/>
    <cellStyle name="Output 5 5" xfId="2297"/>
    <cellStyle name="Output 5 5 2" xfId="4711"/>
    <cellStyle name="Output 5 5 3" xfId="5420"/>
    <cellStyle name="Output 5 5 4" xfId="5694"/>
    <cellStyle name="Output 5 6" xfId="2533"/>
    <cellStyle name="Output 5 6 2" xfId="4946"/>
    <cellStyle name="Output 5 6 3" xfId="5656"/>
    <cellStyle name="Output 5 6 4" xfId="5929"/>
    <cellStyle name="Output 5 7" xfId="2840"/>
    <cellStyle name="Output 5 7 2" xfId="3384"/>
    <cellStyle name="Output 5 7 3" xfId="5302"/>
    <cellStyle name="Output 5 8" xfId="2628"/>
    <cellStyle name="Output 5 9" xfId="3651"/>
    <cellStyle name="Output 6" xfId="207"/>
    <cellStyle name="Output 6 2" xfId="329"/>
    <cellStyle name="Output 6 2 2" xfId="2951"/>
    <cellStyle name="Output 6 2 2 2" xfId="3057"/>
    <cellStyle name="Output 6 2 2 3" xfId="4989"/>
    <cellStyle name="Output 6 2 3" xfId="2722"/>
    <cellStyle name="Output 6 2 4" xfId="3487"/>
    <cellStyle name="Output 6 2 5" xfId="5113"/>
    <cellStyle name="Output 6 3" xfId="1597"/>
    <cellStyle name="Output 6 3 2" xfId="4015"/>
    <cellStyle name="Output 6 3 3" xfId="5189"/>
    <cellStyle name="Output 6 3 4" xfId="5241"/>
    <cellStyle name="Output 6 4" xfId="2550"/>
    <cellStyle name="Output 6 4 2" xfId="4963"/>
    <cellStyle name="Output 6 4 3" xfId="5673"/>
    <cellStyle name="Output 6 4 4" xfId="5946"/>
    <cellStyle name="Output 6 5" xfId="2847"/>
    <cellStyle name="Output 6 5 2" xfId="3377"/>
    <cellStyle name="Output 6 5 3" xfId="5303"/>
    <cellStyle name="Output 6 6" xfId="2635"/>
    <cellStyle name="Output 6 7" xfId="3645"/>
    <cellStyle name="Output 6 8" xfId="5384"/>
    <cellStyle name="Output 7" xfId="2757"/>
    <cellStyle name="Output 7 2" xfId="3454"/>
    <cellStyle name="Output 7 3" xfId="5092"/>
    <cellStyle name="Percent 5" xfId="1435"/>
    <cellStyle name="Percent 5 2" xfId="1436"/>
    <cellStyle name="Percent 5 3" xfId="1437"/>
    <cellStyle name="Percent 5 3 2" xfId="1438"/>
    <cellStyle name="percentleft" xfId="1439"/>
    <cellStyle name="percentleft 2" xfId="1440"/>
    <cellStyle name="percentleft 2 2" xfId="1441"/>
    <cellStyle name="percentleft 2 2 2" xfId="2194"/>
    <cellStyle name="percentleft 2 2 2 2" xfId="4608"/>
    <cellStyle name="percentleft 2 2 2 3" xfId="5336"/>
    <cellStyle name="percentleft 2 2 2 4" xfId="5682"/>
    <cellStyle name="percentleft 2 2 3" xfId="3893"/>
    <cellStyle name="percentleft 2 2 4" xfId="5081"/>
    <cellStyle name="percentleft 2 2 5" xfId="4972"/>
    <cellStyle name="percentleft 2 3" xfId="1442"/>
    <cellStyle name="percentleft 2 3 2" xfId="1443"/>
    <cellStyle name="percentleft 2 3 2 2" xfId="2196"/>
    <cellStyle name="percentleft 2 3 2 2 2" xfId="4610"/>
    <cellStyle name="percentleft 2 3 2 2 3" xfId="5338"/>
    <cellStyle name="percentleft 2 3 2 2 4" xfId="5684"/>
    <cellStyle name="percentleft 2 3 2 3" xfId="3895"/>
    <cellStyle name="percentleft 2 3 2 4" xfId="5083"/>
    <cellStyle name="percentleft 2 3 2 5" xfId="5248"/>
    <cellStyle name="percentleft 2 3 3" xfId="2195"/>
    <cellStyle name="percentleft 2 3 3 2" xfId="4609"/>
    <cellStyle name="percentleft 2 3 3 3" xfId="5337"/>
    <cellStyle name="percentleft 2 3 3 4" xfId="5683"/>
    <cellStyle name="percentleft 2 3 4" xfId="3894"/>
    <cellStyle name="percentleft 2 3 5" xfId="5082"/>
    <cellStyle name="percentleft 2 3 6" xfId="5247"/>
    <cellStyle name="percentleft 2 4" xfId="2193"/>
    <cellStyle name="percentleft 2 4 2" xfId="2519"/>
    <cellStyle name="percentleft 2 4 2 2" xfId="4933"/>
    <cellStyle name="percentleft 2 4 2 3" xfId="5642"/>
    <cellStyle name="percentleft 2 4 2 4" xfId="5916"/>
    <cellStyle name="percentleft 2 4 3" xfId="1585"/>
    <cellStyle name="percentleft 2 4 3 2" xfId="4003"/>
    <cellStyle name="percentleft 2 4 3 3" xfId="5177"/>
    <cellStyle name="percentleft 2 4 3 4" xfId="2565"/>
    <cellStyle name="percentleft 2 4 4" xfId="4607"/>
    <cellStyle name="percentleft 2 4 5" xfId="5335"/>
    <cellStyle name="percentleft 2 4 6" xfId="5681"/>
    <cellStyle name="percentleft 2 5" xfId="2392"/>
    <cellStyle name="percentleft 2 5 2" xfId="4806"/>
    <cellStyle name="percentleft 2 5 3" xfId="5515"/>
    <cellStyle name="percentleft 2 5 4" xfId="5789"/>
    <cellStyle name="percentleft 2 6" xfId="2351"/>
    <cellStyle name="percentleft 2 6 2" xfId="4765"/>
    <cellStyle name="percentleft 2 6 3" xfId="5474"/>
    <cellStyle name="percentleft 2 6 4" xfId="5748"/>
    <cellStyle name="percentleft 2 7" xfId="3892"/>
    <cellStyle name="percentleft 2 8" xfId="5080"/>
    <cellStyle name="percentleft 2 9" xfId="5249"/>
    <cellStyle name="percentleft 3" xfId="1444"/>
    <cellStyle name="percentleft 3 2" xfId="2197"/>
    <cellStyle name="percentleft 3 2 2" xfId="4611"/>
    <cellStyle name="percentleft 3 2 3" xfId="5339"/>
    <cellStyle name="percentleft 3 2 4" xfId="5685"/>
    <cellStyle name="percentleft 3 3" xfId="3896"/>
    <cellStyle name="percentleft 3 4" xfId="5084"/>
    <cellStyle name="percentleft 3 5" xfId="4971"/>
    <cellStyle name="percentleft 4" xfId="1445"/>
    <cellStyle name="percentleft 4 2" xfId="2198"/>
    <cellStyle name="percentleft 4 2 2" xfId="2524"/>
    <cellStyle name="percentleft 4 2 2 2" xfId="4938"/>
    <cellStyle name="percentleft 4 2 2 3" xfId="5647"/>
    <cellStyle name="percentleft 4 2 2 4" xfId="5921"/>
    <cellStyle name="percentleft 4 2 3" xfId="2423"/>
    <cellStyle name="percentleft 4 2 3 2" xfId="4837"/>
    <cellStyle name="percentleft 4 2 3 3" xfId="5546"/>
    <cellStyle name="percentleft 4 2 3 4" xfId="5820"/>
    <cellStyle name="percentleft 4 2 4" xfId="4612"/>
    <cellStyle name="percentleft 4 2 5" xfId="5340"/>
    <cellStyle name="percentleft 4 2 6" xfId="5686"/>
    <cellStyle name="percentleft 4 3" xfId="2397"/>
    <cellStyle name="percentleft 4 3 2" xfId="4811"/>
    <cellStyle name="percentleft 4 3 3" xfId="5520"/>
    <cellStyle name="percentleft 4 3 4" xfId="5794"/>
    <cellStyle name="percentleft 4 4" xfId="2350"/>
    <cellStyle name="percentleft 4 4 2" xfId="4764"/>
    <cellStyle name="percentleft 4 4 3" xfId="5473"/>
    <cellStyle name="percentleft 4 4 4" xfId="5747"/>
    <cellStyle name="percentleft 4 5" xfId="3897"/>
    <cellStyle name="percentleft 4 6" xfId="5085"/>
    <cellStyle name="percentleft 4 7" xfId="4970"/>
    <cellStyle name="percentleft 5" xfId="2192"/>
    <cellStyle name="percentleft 5 2" xfId="4606"/>
    <cellStyle name="percentleft 5 3" xfId="5334"/>
    <cellStyle name="percentleft 5 4" xfId="5680"/>
    <cellStyle name="percentleft 6" xfId="3891"/>
    <cellStyle name="percentleft 7" xfId="5079"/>
    <cellStyle name="percentleft 8" xfId="5246"/>
    <cellStyle name="Title" xfId="40"/>
    <cellStyle name="Title 2" xfId="145"/>
    <cellStyle name="Total" xfId="41"/>
    <cellStyle name="Total 2" xfId="57"/>
    <cellStyle name="Total 2 10" xfId="2761"/>
    <cellStyle name="Total 2 10 2" xfId="3450"/>
    <cellStyle name="Total 2 10 3" xfId="3890"/>
    <cellStyle name="Total 2 11" xfId="2588"/>
    <cellStyle name="Total 2 12" xfId="3884"/>
    <cellStyle name="Total 2 13" xfId="5172"/>
    <cellStyle name="Total 2 2" xfId="195"/>
    <cellStyle name="Total 2 2 10" xfId="5159"/>
    <cellStyle name="Total 2 2 2" xfId="317"/>
    <cellStyle name="Total 2 2 2 2" xfId="2373"/>
    <cellStyle name="Total 2 2 2 2 2" xfId="4787"/>
    <cellStyle name="Total 2 2 2 2 3" xfId="5496"/>
    <cellStyle name="Total 2 2 2 2 4" xfId="5770"/>
    <cellStyle name="Total 2 2 2 3" xfId="2939"/>
    <cellStyle name="Total 2 2 2 3 2" xfId="3069"/>
    <cellStyle name="Total 2 2 2 3 3" xfId="4995"/>
    <cellStyle name="Total 2 2 2 4" xfId="2710"/>
    <cellStyle name="Total 2 2 2 5" xfId="3499"/>
    <cellStyle name="Total 2 2 2 6" xfId="5652"/>
    <cellStyle name="Total 2 2 3" xfId="1618"/>
    <cellStyle name="Total 2 2 3 2" xfId="2426"/>
    <cellStyle name="Total 2 2 3 2 2" xfId="4840"/>
    <cellStyle name="Total 2 2 3 2 3" xfId="5549"/>
    <cellStyle name="Total 2 2 3 2 4" xfId="5823"/>
    <cellStyle name="Total 2 2 3 3" xfId="4033"/>
    <cellStyle name="Total 2 2 3 4" xfId="5209"/>
    <cellStyle name="Total 2 2 3 5" xfId="5231"/>
    <cellStyle name="Total 2 2 4" xfId="2315"/>
    <cellStyle name="Total 2 2 4 2" xfId="2461"/>
    <cellStyle name="Total 2 2 4 2 2" xfId="4875"/>
    <cellStyle name="Total 2 2 4 2 3" xfId="5584"/>
    <cellStyle name="Total 2 2 4 2 4" xfId="5858"/>
    <cellStyle name="Total 2 2 4 3" xfId="4729"/>
    <cellStyle name="Total 2 2 4 4" xfId="5438"/>
    <cellStyle name="Total 2 2 4 5" xfId="5712"/>
    <cellStyle name="Total 2 2 5" xfId="2495"/>
    <cellStyle name="Total 2 2 5 2" xfId="4909"/>
    <cellStyle name="Total 2 2 5 3" xfId="5618"/>
    <cellStyle name="Total 2 2 5 4" xfId="5892"/>
    <cellStyle name="Total 2 2 6" xfId="2496"/>
    <cellStyle name="Total 2 2 6 2" xfId="4910"/>
    <cellStyle name="Total 2 2 6 3" xfId="5619"/>
    <cellStyle name="Total 2 2 6 4" xfId="5893"/>
    <cellStyle name="Total 2 2 7" xfId="2835"/>
    <cellStyle name="Total 2 2 7 2" xfId="3389"/>
    <cellStyle name="Total 2 2 7 3" xfId="5313"/>
    <cellStyle name="Total 2 2 8" xfId="2623"/>
    <cellStyle name="Total 2 2 9" xfId="3655"/>
    <cellStyle name="Total 2 3" xfId="215"/>
    <cellStyle name="Total 2 3 2" xfId="337"/>
    <cellStyle name="Total 2 3 2 2" xfId="2959"/>
    <cellStyle name="Total 2 3 2 2 2" xfId="3049"/>
    <cellStyle name="Total 2 3 2 2 3" xfId="4985"/>
    <cellStyle name="Total 2 3 2 3" xfId="2730"/>
    <cellStyle name="Total 2 3 2 4" xfId="3479"/>
    <cellStyle name="Total 2 3 2 5" xfId="5108"/>
    <cellStyle name="Total 2 3 3" xfId="2488"/>
    <cellStyle name="Total 2 3 3 2" xfId="4902"/>
    <cellStyle name="Total 2 3 3 3" xfId="5611"/>
    <cellStyle name="Total 2 3 3 4" xfId="5885"/>
    <cellStyle name="Total 2 3 4" xfId="2298"/>
    <cellStyle name="Total 2 3 4 2" xfId="4712"/>
    <cellStyle name="Total 2 3 4 3" xfId="5421"/>
    <cellStyle name="Total 2 3 4 4" xfId="5695"/>
    <cellStyle name="Total 2 3 5" xfId="2552"/>
    <cellStyle name="Total 2 3 5 2" xfId="4965"/>
    <cellStyle name="Total 2 3 5 3" xfId="5675"/>
    <cellStyle name="Total 2 3 5 4" xfId="5948"/>
    <cellStyle name="Total 2 3 6" xfId="2855"/>
    <cellStyle name="Total 2 3 6 2" xfId="3289"/>
    <cellStyle name="Total 2 3 6 3" xfId="5036"/>
    <cellStyle name="Total 2 3 7" xfId="2643"/>
    <cellStyle name="Total 2 3 8" xfId="3637"/>
    <cellStyle name="Total 2 3 9" xfId="5149"/>
    <cellStyle name="Total 2 4" xfId="230"/>
    <cellStyle name="Total 2 4 2" xfId="352"/>
    <cellStyle name="Total 2 4 2 2" xfId="2974"/>
    <cellStyle name="Total 2 4 2 2 2" xfId="2998"/>
    <cellStyle name="Total 2 4 2 2 3" xfId="4978"/>
    <cellStyle name="Total 2 4 2 3" xfId="2745"/>
    <cellStyle name="Total 2 4 2 4" xfId="3464"/>
    <cellStyle name="Total 2 4 2 5" xfId="3993"/>
    <cellStyle name="Total 2 4 3" xfId="2348"/>
    <cellStyle name="Total 2 4 3 2" xfId="4762"/>
    <cellStyle name="Total 2 4 3 3" xfId="5471"/>
    <cellStyle name="Total 2 4 3 4" xfId="5745"/>
    <cellStyle name="Total 2 4 4" xfId="2294"/>
    <cellStyle name="Total 2 4 4 2" xfId="4708"/>
    <cellStyle name="Total 2 4 4 3" xfId="5417"/>
    <cellStyle name="Total 2 4 4 4" xfId="5691"/>
    <cellStyle name="Total 2 4 5" xfId="2870"/>
    <cellStyle name="Total 2 4 5 2" xfId="3248"/>
    <cellStyle name="Total 2 4 5 3" xfId="5029"/>
    <cellStyle name="Total 2 4 6" xfId="2658"/>
    <cellStyle name="Total 2 4 7" xfId="3613"/>
    <cellStyle name="Total 2 4 8" xfId="5142"/>
    <cellStyle name="Total 2 5" xfId="159"/>
    <cellStyle name="Total 2 5 2" xfId="2301"/>
    <cellStyle name="Total 2 5 2 2" xfId="4715"/>
    <cellStyle name="Total 2 5 2 3" xfId="5424"/>
    <cellStyle name="Total 2 5 2 4" xfId="5698"/>
    <cellStyle name="Total 2 5 3" xfId="2802"/>
    <cellStyle name="Total 2 5 3 2" xfId="3419"/>
    <cellStyle name="Total 2 5 3 3" xfId="5327"/>
    <cellStyle name="Total 2 5 4" xfId="2681"/>
    <cellStyle name="Total 2 5 5" xfId="3526"/>
    <cellStyle name="Total 2 5 6" xfId="5367"/>
    <cellStyle name="Total 2 6" xfId="284"/>
    <cellStyle name="Total 2 6 2" xfId="2455"/>
    <cellStyle name="Total 2 6 2 2" xfId="4869"/>
    <cellStyle name="Total 2 6 2 3" xfId="5578"/>
    <cellStyle name="Total 2 6 2 4" xfId="5852"/>
    <cellStyle name="Total 2 6 3" xfId="2907"/>
    <cellStyle name="Total 2 6 4" xfId="3099"/>
    <cellStyle name="Total 2 6 5" xfId="5016"/>
    <cellStyle name="Total 2 7" xfId="1606"/>
    <cellStyle name="Total 2 7 2" xfId="4024"/>
    <cellStyle name="Total 2 7 3" xfId="5198"/>
    <cellStyle name="Total 2 7 4" xfId="5236"/>
    <cellStyle name="Total 2 8" xfId="2325"/>
    <cellStyle name="Total 2 8 2" xfId="4739"/>
    <cellStyle name="Total 2 8 3" xfId="5448"/>
    <cellStyle name="Total 2 8 4" xfId="5722"/>
    <cellStyle name="Total 2 9" xfId="2528"/>
    <cellStyle name="Total 2 9 2" xfId="4942"/>
    <cellStyle name="Total 2 9 3" xfId="5651"/>
    <cellStyle name="Total 2 9 4" xfId="5925"/>
    <cellStyle name="Total 3" xfId="56"/>
    <cellStyle name="Total 3 10" xfId="2587"/>
    <cellStyle name="Total 3 11" xfId="3885"/>
    <cellStyle name="Total 3 12" xfId="5173"/>
    <cellStyle name="Total 3 2" xfId="196"/>
    <cellStyle name="Total 3 2 2" xfId="318"/>
    <cellStyle name="Total 3 2 2 2" xfId="2940"/>
    <cellStyle name="Total 3 2 2 2 2" xfId="3068"/>
    <cellStyle name="Total 3 2 2 2 3" xfId="5269"/>
    <cellStyle name="Total 3 2 2 3" xfId="2711"/>
    <cellStyle name="Total 3 2 2 4" xfId="3498"/>
    <cellStyle name="Total 3 2 2 5" xfId="5353"/>
    <cellStyle name="Total 3 2 3" xfId="2338"/>
    <cellStyle name="Total 3 2 3 2" xfId="4752"/>
    <cellStyle name="Total 3 2 3 3" xfId="5461"/>
    <cellStyle name="Total 3 2 3 4" xfId="5735"/>
    <cellStyle name="Total 3 2 4" xfId="2456"/>
    <cellStyle name="Total 3 2 4 2" xfId="4870"/>
    <cellStyle name="Total 3 2 4 3" xfId="5579"/>
    <cellStyle name="Total 3 2 4 4" xfId="5853"/>
    <cellStyle name="Total 3 2 5" xfId="2544"/>
    <cellStyle name="Total 3 2 5 2" xfId="4957"/>
    <cellStyle name="Total 3 2 5 3" xfId="5667"/>
    <cellStyle name="Total 3 2 5 4" xfId="5940"/>
    <cellStyle name="Total 3 2 6" xfId="2836"/>
    <cellStyle name="Total 3 2 6 2" xfId="3388"/>
    <cellStyle name="Total 3 2 6 3" xfId="5047"/>
    <cellStyle name="Total 3 2 7" xfId="2624"/>
    <cellStyle name="Total 3 2 8" xfId="3654"/>
    <cellStyle name="Total 3 2 9" xfId="5392"/>
    <cellStyle name="Total 3 3" xfId="214"/>
    <cellStyle name="Total 3 3 2" xfId="336"/>
    <cellStyle name="Total 3 3 2 2" xfId="2958"/>
    <cellStyle name="Total 3 3 2 2 2" xfId="3050"/>
    <cellStyle name="Total 3 3 2 2 3" xfId="4986"/>
    <cellStyle name="Total 3 3 2 3" xfId="2729"/>
    <cellStyle name="Total 3 3 2 4" xfId="3480"/>
    <cellStyle name="Total 3 3 2 5" xfId="5109"/>
    <cellStyle name="Total 3 3 3" xfId="2342"/>
    <cellStyle name="Total 3 3 3 2" xfId="4756"/>
    <cellStyle name="Total 3 3 3 3" xfId="5465"/>
    <cellStyle name="Total 3 3 3 4" xfId="5739"/>
    <cellStyle name="Total 3 3 4" xfId="2515"/>
    <cellStyle name="Total 3 3 4 2" xfId="4929"/>
    <cellStyle name="Total 3 3 4 3" xfId="5638"/>
    <cellStyle name="Total 3 3 4 4" xfId="5912"/>
    <cellStyle name="Total 3 3 5" xfId="2854"/>
    <cellStyle name="Total 3 3 5 2" xfId="3290"/>
    <cellStyle name="Total 3 3 5 3" xfId="5037"/>
    <cellStyle name="Total 3 3 6" xfId="2642"/>
    <cellStyle name="Total 3 3 7" xfId="3638"/>
    <cellStyle name="Total 3 3 8" xfId="5150"/>
    <cellStyle name="Total 3 4" xfId="202"/>
    <cellStyle name="Total 3 4 2" xfId="324"/>
    <cellStyle name="Total 3 4 2 2" xfId="2946"/>
    <cellStyle name="Total 3 4 2 2 2" xfId="3062"/>
    <cellStyle name="Total 3 4 2 2 3" xfId="5252"/>
    <cellStyle name="Total 3 4 2 3" xfId="2717"/>
    <cellStyle name="Total 3 4 2 4" xfId="3492"/>
    <cellStyle name="Total 3 4 2 5" xfId="5347"/>
    <cellStyle name="Total 3 4 3" xfId="248"/>
    <cellStyle name="Total 3 4 3 2" xfId="2878"/>
    <cellStyle name="Total 3 4 3 3" xfId="3240"/>
    <cellStyle name="Total 3 4 3 4" xfId="5292"/>
    <cellStyle name="Total 3 4 4" xfId="2429"/>
    <cellStyle name="Total 3 4 4 2" xfId="4843"/>
    <cellStyle name="Total 3 4 4 3" xfId="5552"/>
    <cellStyle name="Total 3 4 4 4" xfId="5826"/>
    <cellStyle name="Total 3 4 5" xfId="2842"/>
    <cellStyle name="Total 3 4 5 2" xfId="3382"/>
    <cellStyle name="Total 3 4 5 3" xfId="5043"/>
    <cellStyle name="Total 3 4 6" xfId="2630"/>
    <cellStyle name="Total 3 4 7" xfId="3650"/>
    <cellStyle name="Total 3 4 8" xfId="5156"/>
    <cellStyle name="Total 3 5" xfId="158"/>
    <cellStyle name="Total 3 5 2" xfId="2356"/>
    <cellStyle name="Total 3 5 2 2" xfId="4770"/>
    <cellStyle name="Total 3 5 2 3" xfId="5479"/>
    <cellStyle name="Total 3 5 2 4" xfId="5753"/>
    <cellStyle name="Total 3 5 3" xfId="2801"/>
    <cellStyle name="Total 3 5 3 2" xfId="3420"/>
    <cellStyle name="Total 3 5 3 3" xfId="5324"/>
    <cellStyle name="Total 3 5 4" xfId="2680"/>
    <cellStyle name="Total 3 5 5" xfId="3529"/>
    <cellStyle name="Total 3 5 6" xfId="5133"/>
    <cellStyle name="Total 3 6" xfId="283"/>
    <cellStyle name="Total 3 6 2" xfId="2906"/>
    <cellStyle name="Total 3 6 3" xfId="3100"/>
    <cellStyle name="Total 3 6 4" xfId="5281"/>
    <cellStyle name="Total 3 7" xfId="2414"/>
    <cellStyle name="Total 3 7 2" xfId="4828"/>
    <cellStyle name="Total 3 7 3" xfId="5537"/>
    <cellStyle name="Total 3 7 4" xfId="5811"/>
    <cellStyle name="Total 3 8" xfId="2471"/>
    <cellStyle name="Total 3 8 2" xfId="4885"/>
    <cellStyle name="Total 3 8 3" xfId="5594"/>
    <cellStyle name="Total 3 8 4" xfId="5868"/>
    <cellStyle name="Total 3 9" xfId="2760"/>
    <cellStyle name="Total 3 9 2" xfId="3451"/>
    <cellStyle name="Total 3 9 3" xfId="5089"/>
    <cellStyle name="Total 4" xfId="85"/>
    <cellStyle name="Total 4 10" xfId="5174"/>
    <cellStyle name="Total 4 2" xfId="146"/>
    <cellStyle name="Total 4 2 2" xfId="2507"/>
    <cellStyle name="Total 4 2 2 2" xfId="4921"/>
    <cellStyle name="Total 4 2 2 3" xfId="5630"/>
    <cellStyle name="Total 4 2 2 4" xfId="5904"/>
    <cellStyle name="Total 4 2 3" xfId="2795"/>
    <cellStyle name="Total 4 2 3 2" xfId="3423"/>
    <cellStyle name="Total 4 2 3 3" xfId="5328"/>
    <cellStyle name="Total 4 2 4" xfId="2678"/>
    <cellStyle name="Total 4 2 5" xfId="3531"/>
    <cellStyle name="Total 4 2 6" xfId="5362"/>
    <cellStyle name="Total 4 3" xfId="273"/>
    <cellStyle name="Total 4 3 2" xfId="2425"/>
    <cellStyle name="Total 4 3 2 2" xfId="4839"/>
    <cellStyle name="Total 4 3 2 3" xfId="5548"/>
    <cellStyle name="Total 4 3 2 4" xfId="5822"/>
    <cellStyle name="Total 4 3 3" xfId="2898"/>
    <cellStyle name="Total 4 3 4" xfId="3106"/>
    <cellStyle name="Total 4 3 5" xfId="5284"/>
    <cellStyle name="Total 4 4" xfId="2475"/>
    <cellStyle name="Total 4 4 2" xfId="2307"/>
    <cellStyle name="Total 4 4 2 2" xfId="4721"/>
    <cellStyle name="Total 4 4 2 3" xfId="5430"/>
    <cellStyle name="Total 4 4 2 4" xfId="5704"/>
    <cellStyle name="Total 4 4 3" xfId="4889"/>
    <cellStyle name="Total 4 4 4" xfId="5598"/>
    <cellStyle name="Total 4 4 5" xfId="5872"/>
    <cellStyle name="Total 4 5" xfId="2361"/>
    <cellStyle name="Total 4 5 2" xfId="4775"/>
    <cellStyle name="Total 4 5 3" xfId="5484"/>
    <cellStyle name="Total 4 5 4" xfId="5758"/>
    <cellStyle name="Total 4 6" xfId="2292"/>
    <cellStyle name="Total 4 6 2" xfId="4706"/>
    <cellStyle name="Total 4 6 3" xfId="5415"/>
    <cellStyle name="Total 4 6 4" xfId="5689"/>
    <cellStyle name="Total 4 7" xfId="2781"/>
    <cellStyle name="Total 4 7 2" xfId="3430"/>
    <cellStyle name="Total 4 7 3" xfId="5333"/>
    <cellStyle name="Total 4 8" xfId="2578"/>
    <cellStyle name="Total 4 9" xfId="2582"/>
    <cellStyle name="Total 5" xfId="201"/>
    <cellStyle name="Total 5 10" xfId="5390"/>
    <cellStyle name="Total 5 2" xfId="323"/>
    <cellStyle name="Total 5 2 2" xfId="2410"/>
    <cellStyle name="Total 5 2 2 2" xfId="4824"/>
    <cellStyle name="Total 5 2 2 3" xfId="5533"/>
    <cellStyle name="Total 5 2 2 4" xfId="5807"/>
    <cellStyle name="Total 5 2 3" xfId="2945"/>
    <cellStyle name="Total 5 2 3 2" xfId="3063"/>
    <cellStyle name="Total 5 2 3 3" xfId="4991"/>
    <cellStyle name="Total 5 2 4" xfId="2716"/>
    <cellStyle name="Total 5 2 5" xfId="3493"/>
    <cellStyle name="Total 5 2 6" xfId="5115"/>
    <cellStyle name="Total 5 3" xfId="2484"/>
    <cellStyle name="Total 5 3 2" xfId="2517"/>
    <cellStyle name="Total 5 3 2 2" xfId="4931"/>
    <cellStyle name="Total 5 3 2 3" xfId="5640"/>
    <cellStyle name="Total 5 3 2 4" xfId="5914"/>
    <cellStyle name="Total 5 3 3" xfId="4898"/>
    <cellStyle name="Total 5 3 4" xfId="5607"/>
    <cellStyle name="Total 5 3 5" xfId="5881"/>
    <cellStyle name="Total 5 4" xfId="2302"/>
    <cellStyle name="Total 5 4 2" xfId="4716"/>
    <cellStyle name="Total 5 4 3" xfId="5425"/>
    <cellStyle name="Total 5 4 4" xfId="5699"/>
    <cellStyle name="Total 5 5" xfId="2370"/>
    <cellStyle name="Total 5 5 2" xfId="4784"/>
    <cellStyle name="Total 5 5 3" xfId="5493"/>
    <cellStyle name="Total 5 5 4" xfId="5767"/>
    <cellStyle name="Total 5 6" xfId="2321"/>
    <cellStyle name="Total 5 6 2" xfId="4735"/>
    <cellStyle name="Total 5 6 3" xfId="5444"/>
    <cellStyle name="Total 5 6 4" xfId="5718"/>
    <cellStyle name="Total 5 7" xfId="2841"/>
    <cellStyle name="Total 5 7 2" xfId="3383"/>
    <cellStyle name="Total 5 7 3" xfId="5309"/>
    <cellStyle name="Total 5 8" xfId="2629"/>
    <cellStyle name="Total 5 9" xfId="2607"/>
    <cellStyle name="Total 6" xfId="208"/>
    <cellStyle name="Total 6 2" xfId="330"/>
    <cellStyle name="Total 6 2 2" xfId="2952"/>
    <cellStyle name="Total 6 2 2 2" xfId="3056"/>
    <cellStyle name="Total 6 2 2 3" xfId="4988"/>
    <cellStyle name="Total 6 2 3" xfId="2723"/>
    <cellStyle name="Total 6 2 4" xfId="3486"/>
    <cellStyle name="Total 6 2 5" xfId="5112"/>
    <cellStyle name="Total 6 3" xfId="2340"/>
    <cellStyle name="Total 6 3 2" xfId="4754"/>
    <cellStyle name="Total 6 3 3" xfId="5463"/>
    <cellStyle name="Total 6 3 4" xfId="5737"/>
    <cellStyle name="Total 6 4" xfId="2551"/>
    <cellStyle name="Total 6 4 2" xfId="4964"/>
    <cellStyle name="Total 6 4 3" xfId="5674"/>
    <cellStyle name="Total 6 4 4" xfId="5947"/>
    <cellStyle name="Total 6 5" xfId="2848"/>
    <cellStyle name="Total 6 5 2" xfId="3350"/>
    <cellStyle name="Total 6 5 3" xfId="5306"/>
    <cellStyle name="Total 6 6" xfId="2636"/>
    <cellStyle name="Total 6 7" xfId="3644"/>
    <cellStyle name="Total 6 8" xfId="5387"/>
    <cellStyle name="Total 7" xfId="2758"/>
    <cellStyle name="Total 7 2" xfId="3453"/>
    <cellStyle name="Total 7 3" xfId="5091"/>
    <cellStyle name="Warning Text" xfId="42"/>
    <cellStyle name="Warning Text 2" xfId="147"/>
    <cellStyle name="Гиперссылка 2" xfId="49"/>
    <cellStyle name="Гиперссылка 2 2" xfId="89"/>
    <cellStyle name="Гиперссылка 2 3" xfId="1446"/>
    <cellStyle name="Обычный 2" xfId="43"/>
    <cellStyle name="Обычный 2 2" xfId="149"/>
    <cellStyle name="Обычный 2 2 2" xfId="1449"/>
    <cellStyle name="Обычный 2 2 2 2" xfId="1450"/>
    <cellStyle name="Обычный 2 2 2 3" xfId="1451"/>
    <cellStyle name="Обычный 2 2 2 3 2" xfId="1452"/>
    <cellStyle name="Обычный 2 2 3" xfId="1453"/>
    <cellStyle name="Обычный 2 2 4" xfId="1454"/>
    <cellStyle name="Обычный 2 2 5" xfId="1448"/>
    <cellStyle name="Обычный 2 3" xfId="1455"/>
    <cellStyle name="Обычный 2 3 2" xfId="1456"/>
    <cellStyle name="Обычный 2 3 2 2" xfId="1457"/>
    <cellStyle name="Обычный 2 3 2 3" xfId="1458"/>
    <cellStyle name="Обычный 2 3 2 3 2" xfId="1459"/>
    <cellStyle name="Обычный 2 3 3" xfId="1460"/>
    <cellStyle name="Обычный 2 3 3 2" xfId="1461"/>
    <cellStyle name="Обычный 2 3 3 2 2" xfId="1462"/>
    <cellStyle name="Обычный 2 4" xfId="55"/>
    <cellStyle name="Обычный 2 5" xfId="1447"/>
    <cellStyle name="Обычный 2 6" xfId="1607"/>
    <cellStyle name="Обычный 3" xfId="44"/>
    <cellStyle name="Обычный 3 10" xfId="1464"/>
    <cellStyle name="Обычный 3 10 2" xfId="2200"/>
    <cellStyle name="Обычный 3 10 2 2" xfId="4614"/>
    <cellStyle name="Обычный 3 10 3" xfId="3902"/>
    <cellStyle name="Обычный 3 11" xfId="1465"/>
    <cellStyle name="Обычный 3 12" xfId="1463"/>
    <cellStyle name="Обычный 3 12 2" xfId="2199"/>
    <cellStyle name="Обычный 3 12 2 2" xfId="4613"/>
    <cellStyle name="Обычный 3 12 3" xfId="3901"/>
    <cellStyle name="Обычный 3 2" xfId="45"/>
    <cellStyle name="Обычный 3 2 10" xfId="1466"/>
    <cellStyle name="Обычный 3 2 10 2" xfId="2201"/>
    <cellStyle name="Обычный 3 2 10 2 2" xfId="4615"/>
    <cellStyle name="Обычный 3 2 10 3" xfId="3903"/>
    <cellStyle name="Обычный 3 2 11" xfId="1608"/>
    <cellStyle name="Обычный 3 2 12" xfId="277"/>
    <cellStyle name="Обычный 3 2 2" xfId="1467"/>
    <cellStyle name="Обычный 3 2 2 2" xfId="1468"/>
    <cellStyle name="Обычный 3 2 2 2 2" xfId="1469"/>
    <cellStyle name="Обычный 3 2 2 2 2 2" xfId="1470"/>
    <cellStyle name="Обычный 3 2 2 2 2 2 2" xfId="2204"/>
    <cellStyle name="Обычный 3 2 2 2 2 2 2 2" xfId="4618"/>
    <cellStyle name="Обычный 3 2 2 2 2 2 3" xfId="3906"/>
    <cellStyle name="Обычный 3 2 2 2 2 3" xfId="2203"/>
    <cellStyle name="Обычный 3 2 2 2 2 3 2" xfId="4617"/>
    <cellStyle name="Обычный 3 2 2 2 2 4" xfId="3905"/>
    <cellStyle name="Обычный 3 2 2 2 3" xfId="2202"/>
    <cellStyle name="Обычный 3 2 2 2 3 2" xfId="4616"/>
    <cellStyle name="Обычный 3 2 2 2 4" xfId="3904"/>
    <cellStyle name="Обычный 3 2 2 3" xfId="1471"/>
    <cellStyle name="Обычный 3 2 2 3 2" xfId="1472"/>
    <cellStyle name="Обычный 3 2 2 3 2 2" xfId="1473"/>
    <cellStyle name="Обычный 3 2 2 3 2 2 2" xfId="2207"/>
    <cellStyle name="Обычный 3 2 2 3 2 2 2 2" xfId="4621"/>
    <cellStyle name="Обычный 3 2 2 3 2 2 3" xfId="3909"/>
    <cellStyle name="Обычный 3 2 2 3 2 3" xfId="2206"/>
    <cellStyle name="Обычный 3 2 2 3 2 3 2" xfId="4620"/>
    <cellStyle name="Обычный 3 2 2 3 2 4" xfId="3908"/>
    <cellStyle name="Обычный 3 2 2 3 3" xfId="1474"/>
    <cellStyle name="Обычный 3 2 2 3 3 2" xfId="2208"/>
    <cellStyle name="Обычный 3 2 2 3 3 2 2" xfId="4622"/>
    <cellStyle name="Обычный 3 2 2 3 3 3" xfId="3910"/>
    <cellStyle name="Обычный 3 2 2 3 4" xfId="2205"/>
    <cellStyle name="Обычный 3 2 2 3 4 2" xfId="4619"/>
    <cellStyle name="Обычный 3 2 2 3 5" xfId="3907"/>
    <cellStyle name="Обычный 3 2 2 4" xfId="1475"/>
    <cellStyle name="Обычный 3 2 2 4 2" xfId="1476"/>
    <cellStyle name="Обычный 3 2 2 4 2 2" xfId="2210"/>
    <cellStyle name="Обычный 3 2 2 4 2 2 2" xfId="4624"/>
    <cellStyle name="Обычный 3 2 2 4 2 3" xfId="3912"/>
    <cellStyle name="Обычный 3 2 2 4 3" xfId="2209"/>
    <cellStyle name="Обычный 3 2 2 4 3 2" xfId="4623"/>
    <cellStyle name="Обычный 3 2 2 4 4" xfId="3911"/>
    <cellStyle name="Обычный 3 2 2 5" xfId="1477"/>
    <cellStyle name="Обычный 3 2 2 5 2" xfId="2211"/>
    <cellStyle name="Обычный 3 2 2 5 2 2" xfId="4625"/>
    <cellStyle name="Обычный 3 2 2 5 3" xfId="3913"/>
    <cellStyle name="Обычный 3 2 2 6" xfId="2529"/>
    <cellStyle name="Обычный 3 2 3" xfId="1478"/>
    <cellStyle name="Обычный 3 2 3 2" xfId="1479"/>
    <cellStyle name="Обычный 3 2 3 2 2" xfId="1480"/>
    <cellStyle name="Обычный 3 2 3 2 2 2" xfId="1481"/>
    <cellStyle name="Обычный 3 2 3 2 2 2 2" xfId="2215"/>
    <cellStyle name="Обычный 3 2 3 2 2 2 2 2" xfId="4629"/>
    <cellStyle name="Обычный 3 2 3 2 2 2 3" xfId="3917"/>
    <cellStyle name="Обычный 3 2 3 2 2 3" xfId="2214"/>
    <cellStyle name="Обычный 3 2 3 2 2 3 2" xfId="4628"/>
    <cellStyle name="Обычный 3 2 3 2 2 4" xfId="3916"/>
    <cellStyle name="Обычный 3 2 3 2 3" xfId="1482"/>
    <cellStyle name="Обычный 3 2 3 2 3 2" xfId="2216"/>
    <cellStyle name="Обычный 3 2 3 2 3 2 2" xfId="4630"/>
    <cellStyle name="Обычный 3 2 3 2 3 3" xfId="3918"/>
    <cellStyle name="Обычный 3 2 3 2 4" xfId="2213"/>
    <cellStyle name="Обычный 3 2 3 2 4 2" xfId="4627"/>
    <cellStyle name="Обычный 3 2 3 2 5" xfId="3915"/>
    <cellStyle name="Обычный 3 2 3 3" xfId="1483"/>
    <cellStyle name="Обычный 3 2 3 3 2" xfId="1484"/>
    <cellStyle name="Обычный 3 2 3 3 2 2" xfId="2218"/>
    <cellStyle name="Обычный 3 2 3 3 2 2 2" xfId="4632"/>
    <cellStyle name="Обычный 3 2 3 3 2 3" xfId="3920"/>
    <cellStyle name="Обычный 3 2 3 3 3" xfId="2217"/>
    <cellStyle name="Обычный 3 2 3 3 3 2" xfId="4631"/>
    <cellStyle name="Обычный 3 2 3 3 4" xfId="3919"/>
    <cellStyle name="Обычный 3 2 3 4" xfId="1485"/>
    <cellStyle name="Обычный 3 2 3 4 2" xfId="2219"/>
    <cellStyle name="Обычный 3 2 3 4 2 2" xfId="4633"/>
    <cellStyle name="Обычный 3 2 3 4 3" xfId="3921"/>
    <cellStyle name="Обычный 3 2 3 5" xfId="2212"/>
    <cellStyle name="Обычный 3 2 3 5 2" xfId="4626"/>
    <cellStyle name="Обычный 3 2 3 6" xfId="3914"/>
    <cellStyle name="Обычный 3 2 4" xfId="1486"/>
    <cellStyle name="Обычный 3 2 4 2" xfId="1487"/>
    <cellStyle name="Обычный 3 2 4 2 2" xfId="1488"/>
    <cellStyle name="Обычный 3 2 4 2 2 2" xfId="1489"/>
    <cellStyle name="Обычный 3 2 4 2 2 2 2" xfId="2223"/>
    <cellStyle name="Обычный 3 2 4 2 2 2 2 2" xfId="4637"/>
    <cellStyle name="Обычный 3 2 4 2 2 2 3" xfId="3925"/>
    <cellStyle name="Обычный 3 2 4 2 2 3" xfId="2222"/>
    <cellStyle name="Обычный 3 2 4 2 2 3 2" xfId="4636"/>
    <cellStyle name="Обычный 3 2 4 2 2 4" xfId="3924"/>
    <cellStyle name="Обычный 3 2 4 2 3" xfId="1490"/>
    <cellStyle name="Обычный 3 2 4 2 3 2" xfId="2224"/>
    <cellStyle name="Обычный 3 2 4 2 3 2 2" xfId="4638"/>
    <cellStyle name="Обычный 3 2 4 2 3 3" xfId="3926"/>
    <cellStyle name="Обычный 3 2 4 2 4" xfId="2221"/>
    <cellStyle name="Обычный 3 2 4 2 4 2" xfId="4635"/>
    <cellStyle name="Обычный 3 2 4 2 5" xfId="3923"/>
    <cellStyle name="Обычный 3 2 4 3" xfId="1491"/>
    <cellStyle name="Обычный 3 2 4 3 2" xfId="1492"/>
    <cellStyle name="Обычный 3 2 4 3 2 2" xfId="2226"/>
    <cellStyle name="Обычный 3 2 4 3 2 2 2" xfId="4640"/>
    <cellStyle name="Обычный 3 2 4 3 2 3" xfId="3928"/>
    <cellStyle name="Обычный 3 2 4 3 3" xfId="2225"/>
    <cellStyle name="Обычный 3 2 4 3 3 2" xfId="4639"/>
    <cellStyle name="Обычный 3 2 4 3 4" xfId="3927"/>
    <cellStyle name="Обычный 3 2 4 4" xfId="1493"/>
    <cellStyle name="Обычный 3 2 4 4 2" xfId="2227"/>
    <cellStyle name="Обычный 3 2 4 4 2 2" xfId="4641"/>
    <cellStyle name="Обычный 3 2 4 4 3" xfId="3929"/>
    <cellStyle name="Обычный 3 2 4 5" xfId="2220"/>
    <cellStyle name="Обычный 3 2 4 5 2" xfId="4634"/>
    <cellStyle name="Обычный 3 2 4 6" xfId="3922"/>
    <cellStyle name="Обычный 3 2 5" xfId="1494"/>
    <cellStyle name="Обычный 3 2 5 2" xfId="1495"/>
    <cellStyle name="Обычный 3 2 5 2 2" xfId="1496"/>
    <cellStyle name="Обычный 3 2 5 2 2 2" xfId="2230"/>
    <cellStyle name="Обычный 3 2 5 2 2 2 2" xfId="4644"/>
    <cellStyle name="Обычный 3 2 5 2 2 3" xfId="3932"/>
    <cellStyle name="Обычный 3 2 5 2 3" xfId="2229"/>
    <cellStyle name="Обычный 3 2 5 2 3 2" xfId="4643"/>
    <cellStyle name="Обычный 3 2 5 2 4" xfId="3931"/>
    <cellStyle name="Обычный 3 2 5 3" xfId="1497"/>
    <cellStyle name="Обычный 3 2 5 3 2" xfId="2231"/>
    <cellStyle name="Обычный 3 2 5 3 2 2" xfId="4645"/>
    <cellStyle name="Обычный 3 2 5 3 3" xfId="3933"/>
    <cellStyle name="Обычный 3 2 5 4" xfId="2228"/>
    <cellStyle name="Обычный 3 2 5 4 2" xfId="4642"/>
    <cellStyle name="Обычный 3 2 5 5" xfId="3930"/>
    <cellStyle name="Обычный 3 2 6" xfId="1498"/>
    <cellStyle name="Обычный 3 2 6 2" xfId="1499"/>
    <cellStyle name="Обычный 3 2 6 2 2" xfId="2233"/>
    <cellStyle name="Обычный 3 2 6 2 2 2" xfId="4647"/>
    <cellStyle name="Обычный 3 2 6 2 3" xfId="3935"/>
    <cellStyle name="Обычный 3 2 6 3" xfId="2232"/>
    <cellStyle name="Обычный 3 2 6 3 2" xfId="4646"/>
    <cellStyle name="Обычный 3 2 6 4" xfId="3934"/>
    <cellStyle name="Обычный 3 2 7" xfId="1500"/>
    <cellStyle name="Обычный 3 2 7 2" xfId="1501"/>
    <cellStyle name="Обычный 3 2 7 2 2" xfId="2235"/>
    <cellStyle name="Обычный 3 2 7 2 2 2" xfId="4649"/>
    <cellStyle name="Обычный 3 2 7 2 3" xfId="3937"/>
    <cellStyle name="Обычный 3 2 7 3" xfId="2234"/>
    <cellStyle name="Обычный 3 2 7 3 2" xfId="4648"/>
    <cellStyle name="Обычный 3 2 7 4" xfId="3936"/>
    <cellStyle name="Обычный 3 2 8" xfId="1502"/>
    <cellStyle name="Обычный 3 2 8 2" xfId="2236"/>
    <cellStyle name="Обычный 3 2 8 2 2" xfId="4650"/>
    <cellStyle name="Обычный 3 2 8 3" xfId="3938"/>
    <cellStyle name="Обычный 3 2 9" xfId="1503"/>
    <cellStyle name="Обычный 3 3" xfId="1504"/>
    <cellStyle name="Обычный 3 4" xfId="1505"/>
    <cellStyle name="Обычный 3 4 2" xfId="1506"/>
    <cellStyle name="Обычный 3 4 2 2" xfId="1507"/>
    <cellStyle name="Обычный 3 4 2 2 2" xfId="1508"/>
    <cellStyle name="Обычный 3 4 2 2 2 2" xfId="1509"/>
    <cellStyle name="Обычный 3 4 2 2 2 2 2" xfId="2241"/>
    <cellStyle name="Обычный 3 4 2 2 2 2 2 2" xfId="4655"/>
    <cellStyle name="Обычный 3 4 2 2 2 2 3" xfId="3943"/>
    <cellStyle name="Обычный 3 4 2 2 2 3" xfId="2240"/>
    <cellStyle name="Обычный 3 4 2 2 2 3 2" xfId="4654"/>
    <cellStyle name="Обычный 3 4 2 2 2 4" xfId="3942"/>
    <cellStyle name="Обычный 3 4 2 2 3" xfId="1510"/>
    <cellStyle name="Обычный 3 4 2 2 3 2" xfId="2242"/>
    <cellStyle name="Обычный 3 4 2 2 3 2 2" xfId="4656"/>
    <cellStyle name="Обычный 3 4 2 2 3 3" xfId="3944"/>
    <cellStyle name="Обычный 3 4 2 2 4" xfId="2239"/>
    <cellStyle name="Обычный 3 4 2 2 4 2" xfId="4653"/>
    <cellStyle name="Обычный 3 4 2 2 5" xfId="3941"/>
    <cellStyle name="Обычный 3 4 2 3" xfId="1511"/>
    <cellStyle name="Обычный 3 4 2 3 2" xfId="1512"/>
    <cellStyle name="Обычный 3 4 2 3 2 2" xfId="2244"/>
    <cellStyle name="Обычный 3 4 2 3 2 2 2" xfId="4658"/>
    <cellStyle name="Обычный 3 4 2 3 2 3" xfId="3946"/>
    <cellStyle name="Обычный 3 4 2 3 3" xfId="2243"/>
    <cellStyle name="Обычный 3 4 2 3 3 2" xfId="4657"/>
    <cellStyle name="Обычный 3 4 2 3 4" xfId="3945"/>
    <cellStyle name="Обычный 3 4 2 4" xfId="1513"/>
    <cellStyle name="Обычный 3 4 2 4 2" xfId="2245"/>
    <cellStyle name="Обычный 3 4 2 4 2 2" xfId="4659"/>
    <cellStyle name="Обычный 3 4 2 4 3" xfId="3947"/>
    <cellStyle name="Обычный 3 4 2 5" xfId="2238"/>
    <cellStyle name="Обычный 3 4 2 5 2" xfId="4652"/>
    <cellStyle name="Обычный 3 4 2 6" xfId="3940"/>
    <cellStyle name="Обычный 3 4 3" xfId="1514"/>
    <cellStyle name="Обычный 3 4 3 2" xfId="1515"/>
    <cellStyle name="Обычный 3 4 3 2 2" xfId="1516"/>
    <cellStyle name="Обычный 3 4 3 2 2 2" xfId="1517"/>
    <cellStyle name="Обычный 3 4 3 2 2 2 2" xfId="2249"/>
    <cellStyle name="Обычный 3 4 3 2 2 2 2 2" xfId="4663"/>
    <cellStyle name="Обычный 3 4 3 2 2 2 3" xfId="3951"/>
    <cellStyle name="Обычный 3 4 3 2 2 3" xfId="2248"/>
    <cellStyle name="Обычный 3 4 3 2 2 3 2" xfId="4662"/>
    <cellStyle name="Обычный 3 4 3 2 2 4" xfId="3950"/>
    <cellStyle name="Обычный 3 4 3 2 3" xfId="1518"/>
    <cellStyle name="Обычный 3 4 3 2 3 2" xfId="2250"/>
    <cellStyle name="Обычный 3 4 3 2 3 2 2" xfId="4664"/>
    <cellStyle name="Обычный 3 4 3 2 3 3" xfId="3952"/>
    <cellStyle name="Обычный 3 4 3 2 4" xfId="2247"/>
    <cellStyle name="Обычный 3 4 3 2 4 2" xfId="4661"/>
    <cellStyle name="Обычный 3 4 3 2 5" xfId="3949"/>
    <cellStyle name="Обычный 3 4 3 3" xfId="1519"/>
    <cellStyle name="Обычный 3 4 3 3 2" xfId="1520"/>
    <cellStyle name="Обычный 3 4 3 3 2 2" xfId="2252"/>
    <cellStyle name="Обычный 3 4 3 3 2 2 2" xfId="4666"/>
    <cellStyle name="Обычный 3 4 3 3 2 3" xfId="3954"/>
    <cellStyle name="Обычный 3 4 3 3 3" xfId="2251"/>
    <cellStyle name="Обычный 3 4 3 3 3 2" xfId="4665"/>
    <cellStyle name="Обычный 3 4 3 3 4" xfId="3953"/>
    <cellStyle name="Обычный 3 4 3 4" xfId="1521"/>
    <cellStyle name="Обычный 3 4 3 4 2" xfId="2253"/>
    <cellStyle name="Обычный 3 4 3 4 2 2" xfId="4667"/>
    <cellStyle name="Обычный 3 4 3 4 3" xfId="3955"/>
    <cellStyle name="Обычный 3 4 3 5" xfId="2246"/>
    <cellStyle name="Обычный 3 4 3 5 2" xfId="4660"/>
    <cellStyle name="Обычный 3 4 3 6" xfId="3948"/>
    <cellStyle name="Обычный 3 4 4" xfId="1522"/>
    <cellStyle name="Обычный 3 4 4 2" xfId="1523"/>
    <cellStyle name="Обычный 3 4 4 2 2" xfId="1524"/>
    <cellStyle name="Обычный 3 4 4 2 2 2" xfId="2256"/>
    <cellStyle name="Обычный 3 4 4 2 2 2 2" xfId="4670"/>
    <cellStyle name="Обычный 3 4 4 2 2 3" xfId="3958"/>
    <cellStyle name="Обычный 3 4 4 2 3" xfId="2255"/>
    <cellStyle name="Обычный 3 4 4 2 3 2" xfId="4669"/>
    <cellStyle name="Обычный 3 4 4 2 4" xfId="3957"/>
    <cellStyle name="Обычный 3 4 4 3" xfId="1525"/>
    <cellStyle name="Обычный 3 4 4 3 2" xfId="2257"/>
    <cellStyle name="Обычный 3 4 4 3 2 2" xfId="4671"/>
    <cellStyle name="Обычный 3 4 4 3 3" xfId="3959"/>
    <cellStyle name="Обычный 3 4 4 4" xfId="2254"/>
    <cellStyle name="Обычный 3 4 4 4 2" xfId="4668"/>
    <cellStyle name="Обычный 3 4 4 5" xfId="3956"/>
    <cellStyle name="Обычный 3 4 5" xfId="1526"/>
    <cellStyle name="Обычный 3 4 5 2" xfId="1527"/>
    <cellStyle name="Обычный 3 4 5 2 2" xfId="2259"/>
    <cellStyle name="Обычный 3 4 5 2 2 2" xfId="4673"/>
    <cellStyle name="Обычный 3 4 5 2 3" xfId="3961"/>
    <cellStyle name="Обычный 3 4 5 3" xfId="2258"/>
    <cellStyle name="Обычный 3 4 5 3 2" xfId="4672"/>
    <cellStyle name="Обычный 3 4 5 4" xfId="3960"/>
    <cellStyle name="Обычный 3 4 6" xfId="1528"/>
    <cellStyle name="Обычный 3 4 6 2" xfId="1529"/>
    <cellStyle name="Обычный 3 4 6 2 2" xfId="2261"/>
    <cellStyle name="Обычный 3 4 6 2 2 2" xfId="4675"/>
    <cellStyle name="Обычный 3 4 6 2 3" xfId="3963"/>
    <cellStyle name="Обычный 3 4 6 3" xfId="2260"/>
    <cellStyle name="Обычный 3 4 6 3 2" xfId="4674"/>
    <cellStyle name="Обычный 3 4 6 4" xfId="3962"/>
    <cellStyle name="Обычный 3 4 7" xfId="1530"/>
    <cellStyle name="Обычный 3 4 7 2" xfId="2262"/>
    <cellStyle name="Обычный 3 4 7 2 2" xfId="4676"/>
    <cellStyle name="Обычный 3 4 7 3" xfId="3964"/>
    <cellStyle name="Обычный 3 4 8" xfId="2237"/>
    <cellStyle name="Обычный 3 4 8 2" xfId="4651"/>
    <cellStyle name="Обычный 3 4 9" xfId="3939"/>
    <cellStyle name="Обычный 3 5" xfId="1531"/>
    <cellStyle name="Обычный 3 5 2" xfId="1532"/>
    <cellStyle name="Обычный 3 5 2 2" xfId="1533"/>
    <cellStyle name="Обычный 3 5 2 2 2" xfId="1534"/>
    <cellStyle name="Обычный 3 5 2 2 2 2" xfId="2265"/>
    <cellStyle name="Обычный 3 5 2 2 2 2 2" xfId="4679"/>
    <cellStyle name="Обычный 3 5 2 2 2 3" xfId="3967"/>
    <cellStyle name="Обычный 3 5 2 2 3" xfId="2264"/>
    <cellStyle name="Обычный 3 5 2 2 3 2" xfId="4678"/>
    <cellStyle name="Обычный 3 5 2 2 4" xfId="3966"/>
    <cellStyle name="Обычный 3 5 2 3" xfId="2263"/>
    <cellStyle name="Обычный 3 5 2 3 2" xfId="4677"/>
    <cellStyle name="Обычный 3 5 2 4" xfId="3965"/>
    <cellStyle name="Обычный 3 5 3" xfId="1535"/>
    <cellStyle name="Обычный 3 5 3 2" xfId="1536"/>
    <cellStyle name="Обычный 3 5 3 2 2" xfId="1537"/>
    <cellStyle name="Обычный 3 5 3 2 2 2" xfId="2268"/>
    <cellStyle name="Обычный 3 5 3 2 2 2 2" xfId="4682"/>
    <cellStyle name="Обычный 3 5 3 2 2 3" xfId="3970"/>
    <cellStyle name="Обычный 3 5 3 2 3" xfId="2267"/>
    <cellStyle name="Обычный 3 5 3 2 3 2" xfId="4681"/>
    <cellStyle name="Обычный 3 5 3 2 4" xfId="3969"/>
    <cellStyle name="Обычный 3 5 3 3" xfId="1538"/>
    <cellStyle name="Обычный 3 5 3 3 2" xfId="2269"/>
    <cellStyle name="Обычный 3 5 3 3 2 2" xfId="4683"/>
    <cellStyle name="Обычный 3 5 3 3 3" xfId="3971"/>
    <cellStyle name="Обычный 3 5 3 4" xfId="2266"/>
    <cellStyle name="Обычный 3 5 3 4 2" xfId="4680"/>
    <cellStyle name="Обычный 3 5 3 5" xfId="3968"/>
    <cellStyle name="Обычный 3 5 4" xfId="1539"/>
    <cellStyle name="Обычный 3 5 4 2" xfId="1540"/>
    <cellStyle name="Обычный 3 5 4 2 2" xfId="2271"/>
    <cellStyle name="Обычный 3 5 4 2 2 2" xfId="4685"/>
    <cellStyle name="Обычный 3 5 4 2 3" xfId="3973"/>
    <cellStyle name="Обычный 3 5 4 3" xfId="2270"/>
    <cellStyle name="Обычный 3 5 4 3 2" xfId="4684"/>
    <cellStyle name="Обычный 3 5 4 4" xfId="3972"/>
    <cellStyle name="Обычный 3 5 5" xfId="1541"/>
    <cellStyle name="Обычный 3 5 5 2" xfId="2272"/>
    <cellStyle name="Обычный 3 5 5 2 2" xfId="4686"/>
    <cellStyle name="Обычный 3 5 5 3" xfId="3974"/>
    <cellStyle name="Обычный 3 6" xfId="1542"/>
    <cellStyle name="Обычный 3 6 2" xfId="1543"/>
    <cellStyle name="Обычный 3 6 2 2" xfId="1544"/>
    <cellStyle name="Обычный 3 6 2 2 2" xfId="1545"/>
    <cellStyle name="Обычный 3 6 2 2 2 2" xfId="2276"/>
    <cellStyle name="Обычный 3 6 2 2 2 2 2" xfId="4690"/>
    <cellStyle name="Обычный 3 6 2 2 2 3" xfId="3978"/>
    <cellStyle name="Обычный 3 6 2 2 3" xfId="2275"/>
    <cellStyle name="Обычный 3 6 2 2 3 2" xfId="4689"/>
    <cellStyle name="Обычный 3 6 2 2 4" xfId="3977"/>
    <cellStyle name="Обычный 3 6 2 3" xfId="1546"/>
    <cellStyle name="Обычный 3 6 2 3 2" xfId="2277"/>
    <cellStyle name="Обычный 3 6 2 3 2 2" xfId="4691"/>
    <cellStyle name="Обычный 3 6 2 3 3" xfId="3979"/>
    <cellStyle name="Обычный 3 6 2 4" xfId="2274"/>
    <cellStyle name="Обычный 3 6 2 4 2" xfId="4688"/>
    <cellStyle name="Обычный 3 6 2 5" xfId="3976"/>
    <cellStyle name="Обычный 3 6 3" xfId="1547"/>
    <cellStyle name="Обычный 3 6 3 2" xfId="1548"/>
    <cellStyle name="Обычный 3 6 3 2 2" xfId="2279"/>
    <cellStyle name="Обычный 3 6 3 2 2 2" xfId="4693"/>
    <cellStyle name="Обычный 3 6 3 2 3" xfId="3981"/>
    <cellStyle name="Обычный 3 6 3 3" xfId="2278"/>
    <cellStyle name="Обычный 3 6 3 3 2" xfId="4692"/>
    <cellStyle name="Обычный 3 6 3 4" xfId="3980"/>
    <cellStyle name="Обычный 3 6 4" xfId="1549"/>
    <cellStyle name="Обычный 3 6 4 2" xfId="2280"/>
    <cellStyle name="Обычный 3 6 4 2 2" xfId="4694"/>
    <cellStyle name="Обычный 3 6 4 3" xfId="3982"/>
    <cellStyle name="Обычный 3 6 5" xfId="2273"/>
    <cellStyle name="Обычный 3 6 5 2" xfId="4687"/>
    <cellStyle name="Обычный 3 6 6" xfId="3975"/>
    <cellStyle name="Обычный 3 7" xfId="1550"/>
    <cellStyle name="Обычный 3 7 2" xfId="1551"/>
    <cellStyle name="Обычный 3 7 2 2" xfId="1552"/>
    <cellStyle name="Обычный 3 7 2 2 2" xfId="2283"/>
    <cellStyle name="Обычный 3 7 2 2 2 2" xfId="4697"/>
    <cellStyle name="Обычный 3 7 2 2 3" xfId="3985"/>
    <cellStyle name="Обычный 3 7 2 3" xfId="2282"/>
    <cellStyle name="Обычный 3 7 2 3 2" xfId="4696"/>
    <cellStyle name="Обычный 3 7 2 4" xfId="3984"/>
    <cellStyle name="Обычный 3 7 3" xfId="1553"/>
    <cellStyle name="Обычный 3 7 3 2" xfId="2284"/>
    <cellStyle name="Обычный 3 7 3 2 2" xfId="4698"/>
    <cellStyle name="Обычный 3 7 3 3" xfId="3986"/>
    <cellStyle name="Обычный 3 7 4" xfId="2281"/>
    <cellStyle name="Обычный 3 7 4 2" xfId="4695"/>
    <cellStyle name="Обычный 3 7 5" xfId="3983"/>
    <cellStyle name="Обычный 3 8" xfId="1554"/>
    <cellStyle name="Обычный 3 8 2" xfId="1555"/>
    <cellStyle name="Обычный 3 8 2 2" xfId="2286"/>
    <cellStyle name="Обычный 3 8 2 2 2" xfId="4700"/>
    <cellStyle name="Обычный 3 8 2 3" xfId="3988"/>
    <cellStyle name="Обычный 3 8 3" xfId="2285"/>
    <cellStyle name="Обычный 3 8 3 2" xfId="4699"/>
    <cellStyle name="Обычный 3 8 4" xfId="3987"/>
    <cellStyle name="Обычный 3 9" xfId="1556"/>
    <cellStyle name="Обычный 3 9 2" xfId="1557"/>
    <cellStyle name="Обычный 3 9 2 2" xfId="2288"/>
    <cellStyle name="Обычный 3 9 2 2 2" xfId="4702"/>
    <cellStyle name="Обычный 3 9 2 3" xfId="3990"/>
    <cellStyle name="Обычный 3 9 3" xfId="2287"/>
    <cellStyle name="Обычный 3 9 3 2" xfId="4701"/>
    <cellStyle name="Обычный 3 9 4" xfId="3989"/>
    <cellStyle name="Обычный 4" xfId="46"/>
    <cellStyle name="Обычный 4 2" xfId="54"/>
    <cellStyle name="Обычный 4 2 11" xfId="5961"/>
    <cellStyle name="Обычный 4 2 12" xfId="5964"/>
    <cellStyle name="Обычный 4 2 2" xfId="72"/>
    <cellStyle name="Обычный 4 2 2 2" xfId="93"/>
    <cellStyle name="Обычный 4 2 2 2 2" xfId="95"/>
    <cellStyle name="Обычный 4 2 2 2 2 2" xfId="239"/>
    <cellStyle name="Обычный 4 2 2 2 2 2 2" xfId="2671"/>
    <cellStyle name="Обычный 4 2 2 2 2 2 2 2" xfId="5953"/>
    <cellStyle name="Обычный 4 2 2 2 2 2 2 2 2 2" xfId="5962"/>
    <cellStyle name="Обычный 4 2 2 2 2 2 2 2 2 2 2" xfId="5966"/>
    <cellStyle name="Обычный 4 2 2 2 2 2 2 4" xfId="5960"/>
    <cellStyle name="Обычный 4 2 2 2 2 2 3" xfId="5957"/>
    <cellStyle name="Обычный 4 2 2 2 2 3" xfId="2667"/>
    <cellStyle name="Обычный 4 2 2 2 3" xfId="238"/>
    <cellStyle name="Обычный 4 2 2 2 3 2" xfId="2668"/>
    <cellStyle name="Обычный 4 2 2 2 4" xfId="2666"/>
    <cellStyle name="Обычный 4 2 2 2 5" xfId="5954"/>
    <cellStyle name="Обычный 4 2 2 2 7" xfId="5963"/>
    <cellStyle name="Обычный 4 2 2 2 9" xfId="5967"/>
    <cellStyle name="Обычный 4 2 2 3" xfId="174"/>
    <cellStyle name="Обычный 4 2 2 3 2" xfId="2817"/>
    <cellStyle name="Обычный 4 2 2 4" xfId="2603"/>
    <cellStyle name="Обычный 4 2 2 5" xfId="5956"/>
    <cellStyle name="Обычный 4 2 2 7" xfId="5965"/>
    <cellStyle name="Обычный 4 2 3" xfId="88"/>
    <cellStyle name="Обычный 4 2 3 2" xfId="2784"/>
    <cellStyle name="Обычный 4 2 4" xfId="157"/>
    <cellStyle name="Обычный 4 2 4 2" xfId="2669"/>
    <cellStyle name="Обычный 4 2 4 3" xfId="5958"/>
    <cellStyle name="Обычный 4 2 5" xfId="1559"/>
    <cellStyle name="Обычный 4 2 6" xfId="2586"/>
    <cellStyle name="Обычный 4 2 7" xfId="5955"/>
    <cellStyle name="Обычный 4 2 9" xfId="5959"/>
    <cellStyle name="Обычный 4 3" xfId="70"/>
    <cellStyle name="Обычный 4 3 2" xfId="172"/>
    <cellStyle name="Обычный 4 3 2 2" xfId="2815"/>
    <cellStyle name="Обычный 4 3 3" xfId="1560"/>
    <cellStyle name="Обычный 4 3 4" xfId="2601"/>
    <cellStyle name="Обычный 4 4" xfId="86"/>
    <cellStyle name="Обычный 4 4 2" xfId="1558"/>
    <cellStyle name="Обычный 4 4 3" xfId="2782"/>
    <cellStyle name="Обычный 4 5" xfId="152"/>
    <cellStyle name="Обычный 4 5 2" xfId="2798"/>
    <cellStyle name="Обычный 4 6" xfId="278"/>
    <cellStyle name="Обычный 4 7" xfId="2581"/>
    <cellStyle name="Обычный 5" xfId="48"/>
    <cellStyle name="Обычный 5 2" xfId="1562"/>
    <cellStyle name="Обычный 5 3" xfId="1563"/>
    <cellStyle name="Обычный 5 3 2" xfId="1564"/>
    <cellStyle name="Обычный 5 3 2 2" xfId="1565"/>
    <cellStyle name="Обычный 5 4" xfId="1609"/>
    <cellStyle name="Обычный 5 5" xfId="1561"/>
    <cellStyle name="Обычный 6" xfId="1566"/>
    <cellStyle name="Обычный 6 2" xfId="2289"/>
    <cellStyle name="Обычный 6 2 2" xfId="4703"/>
    <cellStyle name="Обычный 6 3" xfId="3992"/>
    <cellStyle name="Обычный 7" xfId="1567"/>
    <cellStyle name="Обычный 8" xfId="1568"/>
    <cellStyle name="Обычный_Цены Бали" xfId="47"/>
    <cellStyle name="Плохой 2" xfId="1569"/>
    <cellStyle name="Финансовый 2" xfId="50"/>
    <cellStyle name="Финансовый 2 2" xfId="1571"/>
    <cellStyle name="Финансовый 2 3" xfId="1570"/>
    <cellStyle name="Хороший 2" xfId="157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224519</xdr:colOff>
      <xdr:row>0</xdr:row>
      <xdr:rowOff>194582</xdr:rowOff>
    </xdr:from>
    <xdr:to>
      <xdr:col>1</xdr:col>
      <xdr:colOff>1502010</xdr:colOff>
      <xdr:row>6</xdr:row>
      <xdr:rowOff>160737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643" y="194582"/>
          <a:ext cx="1277491" cy="1234746"/>
        </a:xfrm>
        <a:prstGeom prst="rect">
          <a:avLst/>
        </a:prstGeom>
      </xdr:spPr>
    </xdr:pic>
    <xdr:clientData/>
  </xdr:twoCellAnchor>
  <xdr:oneCellAnchor>
    <xdr:from>
      <xdr:col>1</xdr:col>
      <xdr:colOff>131933</xdr:colOff>
      <xdr:row>44</xdr:row>
      <xdr:rowOff>30447</xdr:rowOff>
    </xdr:from>
    <xdr:ext cx="7398419" cy="1725281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593" y="9338349"/>
          <a:ext cx="7398419" cy="1725281"/>
        </a:xfrm>
        <a:prstGeom prst="rect">
          <a:avLst/>
        </a:prstGeom>
      </xdr:spPr>
    </xdr:pic>
    <xdr:clientData/>
  </xdr:oneCellAnchor>
  <xdr:oneCellAnchor>
    <xdr:from>
      <xdr:col>1</xdr:col>
      <xdr:colOff>131933</xdr:colOff>
      <xdr:row>113</xdr:row>
      <xdr:rowOff>30447</xdr:rowOff>
    </xdr:from>
    <xdr:ext cx="7398419" cy="17252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593" y="23321768"/>
          <a:ext cx="7398419" cy="1725281"/>
        </a:xfrm>
        <a:prstGeom prst="rect">
          <a:avLst/>
        </a:prstGeom>
      </xdr:spPr>
    </xdr:pic>
    <xdr:clientData/>
  </xdr:oneCellAnchor>
  <xdr:twoCellAnchor editAs="oneCell">
    <xdr:from>
      <xdr:col>1</xdr:col>
      <xdr:colOff>121785</xdr:colOff>
      <xdr:row>196</xdr:row>
      <xdr:rowOff>202977</xdr:rowOff>
    </xdr:from>
    <xdr:to>
      <xdr:col>3</xdr:col>
      <xdr:colOff>628855</xdr:colOff>
      <xdr:row>205</xdr:row>
      <xdr:rowOff>87787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445" y="40445203"/>
          <a:ext cx="7399942" cy="1748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38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138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10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10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721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56</xdr:row>
      <xdr:rowOff>0</xdr:rowOff>
    </xdr:from>
    <xdr:to>
      <xdr:col>0</xdr:col>
      <xdr:colOff>28575</xdr:colOff>
      <xdr:row>56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5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28575</xdr:colOff>
      <xdr:row>56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5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28575</xdr:colOff>
      <xdr:row>58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37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28575</xdr:colOff>
      <xdr:row>58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37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28575</xdr:colOff>
      <xdr:row>111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05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28575</xdr:colOff>
      <xdr:row>111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05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28575</xdr:colOff>
      <xdr:row>113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883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28575</xdr:colOff>
      <xdr:row>113</xdr:row>
      <xdr:rowOff>9525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883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9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9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28575</xdr:colOff>
      <xdr:row>62</xdr:row>
      <xdr:rowOff>9525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33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28575</xdr:colOff>
      <xdr:row>62</xdr:row>
      <xdr:rowOff>9525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33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28575</xdr:colOff>
      <xdr:row>64</xdr:row>
      <xdr:rowOff>9525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71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28575</xdr:colOff>
      <xdr:row>64</xdr:row>
      <xdr:rowOff>9525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71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28575</xdr:colOff>
      <xdr:row>117</xdr:row>
      <xdr:rowOff>9525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39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28575</xdr:colOff>
      <xdr:row>117</xdr:row>
      <xdr:rowOff>9525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39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28575</xdr:colOff>
      <xdr:row>119</xdr:row>
      <xdr:rowOff>9525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174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28575</xdr:colOff>
      <xdr:row>119</xdr:row>
      <xdr:rowOff>9525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174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28575</xdr:colOff>
      <xdr:row>28</xdr:row>
      <xdr:rowOff>9525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650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28575</xdr:colOff>
      <xdr:row>28</xdr:row>
      <xdr:rowOff>9525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650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4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4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28575</xdr:colOff>
      <xdr:row>56</xdr:row>
      <xdr:rowOff>9525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5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28575</xdr:colOff>
      <xdr:row>56</xdr:row>
      <xdr:rowOff>9525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5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28575</xdr:colOff>
      <xdr:row>58</xdr:row>
      <xdr:rowOff>9525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37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28575</xdr:colOff>
      <xdr:row>58</xdr:row>
      <xdr:rowOff>9525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37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28575</xdr:colOff>
      <xdr:row>111</xdr:row>
      <xdr:rowOff>9525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05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28575</xdr:colOff>
      <xdr:row>111</xdr:row>
      <xdr:rowOff>9525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052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28575</xdr:colOff>
      <xdr:row>113</xdr:row>
      <xdr:rowOff>9525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883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28575</xdr:colOff>
      <xdr:row>113</xdr:row>
      <xdr:rowOff>9525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883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9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9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28575</xdr:colOff>
      <xdr:row>62</xdr:row>
      <xdr:rowOff>9525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33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28575</xdr:colOff>
      <xdr:row>62</xdr:row>
      <xdr:rowOff>9525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933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28575</xdr:colOff>
      <xdr:row>64</xdr:row>
      <xdr:rowOff>9525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71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28575</xdr:colOff>
      <xdr:row>64</xdr:row>
      <xdr:rowOff>9525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571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28575</xdr:colOff>
      <xdr:row>117</xdr:row>
      <xdr:rowOff>9525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39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28575</xdr:colOff>
      <xdr:row>117</xdr:row>
      <xdr:rowOff>9525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4394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28575</xdr:colOff>
      <xdr:row>119</xdr:row>
      <xdr:rowOff>9525</xdr:rowOff>
    </xdr:to>
    <xdr:pic>
      <xdr:nvPicPr>
        <xdr:cNvPr id="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174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28575</xdr:colOff>
      <xdr:row>119</xdr:row>
      <xdr:rowOff>9525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7174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61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64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65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28575</xdr:colOff>
      <xdr:row>28</xdr:row>
      <xdr:rowOff>9525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650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28575</xdr:colOff>
      <xdr:row>28</xdr:row>
      <xdr:rowOff>9525</xdr:rowOff>
    </xdr:to>
    <xdr:pic>
      <xdr:nvPicPr>
        <xdr:cNvPr id="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0650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68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69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7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7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4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04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74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75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76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069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7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6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28575</xdr:colOff>
      <xdr:row>47</xdr:row>
      <xdr:rowOff>9525</xdr:rowOff>
    </xdr:to>
    <xdr:pic>
      <xdr:nvPicPr>
        <xdr:cNvPr id="8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5355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47</xdr:row>
      <xdr:rowOff>0</xdr:rowOff>
    </xdr:from>
    <xdr:ext cx="28575" cy="95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943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47</xdr:row>
      <xdr:rowOff>0</xdr:rowOff>
    </xdr:from>
    <xdr:ext cx="28575" cy="95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7943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0</xdr:col>
      <xdr:colOff>28575</xdr:colOff>
      <xdr:row>35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046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28575</xdr:colOff>
      <xdr:row>35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0046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54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54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54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854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986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9864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20297</xdr:rowOff>
    </xdr:from>
    <xdr:to>
      <xdr:col>11</xdr:col>
      <xdr:colOff>305584</xdr:colOff>
      <xdr:row>62</xdr:row>
      <xdr:rowOff>11163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97"/>
          <a:ext cx="7115378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30446</xdr:rowOff>
    </xdr:from>
    <xdr:to>
      <xdr:col>11</xdr:col>
      <xdr:colOff>305584</xdr:colOff>
      <xdr:row>122</xdr:row>
      <xdr:rowOff>21312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3220"/>
          <a:ext cx="7115378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180806</xdr:rowOff>
    </xdr:from>
    <xdr:ext cx="12625012" cy="1571625"/>
    <xdr:pic>
      <xdr:nvPicPr>
        <xdr:cNvPr id="2" name="image1.pn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9954534"/>
          <a:ext cx="12625012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67966" cy="657225"/>
    <xdr:pic>
      <xdr:nvPicPr>
        <xdr:cNvPr id="3" name="image2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67966" cy="6572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28575</xdr:colOff>
      <xdr:row>43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563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0</xdr:col>
      <xdr:colOff>28575</xdr:colOff>
      <xdr:row>53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744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28575</xdr:colOff>
      <xdr:row>53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744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28575</xdr:colOff>
      <xdr:row>34</xdr:row>
      <xdr:rowOff>9525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772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4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28575</xdr:colOff>
      <xdr:row>4</xdr:row>
      <xdr:rowOff>9525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608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28575</xdr:colOff>
      <xdr:row>6</xdr:row>
      <xdr:rowOff>9525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411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9525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90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28575</xdr:colOff>
      <xdr:row>25</xdr:row>
      <xdr:rowOff>9525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28575</xdr:colOff>
      <xdr:row>25</xdr:row>
      <xdr:rowOff>9525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557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28575</xdr:colOff>
      <xdr:row>10</xdr:row>
      <xdr:rowOff>9525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627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32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28575</xdr:colOff>
      <xdr:row>12</xdr:row>
      <xdr:rowOff>9525</xdr:rowOff>
    </xdr:to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28575</xdr:colOff>
      <xdr:row>26</xdr:row>
      <xdr:rowOff>9525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67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28575</xdr:colOff>
      <xdr:row>26</xdr:row>
      <xdr:rowOff>9525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67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568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568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568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5683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6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49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0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1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5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9426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55</xdr:row>
      <xdr:rowOff>0</xdr:rowOff>
    </xdr:from>
    <xdr:ext cx="28575" cy="95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55</xdr:row>
      <xdr:rowOff>0</xdr:rowOff>
    </xdr:from>
    <xdr:ext cx="28575" cy="952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87132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0</xdr:col>
      <xdr:colOff>28575</xdr:colOff>
      <xdr:row>66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49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28575</xdr:colOff>
      <xdr:row>66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49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871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28575</xdr:colOff>
      <xdr:row>105</xdr:row>
      <xdr:rowOff>9525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871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28575</xdr:colOff>
      <xdr:row>29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28575</xdr:colOff>
      <xdr:row>36</xdr:row>
      <xdr:rowOff>9525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28575</xdr:colOff>
      <xdr:row>30</xdr:row>
      <xdr:rowOff>9525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244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28575</xdr:colOff>
      <xdr:row>41</xdr:row>
      <xdr:rowOff>9525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89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28575</xdr:colOff>
      <xdr:row>41</xdr:row>
      <xdr:rowOff>9525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389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28575</xdr:colOff>
      <xdr:row>37</xdr:row>
      <xdr:rowOff>9525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28575</xdr:colOff>
      <xdr:row>70</xdr:row>
      <xdr:rowOff>9525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28575</xdr:colOff>
      <xdr:row>70</xdr:row>
      <xdr:rowOff>9525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28575</xdr:colOff>
      <xdr:row>81</xdr:row>
      <xdr:rowOff>9525</xdr:rowOff>
    </xdr:to>
    <xdr:pic>
      <xdr:nvPicPr>
        <xdr:cNvPr id="2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60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28575</xdr:colOff>
      <xdr:row>81</xdr:row>
      <xdr:rowOff>9525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160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28575</xdr:colOff>
      <xdr:row>77</xdr:row>
      <xdr:rowOff>9525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28575</xdr:colOff>
      <xdr:row>77</xdr:row>
      <xdr:rowOff>9525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2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2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2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2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2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28575</xdr:colOff>
      <xdr:row>80</xdr:row>
      <xdr:rowOff>9525</xdr:rowOff>
    </xdr:to>
    <xdr:pic>
      <xdr:nvPicPr>
        <xdr:cNvPr id="2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2552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28575</xdr:colOff>
      <xdr:row>40</xdr:row>
      <xdr:rowOff>9525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48475"/>
          <a:ext cx="285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seminyak.montigoresorts.com/" TargetMode="External"/><Relationship Id="rId13" Type="http://schemas.openxmlformats.org/officeDocument/2006/relationships/hyperlink" Target="http://www.voukbali.com/" TargetMode="External"/><Relationship Id="rId18" Type="http://schemas.openxmlformats.org/officeDocument/2006/relationships/hyperlink" Target="http://www.themerusanur.com/" TargetMode="External"/><Relationship Id="rId3" Type="http://schemas.openxmlformats.org/officeDocument/2006/relationships/hyperlink" Target="https://www.bondalembeachclub.com/" TargetMode="External"/><Relationship Id="rId21" Type="http://schemas.openxmlformats.org/officeDocument/2006/relationships/hyperlink" Target="https://visesaubud.com/" TargetMode="External"/><Relationship Id="rId7" Type="http://schemas.openxmlformats.org/officeDocument/2006/relationships/hyperlink" Target="https://www.champlungsariubud.com/" TargetMode="External"/><Relationship Id="rId12" Type="http://schemas.openxmlformats.org/officeDocument/2006/relationships/hyperlink" Target="http://www.nusaduahotel.com/" TargetMode="External"/><Relationship Id="rId17" Type="http://schemas.openxmlformats.org/officeDocument/2006/relationships/hyperlink" Target="https://www.marriott.com/" TargetMode="External"/><Relationship Id="rId2" Type="http://schemas.openxmlformats.org/officeDocument/2006/relationships/hyperlink" Target="http://www.santika.com/" TargetMode="External"/><Relationship Id="rId16" Type="http://schemas.openxmlformats.org/officeDocument/2006/relationships/hyperlink" Target="http://www.grandseminyak.com/" TargetMode="External"/><Relationship Id="rId20" Type="http://schemas.openxmlformats.org/officeDocument/2006/relationships/hyperlink" Target="http://www.dwarakavillas.com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grandseminyak.com/" TargetMode="External"/><Relationship Id="rId11" Type="http://schemas.openxmlformats.org/officeDocument/2006/relationships/hyperlink" Target="http://www.amarterravillas.com/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marriott.com/" TargetMode="External"/><Relationship Id="rId15" Type="http://schemas.openxmlformats.org/officeDocument/2006/relationships/hyperlink" Target="http://www.ovolohotels.com/" TargetMode="External"/><Relationship Id="rId23" Type="http://schemas.openxmlformats.org/officeDocument/2006/relationships/printerSettings" Target="../printerSettings/printerSettings2.bin"/><Relationship Id="rId10" Type="http://schemas.openxmlformats.org/officeDocument/2006/relationships/hyperlink" Target="https://www.marriott.com/en-us/hotels/dpslc-the-laguna-a-luxury-collection-resort-and-spa-nusa-dua-bali" TargetMode="External"/><Relationship Id="rId19" Type="http://schemas.openxmlformats.org/officeDocument/2006/relationships/hyperlink" Target="http://www.balibeachhotel.com/" TargetMode="External"/><Relationship Id="rId4" Type="http://schemas.openxmlformats.org/officeDocument/2006/relationships/hyperlink" Target="http://www.thegrandbali.com/" TargetMode="External"/><Relationship Id="rId9" Type="http://schemas.openxmlformats.org/officeDocument/2006/relationships/hyperlink" Target="https://www.marriott.com/" TargetMode="External"/><Relationship Id="rId14" Type="http://schemas.openxmlformats.org/officeDocument/2006/relationships/hyperlink" Target="http://www.anantara.com/" TargetMode="External"/><Relationship Id="rId22" Type="http://schemas.openxmlformats.org/officeDocument/2006/relationships/hyperlink" Target="http://www.anandadara.com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57"/>
  </sheetPr>
  <dimension ref="A1:CM713"/>
  <sheetViews>
    <sheetView showGridLines="0" tabSelected="1" topLeftCell="A443" zoomScale="85" zoomScaleNormal="85" workbookViewId="0">
      <selection activeCell="C450" sqref="C450"/>
    </sheetView>
  </sheetViews>
  <sheetFormatPr defaultColWidth="9.125" defaultRowHeight="14.3"/>
  <cols>
    <col min="1" max="1" width="3.125" style="2" customWidth="1"/>
    <col min="2" max="2" width="45.75" style="26" customWidth="1"/>
    <col min="3" max="3" width="54.125" style="2" customWidth="1"/>
    <col min="4" max="4" width="9.5" style="27" customWidth="1"/>
    <col min="5" max="5" width="7.25" style="28" customWidth="1"/>
    <col min="6" max="6" width="6.875" style="28" customWidth="1"/>
    <col min="7" max="7" width="7.375" style="28" customWidth="1"/>
    <col min="8" max="8" width="7" style="28" bestFit="1" customWidth="1"/>
    <col min="9" max="9" width="4" style="28" customWidth="1"/>
    <col min="10" max="10" width="5.25" style="28" customWidth="1"/>
    <col min="11" max="11" width="23.75" style="2" customWidth="1"/>
    <col min="12" max="16384" width="9.125" style="2"/>
  </cols>
  <sheetData>
    <row r="1" spans="1:91" ht="20.25" customHeight="1">
      <c r="B1" s="3"/>
      <c r="C1" s="4"/>
      <c r="D1" s="5"/>
      <c r="E1" s="6" t="s">
        <v>12</v>
      </c>
      <c r="F1" s="4"/>
      <c r="G1" s="7"/>
      <c r="H1" s="7"/>
      <c r="I1" s="7"/>
      <c r="J1" s="7"/>
      <c r="K1" s="7" t="s">
        <v>18</v>
      </c>
    </row>
    <row r="2" spans="1:91" ht="16.5" customHeight="1">
      <c r="B2" s="3"/>
      <c r="C2" s="4"/>
      <c r="D2" s="5"/>
      <c r="E2" s="7"/>
      <c r="F2" s="4"/>
      <c r="G2" s="7"/>
      <c r="H2" s="7"/>
      <c r="I2" s="7"/>
      <c r="J2" s="7"/>
      <c r="K2" s="7" t="s">
        <v>13</v>
      </c>
    </row>
    <row r="3" spans="1:91" ht="16.5" customHeight="1">
      <c r="B3" s="3"/>
      <c r="C3" s="4"/>
      <c r="D3" s="5"/>
      <c r="E3" s="7"/>
      <c r="F3" s="4"/>
      <c r="G3" s="7"/>
      <c r="H3" s="7"/>
      <c r="I3" s="7"/>
      <c r="J3" s="7"/>
      <c r="K3" s="8" t="s">
        <v>11</v>
      </c>
    </row>
    <row r="4" spans="1:91" ht="16.5" customHeight="1">
      <c r="B4" s="3"/>
      <c r="C4" s="4"/>
      <c r="D4" s="5"/>
      <c r="E4" s="9" t="s">
        <v>17</v>
      </c>
      <c r="F4" s="10"/>
      <c r="G4" s="11"/>
      <c r="H4" s="11"/>
      <c r="I4" s="11"/>
      <c r="J4" s="11"/>
      <c r="K4" s="8" t="s">
        <v>14</v>
      </c>
    </row>
    <row r="5" spans="1:91" ht="16.5" customHeight="1">
      <c r="B5" s="3"/>
      <c r="C5" s="4"/>
      <c r="D5" s="5"/>
      <c r="E5" s="11"/>
      <c r="F5" s="10"/>
      <c r="G5" s="11"/>
      <c r="H5" s="11"/>
      <c r="I5" s="11"/>
      <c r="J5" s="11"/>
      <c r="K5" s="8" t="s">
        <v>15</v>
      </c>
    </row>
    <row r="6" spans="1:91" ht="16.5" customHeight="1">
      <c r="A6" s="12"/>
      <c r="B6" s="13"/>
      <c r="C6" s="12"/>
      <c r="D6" s="12"/>
      <c r="E6" s="2"/>
      <c r="F6" s="14"/>
      <c r="G6" s="2"/>
      <c r="H6" s="2"/>
      <c r="I6" s="15"/>
      <c r="J6" s="2"/>
      <c r="K6" s="16"/>
    </row>
    <row r="7" spans="1:91" s="19" customFormat="1" ht="17.350000000000001" customHeight="1">
      <c r="A7" s="17"/>
      <c r="B7" s="17"/>
      <c r="C7" s="56" t="s">
        <v>109</v>
      </c>
      <c r="D7" s="12"/>
      <c r="E7" s="18"/>
      <c r="F7" s="18"/>
      <c r="G7" s="12"/>
      <c r="H7" s="31"/>
      <c r="I7" s="31"/>
      <c r="J7" s="31"/>
      <c r="K7" s="32"/>
    </row>
    <row r="8" spans="1:91" ht="17.350000000000001" customHeight="1">
      <c r="B8" s="1017" t="s">
        <v>896</v>
      </c>
      <c r="C8" s="1017"/>
      <c r="D8" s="1017"/>
      <c r="E8" s="1017"/>
      <c r="F8" s="1017"/>
      <c r="G8" s="1017"/>
      <c r="H8" s="1017"/>
      <c r="I8" s="1017"/>
      <c r="J8" s="1017"/>
      <c r="K8" s="1017"/>
    </row>
    <row r="9" spans="1:91">
      <c r="B9" s="20"/>
      <c r="C9" s="21"/>
      <c r="D9" s="22"/>
      <c r="E9" s="23"/>
      <c r="F9" s="23"/>
      <c r="G9" s="23"/>
      <c r="H9" s="23"/>
      <c r="I9" s="23"/>
      <c r="J9" s="23"/>
      <c r="K9" s="24"/>
    </row>
    <row r="10" spans="1:91">
      <c r="B10" s="1018" t="s">
        <v>0</v>
      </c>
      <c r="C10" s="1016" t="s">
        <v>1</v>
      </c>
      <c r="D10" s="25" t="s">
        <v>2</v>
      </c>
      <c r="E10" s="1016" t="s">
        <v>3</v>
      </c>
      <c r="F10" s="1016"/>
      <c r="G10" s="1016"/>
      <c r="H10" s="1016" t="s">
        <v>4</v>
      </c>
      <c r="I10" s="1016"/>
      <c r="J10" s="1016"/>
      <c r="K10" s="1015" t="s">
        <v>16</v>
      </c>
    </row>
    <row r="11" spans="1:91">
      <c r="B11" s="1018"/>
      <c r="C11" s="1016"/>
      <c r="D11" s="25" t="s">
        <v>19</v>
      </c>
      <c r="E11" s="25" t="s">
        <v>5</v>
      </c>
      <c r="F11" s="25" t="s">
        <v>6</v>
      </c>
      <c r="G11" s="25" t="s">
        <v>7</v>
      </c>
      <c r="H11" s="25" t="s">
        <v>8</v>
      </c>
      <c r="I11" s="25" t="s">
        <v>9</v>
      </c>
      <c r="J11" s="25" t="s">
        <v>10</v>
      </c>
      <c r="K11" s="1015"/>
    </row>
    <row r="12" spans="1:91" s="37" customFormat="1" ht="16.3">
      <c r="A12" s="573"/>
      <c r="B12" s="855" t="s">
        <v>67</v>
      </c>
      <c r="C12" s="856" t="s">
        <v>68</v>
      </c>
      <c r="D12" s="857"/>
      <c r="E12" s="858"/>
      <c r="F12" s="859"/>
      <c r="G12" s="859"/>
      <c r="H12" s="858"/>
      <c r="I12" s="859"/>
      <c r="J12" s="860"/>
      <c r="K12" s="861" t="s">
        <v>865</v>
      </c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  <c r="AO12" s="573"/>
      <c r="AP12" s="573"/>
      <c r="AQ12" s="573"/>
      <c r="AR12" s="573"/>
      <c r="AS12" s="573"/>
      <c r="AT12" s="573"/>
      <c r="AU12" s="573"/>
      <c r="AV12" s="573"/>
      <c r="AW12" s="573"/>
      <c r="AX12" s="573"/>
      <c r="AY12" s="573"/>
      <c r="AZ12" s="573"/>
      <c r="BA12" s="573"/>
      <c r="BB12" s="573"/>
      <c r="BC12" s="573"/>
      <c r="BD12" s="573"/>
      <c r="BE12" s="573"/>
      <c r="BF12" s="573"/>
      <c r="BG12" s="573"/>
      <c r="BH12" s="573"/>
      <c r="BI12" s="573"/>
      <c r="BJ12" s="573"/>
      <c r="BK12" s="573"/>
      <c r="BL12" s="573"/>
      <c r="BM12" s="573"/>
      <c r="BN12" s="573"/>
      <c r="BO12" s="573"/>
      <c r="BP12" s="573"/>
      <c r="BQ12" s="573"/>
      <c r="BR12" s="573"/>
      <c r="BS12" s="573"/>
      <c r="BT12" s="573"/>
      <c r="BU12" s="573"/>
      <c r="BV12" s="573"/>
      <c r="BW12" s="573"/>
      <c r="BX12" s="573"/>
      <c r="BY12" s="573"/>
      <c r="BZ12" s="573"/>
      <c r="CA12" s="573"/>
      <c r="CB12" s="573"/>
      <c r="CC12" s="573"/>
      <c r="CD12" s="573"/>
      <c r="CE12" s="573"/>
      <c r="CF12" s="573"/>
      <c r="CG12" s="573"/>
      <c r="CH12" s="573"/>
      <c r="CI12" s="573"/>
      <c r="CJ12" s="573"/>
      <c r="CK12" s="573"/>
      <c r="CL12" s="573"/>
      <c r="CM12" s="573"/>
    </row>
    <row r="13" spans="1:91" s="574" customFormat="1" ht="16.3">
      <c r="A13" s="573"/>
      <c r="B13" s="584" t="s">
        <v>915</v>
      </c>
      <c r="C13" s="585" t="s">
        <v>901</v>
      </c>
      <c r="D13" s="586">
        <v>195</v>
      </c>
      <c r="E13" s="587" t="s">
        <v>52</v>
      </c>
      <c r="F13" s="588">
        <v>68</v>
      </c>
      <c r="G13" s="588">
        <v>25</v>
      </c>
      <c r="H13" s="587" t="s">
        <v>43</v>
      </c>
      <c r="I13" s="588"/>
      <c r="J13" s="588"/>
      <c r="K13" s="589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  <c r="AO13" s="573"/>
      <c r="AP13" s="573"/>
      <c r="AQ13" s="573"/>
      <c r="AR13" s="573"/>
      <c r="AS13" s="573"/>
      <c r="AT13" s="573"/>
      <c r="AU13" s="573"/>
      <c r="AV13" s="573"/>
      <c r="AW13" s="573"/>
      <c r="AX13" s="573"/>
      <c r="AY13" s="573"/>
      <c r="AZ13" s="573"/>
      <c r="BA13" s="573"/>
      <c r="BB13" s="573"/>
      <c r="BC13" s="573"/>
      <c r="BD13" s="573"/>
      <c r="BE13" s="573"/>
      <c r="BF13" s="573"/>
      <c r="BG13" s="573"/>
      <c r="BH13" s="573"/>
      <c r="BI13" s="573"/>
      <c r="BJ13" s="573"/>
      <c r="BK13" s="573"/>
      <c r="BL13" s="573"/>
      <c r="BM13" s="573"/>
      <c r="BN13" s="573"/>
      <c r="BO13" s="573"/>
      <c r="BP13" s="573"/>
      <c r="BQ13" s="573"/>
      <c r="BR13" s="573"/>
      <c r="BS13" s="573"/>
      <c r="BT13" s="573"/>
      <c r="BU13" s="573"/>
      <c r="BV13" s="573"/>
      <c r="BW13" s="573"/>
      <c r="BX13" s="573"/>
      <c r="BY13" s="573"/>
      <c r="BZ13" s="573"/>
      <c r="CA13" s="573"/>
      <c r="CB13" s="573"/>
      <c r="CC13" s="573"/>
      <c r="CD13" s="573"/>
      <c r="CE13" s="573"/>
      <c r="CF13" s="573"/>
      <c r="CG13" s="573"/>
      <c r="CH13" s="573"/>
      <c r="CI13" s="573"/>
      <c r="CJ13" s="573"/>
      <c r="CK13" s="573"/>
      <c r="CL13" s="573"/>
      <c r="CM13" s="573"/>
    </row>
    <row r="14" spans="1:91" s="574" customFormat="1" ht="16.3">
      <c r="A14" s="573"/>
      <c r="B14" s="509" t="s">
        <v>70</v>
      </c>
      <c r="C14" s="585" t="s">
        <v>906</v>
      </c>
      <c r="D14" s="586">
        <v>207</v>
      </c>
      <c r="E14" s="587" t="s">
        <v>52</v>
      </c>
      <c r="F14" s="588">
        <v>68</v>
      </c>
      <c r="G14" s="588">
        <v>25</v>
      </c>
      <c r="H14" s="587" t="s">
        <v>43</v>
      </c>
      <c r="I14" s="588"/>
      <c r="J14" s="588"/>
      <c r="K14" s="589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  <c r="AO14" s="573"/>
      <c r="AP14" s="573"/>
      <c r="AQ14" s="573"/>
      <c r="AR14" s="573"/>
      <c r="AS14" s="573"/>
      <c r="AT14" s="573"/>
      <c r="AU14" s="573"/>
      <c r="AV14" s="573"/>
      <c r="AW14" s="573"/>
      <c r="AX14" s="573"/>
      <c r="AY14" s="573"/>
      <c r="AZ14" s="573"/>
      <c r="BA14" s="573"/>
      <c r="BB14" s="573"/>
      <c r="BC14" s="573"/>
      <c r="BD14" s="573"/>
      <c r="BE14" s="573"/>
      <c r="BF14" s="573"/>
      <c r="BG14" s="573"/>
      <c r="BH14" s="573"/>
      <c r="BI14" s="573"/>
      <c r="BJ14" s="573"/>
      <c r="BK14" s="573"/>
      <c r="BL14" s="573"/>
      <c r="BM14" s="573"/>
      <c r="BN14" s="573"/>
      <c r="BO14" s="573"/>
      <c r="BP14" s="573"/>
      <c r="BQ14" s="573"/>
      <c r="BR14" s="573"/>
      <c r="BS14" s="573"/>
      <c r="BT14" s="573"/>
      <c r="BU14" s="573"/>
      <c r="BV14" s="573"/>
      <c r="BW14" s="573"/>
      <c r="BX14" s="573"/>
      <c r="BY14" s="573"/>
      <c r="BZ14" s="573"/>
      <c r="CA14" s="573"/>
      <c r="CB14" s="573"/>
      <c r="CC14" s="573"/>
      <c r="CD14" s="573"/>
      <c r="CE14" s="573"/>
      <c r="CF14" s="573"/>
      <c r="CG14" s="573"/>
      <c r="CH14" s="573"/>
      <c r="CI14" s="573"/>
      <c r="CJ14" s="573"/>
      <c r="CK14" s="573"/>
      <c r="CL14" s="573"/>
      <c r="CM14" s="573"/>
    </row>
    <row r="15" spans="1:91" s="574" customFormat="1" ht="16.3">
      <c r="A15" s="573"/>
      <c r="B15" s="608" t="s">
        <v>66</v>
      </c>
      <c r="C15" s="585" t="s">
        <v>643</v>
      </c>
      <c r="D15" s="586">
        <v>230</v>
      </c>
      <c r="E15" s="587" t="s">
        <v>52</v>
      </c>
      <c r="F15" s="588">
        <v>68</v>
      </c>
      <c r="G15" s="588">
        <v>25</v>
      </c>
      <c r="H15" s="587" t="s">
        <v>43</v>
      </c>
      <c r="I15" s="588"/>
      <c r="J15" s="588"/>
      <c r="K15" s="589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  <c r="AO15" s="573"/>
      <c r="AP15" s="573"/>
      <c r="AQ15" s="573"/>
      <c r="AR15" s="573"/>
      <c r="AS15" s="573"/>
      <c r="AT15" s="573"/>
      <c r="AU15" s="573"/>
      <c r="AV15" s="573"/>
      <c r="AW15" s="573"/>
      <c r="AX15" s="573"/>
      <c r="AY15" s="573"/>
      <c r="AZ15" s="573"/>
      <c r="BA15" s="573"/>
      <c r="BB15" s="573"/>
      <c r="BC15" s="573"/>
      <c r="BD15" s="573"/>
      <c r="BE15" s="573"/>
      <c r="BF15" s="573"/>
      <c r="BG15" s="573"/>
      <c r="BH15" s="573"/>
      <c r="BI15" s="573"/>
      <c r="BJ15" s="573"/>
      <c r="BK15" s="573"/>
      <c r="BL15" s="573"/>
      <c r="BM15" s="573"/>
      <c r="BN15" s="573"/>
      <c r="BO15" s="573"/>
      <c r="BP15" s="573"/>
      <c r="BQ15" s="573"/>
      <c r="BR15" s="573"/>
      <c r="BS15" s="573"/>
      <c r="BT15" s="573"/>
      <c r="BU15" s="573"/>
      <c r="BV15" s="573"/>
      <c r="BW15" s="573"/>
      <c r="BX15" s="573"/>
      <c r="BY15" s="573"/>
      <c r="BZ15" s="573"/>
      <c r="CA15" s="573"/>
      <c r="CB15" s="573"/>
      <c r="CC15" s="573"/>
      <c r="CD15" s="573"/>
      <c r="CE15" s="573"/>
      <c r="CF15" s="573"/>
      <c r="CG15" s="573"/>
      <c r="CH15" s="573"/>
      <c r="CI15" s="573"/>
      <c r="CJ15" s="573"/>
      <c r="CK15" s="573"/>
      <c r="CL15" s="573"/>
      <c r="CM15" s="573"/>
    </row>
    <row r="16" spans="1:91" s="574" customFormat="1" ht="16.3">
      <c r="A16" s="573"/>
      <c r="B16" s="585"/>
      <c r="C16" s="585" t="s">
        <v>642</v>
      </c>
      <c r="D16" s="586">
        <v>262</v>
      </c>
      <c r="E16" s="587" t="s">
        <v>52</v>
      </c>
      <c r="F16" s="588">
        <v>68</v>
      </c>
      <c r="G16" s="588">
        <v>25</v>
      </c>
      <c r="H16" s="587" t="s">
        <v>43</v>
      </c>
      <c r="I16" s="588"/>
      <c r="J16" s="588"/>
      <c r="K16" s="589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  <c r="AO16" s="573"/>
      <c r="AP16" s="573"/>
      <c r="AQ16" s="573"/>
      <c r="AR16" s="573"/>
      <c r="AS16" s="573"/>
      <c r="AT16" s="573"/>
      <c r="AU16" s="573"/>
      <c r="AV16" s="573"/>
      <c r="AW16" s="573"/>
      <c r="AX16" s="573"/>
      <c r="AY16" s="573"/>
      <c r="AZ16" s="573"/>
      <c r="BA16" s="573"/>
      <c r="BB16" s="573"/>
      <c r="BC16" s="573"/>
      <c r="BD16" s="573"/>
      <c r="BE16" s="573"/>
      <c r="BF16" s="573"/>
      <c r="BG16" s="573"/>
      <c r="BH16" s="573"/>
      <c r="BI16" s="573"/>
      <c r="BJ16" s="573"/>
      <c r="BK16" s="573"/>
      <c r="BL16" s="573"/>
      <c r="BM16" s="573"/>
      <c r="BN16" s="573"/>
      <c r="BO16" s="573"/>
      <c r="BP16" s="573"/>
      <c r="BQ16" s="573"/>
      <c r="BR16" s="573"/>
      <c r="BS16" s="573"/>
      <c r="BT16" s="573"/>
      <c r="BU16" s="573"/>
      <c r="BV16" s="573"/>
      <c r="BW16" s="573"/>
      <c r="BX16" s="573"/>
      <c r="BY16" s="573"/>
      <c r="BZ16" s="573"/>
      <c r="CA16" s="573"/>
      <c r="CB16" s="573"/>
      <c r="CC16" s="573"/>
      <c r="CD16" s="573"/>
      <c r="CE16" s="573"/>
      <c r="CF16" s="573"/>
      <c r="CG16" s="573"/>
      <c r="CH16" s="573"/>
      <c r="CI16" s="573"/>
      <c r="CJ16" s="573"/>
      <c r="CK16" s="573"/>
      <c r="CL16" s="573"/>
      <c r="CM16" s="573"/>
    </row>
    <row r="17" spans="1:91" s="574" customFormat="1" ht="16.3">
      <c r="A17" s="573"/>
      <c r="B17" s="590"/>
      <c r="C17" s="585" t="s">
        <v>913</v>
      </c>
      <c r="D17" s="586">
        <v>316</v>
      </c>
      <c r="E17" s="587" t="s">
        <v>52</v>
      </c>
      <c r="F17" s="588">
        <v>68</v>
      </c>
      <c r="G17" s="588">
        <v>25</v>
      </c>
      <c r="H17" s="587" t="s">
        <v>43</v>
      </c>
      <c r="I17" s="588"/>
      <c r="J17" s="588"/>
      <c r="K17" s="589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  <c r="AO17" s="573"/>
      <c r="AP17" s="573"/>
      <c r="AQ17" s="573"/>
      <c r="AR17" s="573"/>
      <c r="AS17" s="573"/>
      <c r="AT17" s="573"/>
      <c r="AU17" s="573"/>
      <c r="AV17" s="573"/>
      <c r="AW17" s="573"/>
      <c r="AX17" s="573"/>
      <c r="AY17" s="573"/>
      <c r="AZ17" s="573"/>
      <c r="BA17" s="573"/>
      <c r="BB17" s="573"/>
      <c r="BC17" s="573"/>
      <c r="BD17" s="573"/>
      <c r="BE17" s="573"/>
      <c r="BF17" s="573"/>
      <c r="BG17" s="573"/>
      <c r="BH17" s="573"/>
      <c r="BI17" s="573"/>
      <c r="BJ17" s="573"/>
      <c r="BK17" s="573"/>
      <c r="BL17" s="573"/>
      <c r="BM17" s="573"/>
      <c r="BN17" s="573"/>
      <c r="BO17" s="573"/>
      <c r="BP17" s="573"/>
      <c r="BQ17" s="573"/>
      <c r="BR17" s="573"/>
      <c r="BS17" s="573"/>
      <c r="BT17" s="573"/>
      <c r="BU17" s="573"/>
      <c r="BV17" s="573"/>
      <c r="BW17" s="573"/>
      <c r="BX17" s="573"/>
      <c r="BY17" s="573"/>
      <c r="BZ17" s="573"/>
      <c r="CA17" s="573"/>
      <c r="CB17" s="573"/>
      <c r="CC17" s="573"/>
      <c r="CD17" s="573"/>
      <c r="CE17" s="573"/>
      <c r="CF17" s="573"/>
      <c r="CG17" s="573"/>
      <c r="CH17" s="573"/>
      <c r="CI17" s="573"/>
      <c r="CJ17" s="573"/>
      <c r="CK17" s="573"/>
      <c r="CL17" s="573"/>
      <c r="CM17" s="573"/>
    </row>
    <row r="18" spans="1:91" s="37" customFormat="1" ht="16.3">
      <c r="A18" s="573"/>
      <c r="B18" s="855"/>
      <c r="C18" s="856" t="s">
        <v>68</v>
      </c>
      <c r="D18" s="857"/>
      <c r="E18" s="858"/>
      <c r="F18" s="859"/>
      <c r="G18" s="859"/>
      <c r="H18" s="858"/>
      <c r="I18" s="859"/>
      <c r="J18" s="860"/>
      <c r="K18" s="861" t="s">
        <v>866</v>
      </c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573"/>
      <c r="BM18" s="573"/>
      <c r="BN18" s="573"/>
      <c r="BO18" s="573"/>
      <c r="BP18" s="573"/>
      <c r="BQ18" s="573"/>
      <c r="BR18" s="573"/>
      <c r="BS18" s="573"/>
      <c r="BT18" s="573"/>
      <c r="BU18" s="573"/>
      <c r="BV18" s="573"/>
      <c r="BW18" s="573"/>
      <c r="BX18" s="573"/>
      <c r="BY18" s="573"/>
      <c r="BZ18" s="573"/>
      <c r="CA18" s="573"/>
      <c r="CB18" s="573"/>
      <c r="CC18" s="573"/>
      <c r="CD18" s="573"/>
      <c r="CE18" s="573"/>
      <c r="CF18" s="573"/>
      <c r="CG18" s="573"/>
      <c r="CH18" s="573"/>
      <c r="CI18" s="573"/>
      <c r="CJ18" s="573"/>
      <c r="CK18" s="573"/>
      <c r="CL18" s="573"/>
      <c r="CM18" s="573"/>
    </row>
    <row r="19" spans="1:91" s="574" customFormat="1" ht="16.3">
      <c r="A19" s="573"/>
      <c r="B19" s="584"/>
      <c r="C19" s="585" t="s">
        <v>901</v>
      </c>
      <c r="D19" s="586">
        <v>247</v>
      </c>
      <c r="E19" s="587" t="s">
        <v>52</v>
      </c>
      <c r="F19" s="588">
        <v>68</v>
      </c>
      <c r="G19" s="588">
        <v>25</v>
      </c>
      <c r="H19" s="587" t="s">
        <v>43</v>
      </c>
      <c r="I19" s="588"/>
      <c r="J19" s="588"/>
      <c r="K19" s="589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3"/>
      <c r="AV19" s="573"/>
      <c r="AW19" s="573"/>
      <c r="AX19" s="573"/>
      <c r="AY19" s="573"/>
      <c r="AZ19" s="573"/>
      <c r="BA19" s="573"/>
      <c r="BB19" s="573"/>
      <c r="BC19" s="573"/>
      <c r="BD19" s="573"/>
      <c r="BE19" s="573"/>
      <c r="BF19" s="573"/>
      <c r="BG19" s="573"/>
      <c r="BH19" s="573"/>
      <c r="BI19" s="573"/>
      <c r="BJ19" s="573"/>
      <c r="BK19" s="573"/>
      <c r="BL19" s="573"/>
      <c r="BM19" s="573"/>
      <c r="BN19" s="573"/>
      <c r="BO19" s="573"/>
      <c r="BP19" s="573"/>
      <c r="BQ19" s="573"/>
      <c r="BR19" s="573"/>
      <c r="BS19" s="573"/>
      <c r="BT19" s="573"/>
      <c r="BU19" s="573"/>
      <c r="BV19" s="573"/>
      <c r="BW19" s="573"/>
      <c r="BX19" s="573"/>
      <c r="BY19" s="573"/>
      <c r="BZ19" s="573"/>
      <c r="CA19" s="573"/>
      <c r="CB19" s="573"/>
      <c r="CC19" s="573"/>
      <c r="CD19" s="573"/>
      <c r="CE19" s="573"/>
      <c r="CF19" s="573"/>
      <c r="CG19" s="573"/>
      <c r="CH19" s="573"/>
      <c r="CI19" s="573"/>
      <c r="CJ19" s="573"/>
      <c r="CK19" s="573"/>
      <c r="CL19" s="573"/>
      <c r="CM19" s="573"/>
    </row>
    <row r="20" spans="1:91" s="574" customFormat="1" ht="16.3">
      <c r="A20" s="573"/>
      <c r="B20" s="509"/>
      <c r="C20" s="585" t="s">
        <v>906</v>
      </c>
      <c r="D20" s="586">
        <v>260</v>
      </c>
      <c r="E20" s="587" t="s">
        <v>52</v>
      </c>
      <c r="F20" s="588">
        <v>68</v>
      </c>
      <c r="G20" s="588">
        <v>25</v>
      </c>
      <c r="H20" s="587" t="s">
        <v>43</v>
      </c>
      <c r="I20" s="588"/>
      <c r="J20" s="588"/>
      <c r="K20" s="589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  <c r="AO20" s="573"/>
      <c r="AP20" s="573"/>
      <c r="AQ20" s="573"/>
      <c r="AR20" s="573"/>
      <c r="AS20" s="573"/>
      <c r="AT20" s="573"/>
      <c r="AU20" s="573"/>
      <c r="AV20" s="573"/>
      <c r="AW20" s="573"/>
      <c r="AX20" s="573"/>
      <c r="AY20" s="573"/>
      <c r="AZ20" s="573"/>
      <c r="BA20" s="573"/>
      <c r="BB20" s="573"/>
      <c r="BC20" s="573"/>
      <c r="BD20" s="573"/>
      <c r="BE20" s="573"/>
      <c r="BF20" s="573"/>
      <c r="BG20" s="573"/>
      <c r="BH20" s="573"/>
      <c r="BI20" s="573"/>
      <c r="BJ20" s="573"/>
      <c r="BK20" s="573"/>
      <c r="BL20" s="573"/>
      <c r="BM20" s="573"/>
      <c r="BN20" s="573"/>
      <c r="BO20" s="573"/>
      <c r="BP20" s="573"/>
      <c r="BQ20" s="573"/>
      <c r="BR20" s="573"/>
      <c r="BS20" s="573"/>
      <c r="BT20" s="573"/>
      <c r="BU20" s="573"/>
      <c r="BV20" s="573"/>
      <c r="BW20" s="573"/>
      <c r="BX20" s="573"/>
      <c r="BY20" s="573"/>
      <c r="BZ20" s="573"/>
      <c r="CA20" s="573"/>
      <c r="CB20" s="573"/>
      <c r="CC20" s="573"/>
      <c r="CD20" s="573"/>
      <c r="CE20" s="573"/>
      <c r="CF20" s="573"/>
      <c r="CG20" s="573"/>
      <c r="CH20" s="573"/>
      <c r="CI20" s="573"/>
      <c r="CJ20" s="573"/>
      <c r="CK20" s="573"/>
      <c r="CL20" s="573"/>
      <c r="CM20" s="573"/>
    </row>
    <row r="21" spans="1:91" s="574" customFormat="1" ht="16.3">
      <c r="A21" s="573"/>
      <c r="B21" s="585"/>
      <c r="C21" s="585" t="s">
        <v>643</v>
      </c>
      <c r="D21" s="586">
        <v>281</v>
      </c>
      <c r="E21" s="587" t="s">
        <v>52</v>
      </c>
      <c r="F21" s="588">
        <v>68</v>
      </c>
      <c r="G21" s="588">
        <v>25</v>
      </c>
      <c r="H21" s="587" t="s">
        <v>43</v>
      </c>
      <c r="I21" s="588"/>
      <c r="J21" s="588"/>
      <c r="K21" s="589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  <c r="AO21" s="573"/>
      <c r="AP21" s="573"/>
      <c r="AQ21" s="573"/>
      <c r="AR21" s="573"/>
      <c r="AS21" s="573"/>
      <c r="AT21" s="573"/>
      <c r="AU21" s="573"/>
      <c r="AV21" s="573"/>
      <c r="AW21" s="573"/>
      <c r="AX21" s="573"/>
      <c r="AY21" s="573"/>
      <c r="AZ21" s="573"/>
      <c r="BA21" s="573"/>
      <c r="BB21" s="573"/>
      <c r="BC21" s="573"/>
      <c r="BD21" s="573"/>
      <c r="BE21" s="573"/>
      <c r="BF21" s="573"/>
      <c r="BG21" s="573"/>
      <c r="BH21" s="573"/>
      <c r="BI21" s="573"/>
      <c r="BJ21" s="573"/>
      <c r="BK21" s="573"/>
      <c r="BL21" s="573"/>
      <c r="BM21" s="573"/>
      <c r="BN21" s="573"/>
      <c r="BO21" s="573"/>
      <c r="BP21" s="573"/>
      <c r="BQ21" s="573"/>
      <c r="BR21" s="573"/>
      <c r="BS21" s="573"/>
      <c r="BT21" s="573"/>
      <c r="BU21" s="573"/>
      <c r="BV21" s="573"/>
      <c r="BW21" s="573"/>
      <c r="BX21" s="573"/>
      <c r="BY21" s="573"/>
      <c r="BZ21" s="573"/>
      <c r="CA21" s="573"/>
      <c r="CB21" s="573"/>
      <c r="CC21" s="573"/>
      <c r="CD21" s="573"/>
      <c r="CE21" s="573"/>
      <c r="CF21" s="573"/>
      <c r="CG21" s="573"/>
      <c r="CH21" s="573"/>
      <c r="CI21" s="573"/>
      <c r="CJ21" s="573"/>
      <c r="CK21" s="573"/>
      <c r="CL21" s="573"/>
      <c r="CM21" s="573"/>
    </row>
    <row r="22" spans="1:91" s="574" customFormat="1" ht="16.3">
      <c r="A22" s="573"/>
      <c r="B22" s="585"/>
      <c r="C22" s="585" t="s">
        <v>642</v>
      </c>
      <c r="D22" s="586">
        <v>313</v>
      </c>
      <c r="E22" s="587" t="s">
        <v>52</v>
      </c>
      <c r="F22" s="588">
        <v>68</v>
      </c>
      <c r="G22" s="588">
        <v>25</v>
      </c>
      <c r="H22" s="587" t="s">
        <v>43</v>
      </c>
      <c r="I22" s="588"/>
      <c r="J22" s="588"/>
      <c r="K22" s="589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  <c r="AO22" s="573"/>
      <c r="AP22" s="573"/>
      <c r="AQ22" s="573"/>
      <c r="AR22" s="573"/>
      <c r="AS22" s="573"/>
      <c r="AT22" s="573"/>
      <c r="AU22" s="573"/>
      <c r="AV22" s="573"/>
      <c r="AW22" s="573"/>
      <c r="AX22" s="573"/>
      <c r="AY22" s="573"/>
      <c r="AZ22" s="573"/>
      <c r="BA22" s="573"/>
      <c r="BB22" s="573"/>
      <c r="BC22" s="573"/>
      <c r="BD22" s="573"/>
      <c r="BE22" s="573"/>
      <c r="BF22" s="573"/>
      <c r="BG22" s="573"/>
      <c r="BH22" s="573"/>
      <c r="BI22" s="573"/>
      <c r="BJ22" s="573"/>
      <c r="BK22" s="573"/>
      <c r="BL22" s="573"/>
      <c r="BM22" s="573"/>
      <c r="BN22" s="573"/>
      <c r="BO22" s="573"/>
      <c r="BP22" s="573"/>
      <c r="BQ22" s="573"/>
      <c r="BR22" s="573"/>
      <c r="BS22" s="573"/>
      <c r="BT22" s="573"/>
      <c r="BU22" s="573"/>
      <c r="BV22" s="573"/>
      <c r="BW22" s="573"/>
      <c r="BX22" s="573"/>
      <c r="BY22" s="573"/>
      <c r="BZ22" s="573"/>
      <c r="CA22" s="573"/>
      <c r="CB22" s="573"/>
      <c r="CC22" s="573"/>
      <c r="CD22" s="573"/>
      <c r="CE22" s="573"/>
      <c r="CF22" s="573"/>
      <c r="CG22" s="573"/>
      <c r="CH22" s="573"/>
      <c r="CI22" s="573"/>
      <c r="CJ22" s="573"/>
      <c r="CK22" s="573"/>
      <c r="CL22" s="573"/>
      <c r="CM22" s="573"/>
    </row>
    <row r="23" spans="1:91" s="574" customFormat="1" ht="16.3">
      <c r="A23" s="573"/>
      <c r="B23" s="590"/>
      <c r="C23" s="585" t="s">
        <v>912</v>
      </c>
      <c r="D23" s="586">
        <v>370</v>
      </c>
      <c r="E23" s="587" t="s">
        <v>52</v>
      </c>
      <c r="F23" s="588">
        <v>68</v>
      </c>
      <c r="G23" s="588">
        <v>25</v>
      </c>
      <c r="H23" s="587" t="s">
        <v>43</v>
      </c>
      <c r="I23" s="588"/>
      <c r="J23" s="588"/>
      <c r="K23" s="589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  <c r="AO23" s="573"/>
      <c r="AP23" s="573"/>
      <c r="AQ23" s="573"/>
      <c r="AR23" s="573"/>
      <c r="AS23" s="573"/>
      <c r="AT23" s="573"/>
      <c r="AU23" s="573"/>
      <c r="AV23" s="573"/>
      <c r="AW23" s="573"/>
      <c r="AX23" s="573"/>
      <c r="AY23" s="573"/>
      <c r="AZ23" s="573"/>
      <c r="BA23" s="573"/>
      <c r="BB23" s="573"/>
      <c r="BC23" s="573"/>
      <c r="BD23" s="573"/>
      <c r="BE23" s="573"/>
      <c r="BF23" s="573"/>
      <c r="BG23" s="573"/>
      <c r="BH23" s="573"/>
      <c r="BI23" s="573"/>
      <c r="BJ23" s="573"/>
      <c r="BK23" s="573"/>
      <c r="BL23" s="573"/>
      <c r="BM23" s="573"/>
      <c r="BN23" s="573"/>
      <c r="BO23" s="573"/>
      <c r="BP23" s="573"/>
      <c r="BQ23" s="573"/>
      <c r="BR23" s="573"/>
      <c r="BS23" s="573"/>
      <c r="BT23" s="573"/>
      <c r="BU23" s="573"/>
      <c r="BV23" s="573"/>
      <c r="BW23" s="573"/>
      <c r="BX23" s="573"/>
      <c r="BY23" s="573"/>
      <c r="BZ23" s="573"/>
      <c r="CA23" s="573"/>
      <c r="CB23" s="573"/>
      <c r="CC23" s="573"/>
      <c r="CD23" s="573"/>
      <c r="CE23" s="573"/>
      <c r="CF23" s="573"/>
      <c r="CG23" s="573"/>
      <c r="CH23" s="573"/>
      <c r="CI23" s="573"/>
      <c r="CJ23" s="573"/>
      <c r="CK23" s="573"/>
      <c r="CL23" s="573"/>
      <c r="CM23" s="573"/>
    </row>
    <row r="24" spans="1:91" s="37" customFormat="1" ht="16.3">
      <c r="A24" s="573"/>
      <c r="B24" s="855"/>
      <c r="C24" s="856" t="s">
        <v>68</v>
      </c>
      <c r="D24" s="857"/>
      <c r="E24" s="858"/>
      <c r="F24" s="859"/>
      <c r="G24" s="859"/>
      <c r="H24" s="858"/>
      <c r="I24" s="859"/>
      <c r="J24" s="860"/>
      <c r="K24" s="861" t="s">
        <v>867</v>
      </c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  <c r="AO24" s="573"/>
      <c r="AP24" s="573"/>
      <c r="AQ24" s="573"/>
      <c r="AR24" s="573"/>
      <c r="AS24" s="573"/>
      <c r="AT24" s="573"/>
      <c r="AU24" s="573"/>
      <c r="AV24" s="573"/>
      <c r="AW24" s="573"/>
      <c r="AX24" s="573"/>
      <c r="AY24" s="573"/>
      <c r="AZ24" s="573"/>
      <c r="BA24" s="573"/>
      <c r="BB24" s="573"/>
      <c r="BC24" s="573"/>
      <c r="BD24" s="573"/>
      <c r="BE24" s="573"/>
      <c r="BF24" s="573"/>
      <c r="BG24" s="573"/>
      <c r="BH24" s="573"/>
      <c r="BI24" s="573"/>
      <c r="BJ24" s="573"/>
      <c r="BK24" s="573"/>
      <c r="BL24" s="573"/>
      <c r="BM24" s="573"/>
      <c r="BN24" s="573"/>
      <c r="BO24" s="573"/>
      <c r="BP24" s="573"/>
      <c r="BQ24" s="573"/>
      <c r="BR24" s="573"/>
      <c r="BS24" s="573"/>
      <c r="BT24" s="573"/>
      <c r="BU24" s="573"/>
      <c r="BV24" s="573"/>
      <c r="BW24" s="573"/>
      <c r="BX24" s="573"/>
      <c r="BY24" s="573"/>
      <c r="BZ24" s="573"/>
      <c r="CA24" s="573"/>
      <c r="CB24" s="573"/>
      <c r="CC24" s="573"/>
      <c r="CD24" s="573"/>
      <c r="CE24" s="573"/>
      <c r="CF24" s="573"/>
      <c r="CG24" s="573"/>
      <c r="CH24" s="573"/>
      <c r="CI24" s="573"/>
      <c r="CJ24" s="573"/>
      <c r="CK24" s="573"/>
      <c r="CL24" s="573"/>
      <c r="CM24" s="573"/>
    </row>
    <row r="25" spans="1:91" s="574" customFormat="1" ht="16.3">
      <c r="A25" s="573"/>
      <c r="B25" s="584"/>
      <c r="C25" s="585" t="s">
        <v>901</v>
      </c>
      <c r="D25" s="586">
        <v>197</v>
      </c>
      <c r="E25" s="587" t="s">
        <v>52</v>
      </c>
      <c r="F25" s="588">
        <v>68</v>
      </c>
      <c r="G25" s="588">
        <v>25</v>
      </c>
      <c r="H25" s="587" t="s">
        <v>43</v>
      </c>
      <c r="I25" s="588"/>
      <c r="J25" s="588"/>
      <c r="K25" s="589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  <c r="AO25" s="573"/>
      <c r="AP25" s="573"/>
      <c r="AQ25" s="573"/>
      <c r="AR25" s="573"/>
      <c r="AS25" s="573"/>
      <c r="AT25" s="573"/>
      <c r="AU25" s="573"/>
      <c r="AV25" s="573"/>
      <c r="AW25" s="573"/>
      <c r="AX25" s="573"/>
      <c r="AY25" s="573"/>
      <c r="AZ25" s="573"/>
      <c r="BA25" s="573"/>
      <c r="BB25" s="573"/>
      <c r="BC25" s="573"/>
      <c r="BD25" s="573"/>
      <c r="BE25" s="573"/>
      <c r="BF25" s="573"/>
      <c r="BG25" s="573"/>
      <c r="BH25" s="573"/>
      <c r="BI25" s="573"/>
      <c r="BJ25" s="573"/>
      <c r="BK25" s="573"/>
      <c r="BL25" s="573"/>
      <c r="BM25" s="573"/>
      <c r="BN25" s="573"/>
      <c r="BO25" s="573"/>
      <c r="BP25" s="573"/>
      <c r="BQ25" s="573"/>
      <c r="BR25" s="573"/>
      <c r="BS25" s="573"/>
      <c r="BT25" s="573"/>
      <c r="BU25" s="573"/>
      <c r="BV25" s="573"/>
      <c r="BW25" s="573"/>
      <c r="BX25" s="573"/>
      <c r="BY25" s="573"/>
      <c r="BZ25" s="573"/>
      <c r="CA25" s="573"/>
      <c r="CB25" s="573"/>
      <c r="CC25" s="573"/>
      <c r="CD25" s="573"/>
      <c r="CE25" s="573"/>
      <c r="CF25" s="573"/>
      <c r="CG25" s="573"/>
      <c r="CH25" s="573"/>
      <c r="CI25" s="573"/>
      <c r="CJ25" s="573"/>
      <c r="CK25" s="573"/>
      <c r="CL25" s="573"/>
      <c r="CM25" s="573"/>
    </row>
    <row r="26" spans="1:91" s="574" customFormat="1" ht="16.3">
      <c r="A26" s="573"/>
      <c r="B26" s="509"/>
      <c r="C26" s="585" t="s">
        <v>71</v>
      </c>
      <c r="D26" s="586">
        <v>208</v>
      </c>
      <c r="E26" s="587" t="s">
        <v>52</v>
      </c>
      <c r="F26" s="588">
        <v>68</v>
      </c>
      <c r="G26" s="588">
        <v>25</v>
      </c>
      <c r="H26" s="587" t="s">
        <v>43</v>
      </c>
      <c r="I26" s="588"/>
      <c r="J26" s="588"/>
      <c r="K26" s="589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  <c r="AO26" s="573"/>
      <c r="AP26" s="573"/>
      <c r="AQ26" s="573"/>
      <c r="AR26" s="573"/>
      <c r="AS26" s="573"/>
      <c r="AT26" s="573"/>
      <c r="AU26" s="573"/>
      <c r="AV26" s="573"/>
      <c r="AW26" s="573"/>
      <c r="AX26" s="573"/>
      <c r="AY26" s="573"/>
      <c r="AZ26" s="573"/>
      <c r="BA26" s="573"/>
      <c r="BB26" s="573"/>
      <c r="BC26" s="573"/>
      <c r="BD26" s="573"/>
      <c r="BE26" s="573"/>
      <c r="BF26" s="573"/>
      <c r="BG26" s="573"/>
      <c r="BH26" s="573"/>
      <c r="BI26" s="573"/>
      <c r="BJ26" s="573"/>
      <c r="BK26" s="573"/>
      <c r="BL26" s="573"/>
      <c r="BM26" s="573"/>
      <c r="BN26" s="573"/>
      <c r="BO26" s="573"/>
      <c r="BP26" s="573"/>
      <c r="BQ26" s="573"/>
      <c r="BR26" s="573"/>
      <c r="BS26" s="573"/>
      <c r="BT26" s="573"/>
      <c r="BU26" s="573"/>
      <c r="BV26" s="573"/>
      <c r="BW26" s="573"/>
      <c r="BX26" s="573"/>
      <c r="BY26" s="573"/>
      <c r="BZ26" s="573"/>
      <c r="CA26" s="573"/>
      <c r="CB26" s="573"/>
      <c r="CC26" s="573"/>
      <c r="CD26" s="573"/>
      <c r="CE26" s="573"/>
      <c r="CF26" s="573"/>
      <c r="CG26" s="573"/>
      <c r="CH26" s="573"/>
      <c r="CI26" s="573"/>
      <c r="CJ26" s="573"/>
      <c r="CK26" s="573"/>
      <c r="CL26" s="573"/>
      <c r="CM26" s="573"/>
    </row>
    <row r="27" spans="1:91" s="574" customFormat="1" ht="16.3">
      <c r="A27" s="573"/>
      <c r="B27" s="585"/>
      <c r="C27" s="585" t="s">
        <v>643</v>
      </c>
      <c r="D27" s="586">
        <v>232</v>
      </c>
      <c r="E27" s="587" t="s">
        <v>52</v>
      </c>
      <c r="F27" s="588">
        <v>68</v>
      </c>
      <c r="G27" s="588">
        <v>25</v>
      </c>
      <c r="H27" s="587" t="s">
        <v>43</v>
      </c>
      <c r="I27" s="588"/>
      <c r="J27" s="588"/>
      <c r="K27" s="589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  <c r="AO27" s="573"/>
      <c r="AP27" s="573"/>
      <c r="AQ27" s="573"/>
      <c r="AR27" s="573"/>
      <c r="AS27" s="573"/>
      <c r="AT27" s="573"/>
      <c r="AU27" s="573"/>
      <c r="AV27" s="573"/>
      <c r="AW27" s="573"/>
      <c r="AX27" s="573"/>
      <c r="AY27" s="573"/>
      <c r="AZ27" s="573"/>
      <c r="BA27" s="573"/>
      <c r="BB27" s="573"/>
      <c r="BC27" s="573"/>
      <c r="BD27" s="573"/>
      <c r="BE27" s="573"/>
      <c r="BF27" s="573"/>
      <c r="BG27" s="573"/>
      <c r="BH27" s="573"/>
      <c r="BI27" s="573"/>
      <c r="BJ27" s="573"/>
      <c r="BK27" s="573"/>
      <c r="BL27" s="573"/>
      <c r="BM27" s="573"/>
      <c r="BN27" s="573"/>
      <c r="BO27" s="573"/>
      <c r="BP27" s="573"/>
      <c r="BQ27" s="573"/>
      <c r="BR27" s="573"/>
      <c r="BS27" s="573"/>
      <c r="BT27" s="573"/>
      <c r="BU27" s="573"/>
      <c r="BV27" s="573"/>
      <c r="BW27" s="573"/>
      <c r="BX27" s="573"/>
      <c r="BY27" s="573"/>
      <c r="BZ27" s="573"/>
      <c r="CA27" s="573"/>
      <c r="CB27" s="573"/>
      <c r="CC27" s="573"/>
      <c r="CD27" s="573"/>
      <c r="CE27" s="573"/>
      <c r="CF27" s="573"/>
      <c r="CG27" s="573"/>
      <c r="CH27" s="573"/>
      <c r="CI27" s="573"/>
      <c r="CJ27" s="573"/>
      <c r="CK27" s="573"/>
      <c r="CL27" s="573"/>
      <c r="CM27" s="573"/>
    </row>
    <row r="28" spans="1:91" s="574" customFormat="1" ht="16.3">
      <c r="A28" s="573"/>
      <c r="B28" s="585"/>
      <c r="C28" s="585" t="s">
        <v>642</v>
      </c>
      <c r="D28" s="586">
        <v>264</v>
      </c>
      <c r="E28" s="587" t="s">
        <v>52</v>
      </c>
      <c r="F28" s="588">
        <v>68</v>
      </c>
      <c r="G28" s="588">
        <v>25</v>
      </c>
      <c r="H28" s="587" t="s">
        <v>43</v>
      </c>
      <c r="I28" s="588"/>
      <c r="J28" s="588"/>
      <c r="K28" s="589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  <c r="AO28" s="573"/>
      <c r="AP28" s="573"/>
      <c r="AQ28" s="573"/>
      <c r="AR28" s="573"/>
      <c r="AS28" s="573"/>
      <c r="AT28" s="573"/>
      <c r="AU28" s="573"/>
      <c r="AV28" s="573"/>
      <c r="AW28" s="573"/>
      <c r="AX28" s="573"/>
      <c r="AY28" s="573"/>
      <c r="AZ28" s="573"/>
      <c r="BA28" s="573"/>
      <c r="BB28" s="573"/>
      <c r="BC28" s="573"/>
      <c r="BD28" s="573"/>
      <c r="BE28" s="573"/>
      <c r="BF28" s="573"/>
      <c r="BG28" s="573"/>
      <c r="BH28" s="573"/>
      <c r="BI28" s="573"/>
      <c r="BJ28" s="573"/>
      <c r="BK28" s="573"/>
      <c r="BL28" s="573"/>
      <c r="BM28" s="573"/>
      <c r="BN28" s="573"/>
      <c r="BO28" s="573"/>
      <c r="BP28" s="573"/>
      <c r="BQ28" s="573"/>
      <c r="BR28" s="573"/>
      <c r="BS28" s="573"/>
      <c r="BT28" s="573"/>
      <c r="BU28" s="573"/>
      <c r="BV28" s="573"/>
      <c r="BW28" s="573"/>
      <c r="BX28" s="573"/>
      <c r="BY28" s="573"/>
      <c r="BZ28" s="573"/>
      <c r="CA28" s="573"/>
      <c r="CB28" s="573"/>
      <c r="CC28" s="573"/>
      <c r="CD28" s="573"/>
      <c r="CE28" s="573"/>
      <c r="CF28" s="573"/>
      <c r="CG28" s="573"/>
      <c r="CH28" s="573"/>
      <c r="CI28" s="573"/>
      <c r="CJ28" s="573"/>
      <c r="CK28" s="573"/>
      <c r="CL28" s="573"/>
      <c r="CM28" s="573"/>
    </row>
    <row r="29" spans="1:91" s="574" customFormat="1" ht="16.3">
      <c r="A29" s="573"/>
      <c r="B29" s="590"/>
      <c r="C29" s="862" t="s">
        <v>914</v>
      </c>
      <c r="D29" s="849">
        <v>319</v>
      </c>
      <c r="E29" s="592" t="s">
        <v>52</v>
      </c>
      <c r="F29" s="850">
        <v>68</v>
      </c>
      <c r="G29" s="850">
        <v>25</v>
      </c>
      <c r="H29" s="592" t="s">
        <v>43</v>
      </c>
      <c r="I29" s="850"/>
      <c r="J29" s="850"/>
      <c r="K29" s="851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  <c r="AO29" s="573"/>
      <c r="AP29" s="573"/>
      <c r="AQ29" s="573"/>
      <c r="AR29" s="573"/>
      <c r="AS29" s="573"/>
      <c r="AT29" s="573"/>
      <c r="AU29" s="573"/>
      <c r="AV29" s="573"/>
      <c r="AW29" s="573"/>
      <c r="AX29" s="573"/>
      <c r="AY29" s="573"/>
      <c r="AZ29" s="573"/>
      <c r="BA29" s="573"/>
      <c r="BB29" s="573"/>
      <c r="BC29" s="573"/>
      <c r="BD29" s="573"/>
      <c r="BE29" s="573"/>
      <c r="BF29" s="573"/>
      <c r="BG29" s="573"/>
      <c r="BH29" s="573"/>
      <c r="BI29" s="573"/>
      <c r="BJ29" s="573"/>
      <c r="BK29" s="573"/>
      <c r="BL29" s="573"/>
      <c r="BM29" s="573"/>
      <c r="BN29" s="573"/>
      <c r="BO29" s="573"/>
      <c r="BP29" s="573"/>
      <c r="BQ29" s="573"/>
      <c r="BR29" s="573"/>
      <c r="BS29" s="573"/>
      <c r="BT29" s="573"/>
      <c r="BU29" s="573"/>
      <c r="BV29" s="573"/>
      <c r="BW29" s="573"/>
      <c r="BX29" s="573"/>
      <c r="BY29" s="573"/>
      <c r="BZ29" s="573"/>
      <c r="CA29" s="573"/>
      <c r="CB29" s="573"/>
      <c r="CC29" s="573"/>
      <c r="CD29" s="573"/>
      <c r="CE29" s="573"/>
      <c r="CF29" s="573"/>
      <c r="CG29" s="573"/>
      <c r="CH29" s="573"/>
      <c r="CI29" s="573"/>
      <c r="CJ29" s="573"/>
      <c r="CK29" s="573"/>
      <c r="CL29" s="573"/>
      <c r="CM29" s="573"/>
    </row>
    <row r="30" spans="1:91" s="574" customFormat="1" ht="16.3">
      <c r="A30" s="573"/>
      <c r="B30" s="863" t="s">
        <v>868</v>
      </c>
      <c r="C30" s="864"/>
      <c r="D30" s="865"/>
      <c r="E30" s="865"/>
      <c r="F30" s="865"/>
      <c r="G30" s="865"/>
      <c r="H30" s="865"/>
      <c r="I30" s="865"/>
      <c r="J30" s="865"/>
      <c r="K30" s="595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  <c r="AO30" s="573"/>
      <c r="AP30" s="573"/>
      <c r="AQ30" s="573"/>
      <c r="AR30" s="573"/>
      <c r="AS30" s="573"/>
      <c r="AT30" s="573"/>
      <c r="AU30" s="573"/>
      <c r="AV30" s="573"/>
      <c r="AW30" s="573"/>
      <c r="AX30" s="573"/>
      <c r="AY30" s="573"/>
      <c r="AZ30" s="573"/>
      <c r="BA30" s="573"/>
      <c r="BB30" s="573"/>
      <c r="BC30" s="573"/>
      <c r="BD30" s="573"/>
      <c r="BE30" s="573"/>
      <c r="BF30" s="573"/>
      <c r="BG30" s="573"/>
      <c r="BH30" s="573"/>
      <c r="BI30" s="573"/>
      <c r="BJ30" s="573"/>
      <c r="BK30" s="573"/>
      <c r="BL30" s="573"/>
      <c r="BM30" s="573"/>
      <c r="BN30" s="573"/>
      <c r="BO30" s="573"/>
      <c r="BP30" s="573"/>
      <c r="BQ30" s="573"/>
      <c r="BR30" s="573"/>
      <c r="BS30" s="573"/>
      <c r="BT30" s="573"/>
      <c r="BU30" s="573"/>
      <c r="BV30" s="573"/>
      <c r="BW30" s="573"/>
      <c r="BX30" s="573"/>
      <c r="BY30" s="573"/>
      <c r="BZ30" s="573"/>
      <c r="CA30" s="573"/>
      <c r="CB30" s="573"/>
      <c r="CC30" s="573"/>
      <c r="CD30" s="573"/>
      <c r="CE30" s="573"/>
      <c r="CF30" s="573"/>
      <c r="CG30" s="573"/>
      <c r="CH30" s="573"/>
      <c r="CI30" s="573"/>
      <c r="CJ30" s="573"/>
      <c r="CK30" s="573"/>
      <c r="CL30" s="573"/>
      <c r="CM30" s="573"/>
    </row>
    <row r="31" spans="1:91" s="574" customFormat="1" ht="16.3">
      <c r="A31" s="573"/>
      <c r="B31" s="593" t="s">
        <v>588</v>
      </c>
      <c r="D31" s="587"/>
      <c r="E31" s="594"/>
      <c r="F31" s="587"/>
      <c r="G31" s="594"/>
      <c r="H31" s="594"/>
      <c r="I31" s="594"/>
      <c r="J31" s="594"/>
      <c r="K31" s="595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  <c r="AO31" s="573"/>
      <c r="AP31" s="573"/>
      <c r="AQ31" s="573"/>
      <c r="AR31" s="573"/>
      <c r="AS31" s="573"/>
      <c r="AT31" s="573"/>
      <c r="AU31" s="573"/>
      <c r="AV31" s="573"/>
      <c r="AW31" s="573"/>
      <c r="AX31" s="573"/>
      <c r="AY31" s="573"/>
      <c r="AZ31" s="573"/>
      <c r="BA31" s="573"/>
      <c r="BB31" s="573"/>
      <c r="BC31" s="573"/>
      <c r="BD31" s="573"/>
      <c r="BE31" s="573"/>
      <c r="BF31" s="573"/>
      <c r="BG31" s="573"/>
      <c r="BH31" s="573"/>
      <c r="BI31" s="573"/>
      <c r="BJ31" s="573"/>
      <c r="BK31" s="573"/>
      <c r="BL31" s="573"/>
      <c r="BM31" s="573"/>
      <c r="BN31" s="573"/>
      <c r="BO31" s="573"/>
      <c r="BP31" s="573"/>
      <c r="BQ31" s="573"/>
      <c r="BR31" s="573"/>
      <c r="BS31" s="573"/>
      <c r="BT31" s="573"/>
      <c r="BU31" s="573"/>
      <c r="BV31" s="573"/>
      <c r="BW31" s="573"/>
      <c r="BX31" s="573"/>
      <c r="BY31" s="573"/>
      <c r="BZ31" s="573"/>
      <c r="CA31" s="573"/>
      <c r="CB31" s="573"/>
      <c r="CC31" s="573"/>
      <c r="CD31" s="573"/>
      <c r="CE31" s="573"/>
      <c r="CF31" s="573"/>
      <c r="CG31" s="573"/>
      <c r="CH31" s="573"/>
      <c r="CI31" s="573"/>
      <c r="CJ31" s="573"/>
      <c r="CK31" s="573"/>
      <c r="CL31" s="573"/>
      <c r="CM31" s="573"/>
    </row>
    <row r="32" spans="1:91" s="574" customFormat="1" ht="16.3">
      <c r="A32" s="573"/>
      <c r="B32" s="596" t="s">
        <v>755</v>
      </c>
      <c r="C32" s="594"/>
      <c r="D32" s="587"/>
      <c r="E32" s="594"/>
      <c r="F32" s="587"/>
      <c r="G32" s="594"/>
      <c r="H32" s="594"/>
      <c r="I32" s="594"/>
      <c r="J32" s="594"/>
      <c r="K32" s="595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  <c r="AO32" s="573"/>
      <c r="AP32" s="573"/>
      <c r="AQ32" s="573"/>
      <c r="AR32" s="573"/>
      <c r="AS32" s="573"/>
      <c r="AT32" s="573"/>
      <c r="AU32" s="573"/>
      <c r="AV32" s="573"/>
      <c r="AW32" s="573"/>
      <c r="AX32" s="573"/>
      <c r="AY32" s="573"/>
      <c r="AZ32" s="573"/>
      <c r="BA32" s="573"/>
      <c r="BB32" s="573"/>
      <c r="BC32" s="573"/>
      <c r="BD32" s="573"/>
      <c r="BE32" s="573"/>
      <c r="BF32" s="573"/>
      <c r="BG32" s="573"/>
      <c r="BH32" s="573"/>
      <c r="BI32" s="573"/>
      <c r="BJ32" s="573"/>
      <c r="BK32" s="573"/>
      <c r="BL32" s="573"/>
      <c r="BM32" s="573"/>
      <c r="BN32" s="573"/>
      <c r="BO32" s="573"/>
      <c r="BP32" s="573"/>
      <c r="BQ32" s="573"/>
      <c r="BR32" s="573"/>
      <c r="BS32" s="573"/>
      <c r="BT32" s="573"/>
      <c r="BU32" s="573"/>
      <c r="BV32" s="573"/>
      <c r="BW32" s="573"/>
      <c r="BX32" s="573"/>
      <c r="BY32" s="573"/>
      <c r="BZ32" s="573"/>
      <c r="CA32" s="573"/>
      <c r="CB32" s="573"/>
      <c r="CC32" s="573"/>
      <c r="CD32" s="573"/>
      <c r="CE32" s="573"/>
      <c r="CF32" s="573"/>
      <c r="CG32" s="573"/>
      <c r="CH32" s="573"/>
      <c r="CI32" s="573"/>
      <c r="CJ32" s="573"/>
      <c r="CK32" s="573"/>
      <c r="CL32" s="573"/>
      <c r="CM32" s="573"/>
    </row>
    <row r="33" spans="1:91" s="574" customFormat="1" ht="16.3">
      <c r="A33" s="573"/>
      <c r="B33" s="597" t="s">
        <v>869</v>
      </c>
      <c r="C33" s="594"/>
      <c r="D33" s="587"/>
      <c r="E33" s="594"/>
      <c r="F33" s="587"/>
      <c r="G33" s="594"/>
      <c r="H33" s="594"/>
      <c r="I33" s="594"/>
      <c r="J33" s="594"/>
      <c r="K33" s="595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  <c r="AO33" s="573"/>
      <c r="AP33" s="573"/>
      <c r="AQ33" s="573"/>
      <c r="AR33" s="573"/>
      <c r="AS33" s="573"/>
      <c r="AT33" s="573"/>
      <c r="AU33" s="573"/>
      <c r="AV33" s="573"/>
      <c r="AW33" s="573"/>
      <c r="AX33" s="573"/>
      <c r="AY33" s="573"/>
      <c r="AZ33" s="573"/>
      <c r="BA33" s="573"/>
      <c r="BB33" s="573"/>
      <c r="BC33" s="573"/>
      <c r="BD33" s="573"/>
      <c r="BE33" s="573"/>
      <c r="BF33" s="573"/>
      <c r="BG33" s="573"/>
      <c r="BH33" s="573"/>
      <c r="BI33" s="573"/>
      <c r="BJ33" s="573"/>
      <c r="BK33" s="573"/>
      <c r="BL33" s="573"/>
      <c r="BM33" s="573"/>
      <c r="BN33" s="573"/>
      <c r="BO33" s="573"/>
      <c r="BP33" s="573"/>
      <c r="BQ33" s="573"/>
      <c r="BR33" s="573"/>
      <c r="BS33" s="573"/>
      <c r="BT33" s="573"/>
      <c r="BU33" s="573"/>
      <c r="BV33" s="573"/>
      <c r="BW33" s="573"/>
      <c r="BX33" s="573"/>
      <c r="BY33" s="573"/>
      <c r="BZ33" s="573"/>
      <c r="CA33" s="573"/>
      <c r="CB33" s="573"/>
      <c r="CC33" s="573"/>
      <c r="CD33" s="573"/>
      <c r="CE33" s="573"/>
      <c r="CF33" s="573"/>
      <c r="CG33" s="573"/>
      <c r="CH33" s="573"/>
      <c r="CI33" s="573"/>
      <c r="CJ33" s="573"/>
      <c r="CK33" s="573"/>
      <c r="CL33" s="573"/>
      <c r="CM33" s="573"/>
    </row>
    <row r="34" spans="1:91" s="574" customFormat="1" ht="16.3">
      <c r="A34" s="573"/>
      <c r="B34" s="593" t="s">
        <v>907</v>
      </c>
      <c r="C34" s="594"/>
      <c r="D34" s="587"/>
      <c r="E34" s="594"/>
      <c r="F34" s="587"/>
      <c r="G34" s="594"/>
      <c r="H34" s="594"/>
      <c r="I34" s="594"/>
      <c r="J34" s="594"/>
      <c r="K34" s="595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  <c r="AO34" s="573"/>
      <c r="AP34" s="573"/>
      <c r="AQ34" s="573"/>
      <c r="AR34" s="573"/>
      <c r="AS34" s="573"/>
      <c r="AT34" s="573"/>
      <c r="AU34" s="573"/>
      <c r="AV34" s="573"/>
      <c r="AW34" s="573"/>
      <c r="AX34" s="573"/>
      <c r="AY34" s="573"/>
      <c r="AZ34" s="573"/>
      <c r="BA34" s="573"/>
      <c r="BB34" s="573"/>
      <c r="BC34" s="573"/>
      <c r="BD34" s="573"/>
      <c r="BE34" s="573"/>
      <c r="BF34" s="573"/>
      <c r="BG34" s="573"/>
      <c r="BH34" s="573"/>
      <c r="BI34" s="573"/>
      <c r="BJ34" s="573"/>
      <c r="BK34" s="573"/>
      <c r="BL34" s="573"/>
      <c r="BM34" s="573"/>
      <c r="BN34" s="573"/>
      <c r="BO34" s="573"/>
      <c r="BP34" s="573"/>
      <c r="BQ34" s="573"/>
      <c r="BR34" s="573"/>
      <c r="BS34" s="573"/>
      <c r="BT34" s="573"/>
      <c r="BU34" s="573"/>
      <c r="BV34" s="573"/>
      <c r="BW34" s="573"/>
      <c r="BX34" s="573"/>
      <c r="BY34" s="573"/>
      <c r="BZ34" s="573"/>
      <c r="CA34" s="573"/>
      <c r="CB34" s="573"/>
      <c r="CC34" s="573"/>
      <c r="CD34" s="573"/>
      <c r="CE34" s="573"/>
      <c r="CF34" s="573"/>
      <c r="CG34" s="573"/>
      <c r="CH34" s="573"/>
      <c r="CI34" s="573"/>
      <c r="CJ34" s="573"/>
      <c r="CK34" s="573"/>
      <c r="CL34" s="573"/>
      <c r="CM34" s="573"/>
    </row>
    <row r="35" spans="1:91" s="574" customFormat="1" ht="16.3">
      <c r="A35" s="573"/>
      <c r="B35" s="597" t="s">
        <v>870</v>
      </c>
      <c r="C35" s="594"/>
      <c r="D35" s="587"/>
      <c r="E35" s="594"/>
      <c r="F35" s="587"/>
      <c r="G35" s="594"/>
      <c r="H35" s="594"/>
      <c r="I35" s="594"/>
      <c r="J35" s="594"/>
      <c r="K35" s="595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  <c r="AO35" s="573"/>
      <c r="AP35" s="573"/>
      <c r="AQ35" s="573"/>
      <c r="AR35" s="573"/>
      <c r="AS35" s="573"/>
      <c r="AT35" s="573"/>
      <c r="AU35" s="573"/>
      <c r="AV35" s="573"/>
      <c r="AW35" s="573"/>
      <c r="AX35" s="573"/>
      <c r="AY35" s="573"/>
      <c r="AZ35" s="573"/>
      <c r="BA35" s="573"/>
      <c r="BB35" s="573"/>
      <c r="BC35" s="573"/>
      <c r="BD35" s="573"/>
      <c r="BE35" s="573"/>
      <c r="BF35" s="573"/>
      <c r="BG35" s="573"/>
      <c r="BH35" s="573"/>
      <c r="BI35" s="573"/>
      <c r="BJ35" s="573"/>
      <c r="BK35" s="573"/>
      <c r="BL35" s="573"/>
      <c r="BM35" s="573"/>
      <c r="BN35" s="573"/>
      <c r="BO35" s="573"/>
      <c r="BP35" s="573"/>
      <c r="BQ35" s="573"/>
      <c r="BR35" s="573"/>
      <c r="BS35" s="573"/>
      <c r="BT35" s="573"/>
      <c r="BU35" s="573"/>
      <c r="BV35" s="573"/>
      <c r="BW35" s="573"/>
      <c r="BX35" s="573"/>
      <c r="BY35" s="573"/>
      <c r="BZ35" s="573"/>
      <c r="CA35" s="573"/>
      <c r="CB35" s="573"/>
      <c r="CC35" s="573"/>
      <c r="CD35" s="573"/>
      <c r="CE35" s="573"/>
      <c r="CF35" s="573"/>
      <c r="CG35" s="573"/>
      <c r="CH35" s="573"/>
      <c r="CI35" s="573"/>
      <c r="CJ35" s="573"/>
      <c r="CK35" s="573"/>
      <c r="CL35" s="573"/>
      <c r="CM35" s="573"/>
    </row>
    <row r="36" spans="1:91" s="574" customFormat="1" ht="16.3">
      <c r="A36" s="573"/>
      <c r="B36" s="597" t="s">
        <v>756</v>
      </c>
      <c r="C36" s="594"/>
      <c r="D36" s="587"/>
      <c r="E36" s="594"/>
      <c r="F36" s="587"/>
      <c r="G36" s="594"/>
      <c r="H36" s="594"/>
      <c r="I36" s="594"/>
      <c r="J36" s="594"/>
      <c r="K36" s="595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  <c r="AO36" s="573"/>
      <c r="AP36" s="573"/>
      <c r="AQ36" s="573"/>
      <c r="AR36" s="573"/>
      <c r="AS36" s="573"/>
      <c r="AT36" s="573"/>
      <c r="AU36" s="573"/>
      <c r="AV36" s="573"/>
      <c r="AW36" s="573"/>
      <c r="AX36" s="573"/>
      <c r="AY36" s="573"/>
      <c r="AZ36" s="573"/>
      <c r="BA36" s="573"/>
      <c r="BB36" s="573"/>
      <c r="BC36" s="573"/>
      <c r="BD36" s="573"/>
      <c r="BE36" s="573"/>
      <c r="BF36" s="573"/>
      <c r="BG36" s="573"/>
      <c r="BH36" s="573"/>
      <c r="BI36" s="573"/>
      <c r="BJ36" s="573"/>
      <c r="BK36" s="573"/>
      <c r="BL36" s="573"/>
      <c r="BM36" s="573"/>
      <c r="BN36" s="573"/>
      <c r="BO36" s="573"/>
      <c r="BP36" s="573"/>
      <c r="BQ36" s="573"/>
      <c r="BR36" s="573"/>
      <c r="BS36" s="573"/>
      <c r="BT36" s="573"/>
      <c r="BU36" s="573"/>
      <c r="BV36" s="573"/>
      <c r="BW36" s="573"/>
      <c r="BX36" s="573"/>
      <c r="BY36" s="573"/>
      <c r="BZ36" s="573"/>
      <c r="CA36" s="573"/>
      <c r="CB36" s="573"/>
      <c r="CC36" s="573"/>
      <c r="CD36" s="573"/>
      <c r="CE36" s="573"/>
      <c r="CF36" s="573"/>
      <c r="CG36" s="573"/>
      <c r="CH36" s="573"/>
      <c r="CI36" s="573"/>
      <c r="CJ36" s="573"/>
      <c r="CK36" s="573"/>
      <c r="CL36" s="573"/>
      <c r="CM36" s="573"/>
    </row>
    <row r="37" spans="1:91" s="574" customFormat="1" ht="16.3">
      <c r="A37" s="573"/>
      <c r="B37" s="597" t="s">
        <v>757</v>
      </c>
      <c r="C37" s="594"/>
      <c r="D37" s="587"/>
      <c r="E37" s="594"/>
      <c r="F37" s="587"/>
      <c r="G37" s="594"/>
      <c r="H37" s="594"/>
      <c r="I37" s="594"/>
      <c r="J37" s="594"/>
      <c r="K37" s="595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  <c r="AO37" s="573"/>
      <c r="AP37" s="573"/>
      <c r="AQ37" s="573"/>
      <c r="AR37" s="573"/>
      <c r="AS37" s="573"/>
      <c r="AT37" s="573"/>
      <c r="AU37" s="573"/>
      <c r="AV37" s="573"/>
      <c r="AW37" s="573"/>
      <c r="AX37" s="573"/>
      <c r="AY37" s="573"/>
      <c r="AZ37" s="573"/>
      <c r="BA37" s="573"/>
      <c r="BB37" s="573"/>
      <c r="BC37" s="573"/>
      <c r="BD37" s="573"/>
      <c r="BE37" s="573"/>
      <c r="BF37" s="573"/>
      <c r="BG37" s="573"/>
      <c r="BH37" s="573"/>
      <c r="BI37" s="573"/>
      <c r="BJ37" s="573"/>
      <c r="BK37" s="573"/>
      <c r="BL37" s="573"/>
      <c r="BM37" s="573"/>
      <c r="BN37" s="573"/>
      <c r="BO37" s="573"/>
      <c r="BP37" s="573"/>
      <c r="BQ37" s="573"/>
      <c r="BR37" s="573"/>
      <c r="BS37" s="573"/>
      <c r="BT37" s="573"/>
      <c r="BU37" s="573"/>
      <c r="BV37" s="573"/>
      <c r="BW37" s="573"/>
      <c r="BX37" s="573"/>
      <c r="BY37" s="573"/>
      <c r="BZ37" s="573"/>
      <c r="CA37" s="573"/>
      <c r="CB37" s="573"/>
      <c r="CC37" s="573"/>
      <c r="CD37" s="573"/>
      <c r="CE37" s="573"/>
      <c r="CF37" s="573"/>
      <c r="CG37" s="573"/>
      <c r="CH37" s="573"/>
      <c r="CI37" s="573"/>
      <c r="CJ37" s="573"/>
      <c r="CK37" s="573"/>
      <c r="CL37" s="573"/>
      <c r="CM37" s="573"/>
    </row>
    <row r="38" spans="1:91" s="574" customFormat="1" ht="16.3">
      <c r="A38" s="573"/>
      <c r="B38" s="597" t="s">
        <v>898</v>
      </c>
      <c r="C38" s="594"/>
      <c r="D38" s="587"/>
      <c r="E38" s="594"/>
      <c r="F38" s="587"/>
      <c r="G38" s="594"/>
      <c r="H38" s="594"/>
      <c r="I38" s="594"/>
      <c r="J38" s="594"/>
      <c r="K38" s="595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  <c r="AO38" s="573"/>
      <c r="AP38" s="573"/>
      <c r="AQ38" s="573"/>
      <c r="AR38" s="573"/>
      <c r="AS38" s="573"/>
      <c r="AT38" s="573"/>
      <c r="AU38" s="573"/>
      <c r="AV38" s="573"/>
      <c r="AW38" s="573"/>
      <c r="AX38" s="573"/>
      <c r="AY38" s="573"/>
      <c r="AZ38" s="573"/>
      <c r="BA38" s="573"/>
      <c r="BB38" s="573"/>
      <c r="BC38" s="573"/>
      <c r="BD38" s="573"/>
      <c r="BE38" s="573"/>
      <c r="BF38" s="573"/>
      <c r="BG38" s="573"/>
      <c r="BH38" s="573"/>
      <c r="BI38" s="573"/>
      <c r="BJ38" s="573"/>
      <c r="BK38" s="573"/>
      <c r="BL38" s="573"/>
      <c r="BM38" s="573"/>
      <c r="BN38" s="573"/>
      <c r="BO38" s="573"/>
      <c r="BP38" s="573"/>
      <c r="BQ38" s="573"/>
      <c r="BR38" s="573"/>
      <c r="BS38" s="573"/>
      <c r="BT38" s="573"/>
      <c r="BU38" s="573"/>
      <c r="BV38" s="573"/>
      <c r="BW38" s="573"/>
      <c r="BX38" s="573"/>
      <c r="BY38" s="573"/>
      <c r="BZ38" s="573"/>
      <c r="CA38" s="573"/>
      <c r="CB38" s="573"/>
      <c r="CC38" s="573"/>
      <c r="CD38" s="573"/>
      <c r="CE38" s="573"/>
      <c r="CF38" s="573"/>
      <c r="CG38" s="573"/>
      <c r="CH38" s="573"/>
      <c r="CI38" s="573"/>
      <c r="CJ38" s="573"/>
      <c r="CK38" s="573"/>
      <c r="CL38" s="573"/>
      <c r="CM38" s="573"/>
    </row>
    <row r="39" spans="1:91" s="574" customFormat="1" ht="16.3">
      <c r="A39" s="573"/>
      <c r="B39" s="593" t="s">
        <v>897</v>
      </c>
      <c r="C39" s="594"/>
      <c r="D39" s="587"/>
      <c r="E39" s="594"/>
      <c r="F39" s="587"/>
      <c r="G39" s="594"/>
      <c r="H39" s="594"/>
      <c r="I39" s="594"/>
      <c r="J39" s="594"/>
      <c r="K39" s="595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  <c r="AO39" s="573"/>
      <c r="AP39" s="573"/>
      <c r="AQ39" s="573"/>
      <c r="AR39" s="573"/>
      <c r="AS39" s="573"/>
      <c r="AT39" s="573"/>
      <c r="AU39" s="573"/>
      <c r="AV39" s="573"/>
      <c r="AW39" s="573"/>
      <c r="AX39" s="573"/>
      <c r="AY39" s="573"/>
      <c r="AZ39" s="573"/>
      <c r="BA39" s="573"/>
      <c r="BB39" s="573"/>
      <c r="BC39" s="573"/>
      <c r="BD39" s="573"/>
      <c r="BE39" s="573"/>
      <c r="BF39" s="573"/>
      <c r="BG39" s="573"/>
      <c r="BH39" s="573"/>
      <c r="BI39" s="573"/>
      <c r="BJ39" s="573"/>
      <c r="BK39" s="573"/>
      <c r="BL39" s="573"/>
      <c r="BM39" s="573"/>
      <c r="BN39" s="573"/>
      <c r="BO39" s="573"/>
      <c r="BP39" s="573"/>
      <c r="BQ39" s="573"/>
      <c r="BR39" s="573"/>
      <c r="BS39" s="573"/>
      <c r="BT39" s="573"/>
      <c r="BU39" s="573"/>
      <c r="BV39" s="573"/>
      <c r="BW39" s="573"/>
      <c r="BX39" s="573"/>
      <c r="BY39" s="573"/>
      <c r="BZ39" s="573"/>
      <c r="CA39" s="573"/>
      <c r="CB39" s="573"/>
      <c r="CC39" s="573"/>
      <c r="CD39" s="573"/>
      <c r="CE39" s="573"/>
      <c r="CF39" s="573"/>
      <c r="CG39" s="573"/>
      <c r="CH39" s="573"/>
      <c r="CI39" s="573"/>
      <c r="CJ39" s="573"/>
      <c r="CK39" s="573"/>
      <c r="CL39" s="573"/>
      <c r="CM39" s="573"/>
    </row>
    <row r="40" spans="1:91" s="574" customFormat="1" ht="16.3">
      <c r="A40" s="573"/>
      <c r="B40" s="597" t="s">
        <v>899</v>
      </c>
      <c r="C40" s="594"/>
      <c r="D40" s="587"/>
      <c r="E40" s="594"/>
      <c r="F40" s="587"/>
      <c r="G40" s="594"/>
      <c r="H40" s="594"/>
      <c r="I40" s="594"/>
      <c r="J40" s="594"/>
      <c r="K40" s="595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  <c r="AO40" s="573"/>
      <c r="AP40" s="573"/>
      <c r="AQ40" s="573"/>
      <c r="AR40" s="573"/>
      <c r="AS40" s="573"/>
      <c r="AT40" s="573"/>
      <c r="AU40" s="573"/>
      <c r="AV40" s="573"/>
      <c r="AW40" s="573"/>
      <c r="AX40" s="573"/>
      <c r="AY40" s="573"/>
      <c r="AZ40" s="573"/>
      <c r="BA40" s="573"/>
      <c r="BB40" s="573"/>
      <c r="BC40" s="573"/>
      <c r="BD40" s="573"/>
      <c r="BE40" s="573"/>
      <c r="BF40" s="573"/>
      <c r="BG40" s="573"/>
      <c r="BH40" s="573"/>
      <c r="BI40" s="573"/>
      <c r="BJ40" s="573"/>
      <c r="BK40" s="573"/>
      <c r="BL40" s="573"/>
      <c r="BM40" s="573"/>
      <c r="BN40" s="573"/>
      <c r="BO40" s="573"/>
      <c r="BP40" s="573"/>
      <c r="BQ40" s="573"/>
      <c r="BR40" s="573"/>
      <c r="BS40" s="573"/>
      <c r="BT40" s="573"/>
      <c r="BU40" s="573"/>
      <c r="BV40" s="573"/>
      <c r="BW40" s="573"/>
      <c r="BX40" s="573"/>
      <c r="BY40" s="573"/>
      <c r="BZ40" s="573"/>
      <c r="CA40" s="573"/>
      <c r="CB40" s="573"/>
      <c r="CC40" s="573"/>
      <c r="CD40" s="573"/>
      <c r="CE40" s="573"/>
      <c r="CF40" s="573"/>
      <c r="CG40" s="573"/>
      <c r="CH40" s="573"/>
      <c r="CI40" s="573"/>
      <c r="CJ40" s="573"/>
      <c r="CK40" s="573"/>
      <c r="CL40" s="573"/>
      <c r="CM40" s="573"/>
    </row>
    <row r="41" spans="1:91" s="574" customFormat="1" ht="16.3">
      <c r="A41" s="573"/>
      <c r="B41" s="593" t="s">
        <v>900</v>
      </c>
      <c r="C41" s="594"/>
      <c r="D41" s="587"/>
      <c r="E41" s="594"/>
      <c r="F41" s="587"/>
      <c r="G41" s="594"/>
      <c r="H41" s="594"/>
      <c r="I41" s="594"/>
      <c r="J41" s="594"/>
      <c r="K41" s="595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  <c r="AO41" s="573"/>
      <c r="AP41" s="573"/>
      <c r="AQ41" s="573"/>
      <c r="AR41" s="573"/>
      <c r="AS41" s="573"/>
      <c r="AT41" s="573"/>
      <c r="AU41" s="573"/>
      <c r="AV41" s="573"/>
      <c r="AW41" s="573"/>
      <c r="AX41" s="573"/>
      <c r="AY41" s="573"/>
      <c r="AZ41" s="573"/>
      <c r="BA41" s="573"/>
      <c r="BB41" s="573"/>
      <c r="BC41" s="573"/>
      <c r="BD41" s="573"/>
      <c r="BE41" s="573"/>
      <c r="BF41" s="573"/>
      <c r="BG41" s="573"/>
      <c r="BH41" s="573"/>
      <c r="BI41" s="573"/>
      <c r="BJ41" s="573"/>
      <c r="BK41" s="573"/>
      <c r="BL41" s="573"/>
      <c r="BM41" s="573"/>
      <c r="BN41" s="573"/>
      <c r="BO41" s="573"/>
      <c r="BP41" s="573"/>
      <c r="BQ41" s="573"/>
      <c r="BR41" s="573"/>
      <c r="BS41" s="573"/>
      <c r="BT41" s="573"/>
      <c r="BU41" s="573"/>
      <c r="BV41" s="573"/>
      <c r="BW41" s="573"/>
      <c r="BX41" s="573"/>
      <c r="BY41" s="573"/>
      <c r="BZ41" s="573"/>
      <c r="CA41" s="573"/>
      <c r="CB41" s="573"/>
      <c r="CC41" s="573"/>
      <c r="CD41" s="573"/>
      <c r="CE41" s="573"/>
      <c r="CF41" s="573"/>
      <c r="CG41" s="573"/>
      <c r="CH41" s="573"/>
      <c r="CI41" s="573"/>
      <c r="CJ41" s="573"/>
      <c r="CK41" s="573"/>
      <c r="CL41" s="573"/>
      <c r="CM41" s="573"/>
    </row>
    <row r="42" spans="1:91" s="574" customFormat="1" ht="16.3">
      <c r="A42" s="573"/>
      <c r="B42" s="597" t="s">
        <v>934</v>
      </c>
      <c r="C42" s="594"/>
      <c r="D42" s="587"/>
      <c r="E42" s="594"/>
      <c r="F42" s="587"/>
      <c r="G42" s="594"/>
      <c r="H42" s="594"/>
      <c r="I42" s="594"/>
      <c r="J42" s="594"/>
      <c r="K42" s="595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  <c r="AO42" s="573"/>
      <c r="AP42" s="573"/>
      <c r="AQ42" s="573"/>
      <c r="AR42" s="573"/>
      <c r="AS42" s="573"/>
      <c r="AT42" s="573"/>
      <c r="AU42" s="573"/>
      <c r="AV42" s="573"/>
      <c r="AW42" s="573"/>
      <c r="AX42" s="573"/>
      <c r="AY42" s="573"/>
      <c r="AZ42" s="573"/>
      <c r="BA42" s="573"/>
      <c r="BB42" s="573"/>
      <c r="BC42" s="573"/>
      <c r="BD42" s="573"/>
      <c r="BE42" s="573"/>
      <c r="BF42" s="573"/>
      <c r="BG42" s="573"/>
      <c r="BH42" s="573"/>
      <c r="BI42" s="573"/>
      <c r="BJ42" s="573"/>
      <c r="BK42" s="573"/>
      <c r="BL42" s="573"/>
      <c r="BM42" s="573"/>
      <c r="BN42" s="573"/>
      <c r="BO42" s="573"/>
      <c r="BP42" s="573"/>
      <c r="BQ42" s="573"/>
      <c r="BR42" s="573"/>
      <c r="BS42" s="573"/>
      <c r="BT42" s="573"/>
      <c r="BU42" s="573"/>
      <c r="BV42" s="573"/>
      <c r="BW42" s="573"/>
      <c r="BX42" s="573"/>
      <c r="BY42" s="573"/>
      <c r="BZ42" s="573"/>
      <c r="CA42" s="573"/>
      <c r="CB42" s="573"/>
      <c r="CC42" s="573"/>
      <c r="CD42" s="573"/>
      <c r="CE42" s="573"/>
      <c r="CF42" s="573"/>
      <c r="CG42" s="573"/>
      <c r="CH42" s="573"/>
      <c r="CI42" s="573"/>
      <c r="CJ42" s="573"/>
      <c r="CK42" s="573"/>
      <c r="CL42" s="573"/>
      <c r="CM42" s="573"/>
    </row>
    <row r="43" spans="1:91" s="574" customFormat="1" ht="16.3">
      <c r="A43" s="573"/>
      <c r="B43" s="593" t="s">
        <v>935</v>
      </c>
      <c r="C43" s="594"/>
      <c r="D43" s="587"/>
      <c r="E43" s="594"/>
      <c r="F43" s="587"/>
      <c r="G43" s="594"/>
      <c r="H43" s="594"/>
      <c r="I43" s="594"/>
      <c r="J43" s="594"/>
      <c r="K43" s="595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  <c r="AO43" s="573"/>
      <c r="AP43" s="573"/>
      <c r="AQ43" s="573"/>
      <c r="AR43" s="573"/>
      <c r="AS43" s="573"/>
      <c r="AT43" s="573"/>
      <c r="AU43" s="573"/>
      <c r="AV43" s="573"/>
      <c r="AW43" s="573"/>
      <c r="AX43" s="573"/>
      <c r="AY43" s="573"/>
      <c r="AZ43" s="573"/>
      <c r="BA43" s="573"/>
      <c r="BB43" s="573"/>
      <c r="BC43" s="573"/>
      <c r="BD43" s="573"/>
      <c r="BE43" s="573"/>
      <c r="BF43" s="573"/>
      <c r="BG43" s="573"/>
      <c r="BH43" s="573"/>
      <c r="BI43" s="573"/>
      <c r="BJ43" s="573"/>
      <c r="BK43" s="573"/>
      <c r="BL43" s="573"/>
      <c r="BM43" s="573"/>
      <c r="BN43" s="573"/>
      <c r="BO43" s="573"/>
      <c r="BP43" s="573"/>
      <c r="BQ43" s="573"/>
      <c r="BR43" s="573"/>
      <c r="BS43" s="573"/>
      <c r="BT43" s="573"/>
      <c r="BU43" s="573"/>
      <c r="BV43" s="573"/>
      <c r="BW43" s="573"/>
      <c r="BX43" s="573"/>
      <c r="BY43" s="573"/>
      <c r="BZ43" s="573"/>
      <c r="CA43" s="573"/>
      <c r="CB43" s="573"/>
      <c r="CC43" s="573"/>
      <c r="CD43" s="573"/>
      <c r="CE43" s="573"/>
      <c r="CF43" s="573"/>
      <c r="CG43" s="573"/>
      <c r="CH43" s="573"/>
      <c r="CI43" s="573"/>
      <c r="CJ43" s="573"/>
      <c r="CK43" s="573"/>
      <c r="CL43" s="573"/>
      <c r="CM43" s="573"/>
    </row>
    <row r="44" spans="1:91" s="55" customFormat="1" ht="17.5" customHeight="1">
      <c r="A44" s="575"/>
      <c r="B44" s="597" t="s">
        <v>871</v>
      </c>
      <c r="C44" s="594"/>
      <c r="D44" s="587"/>
      <c r="E44" s="594"/>
      <c r="F44" s="587"/>
      <c r="G44" s="594"/>
      <c r="H44" s="594"/>
      <c r="I44" s="594"/>
      <c r="J44" s="594"/>
      <c r="K44" s="59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/>
      <c r="X44" s="575"/>
      <c r="Y44" s="575"/>
      <c r="Z44" s="575"/>
      <c r="AA44" s="575"/>
      <c r="AB44" s="575"/>
      <c r="AC44" s="575"/>
      <c r="AD44" s="575"/>
      <c r="AE44" s="575"/>
      <c r="AF44" s="575"/>
      <c r="AG44" s="575"/>
      <c r="AH44" s="575"/>
      <c r="AI44" s="575"/>
      <c r="AJ44" s="575"/>
      <c r="AK44" s="575"/>
      <c r="AL44" s="575"/>
      <c r="AM44" s="575"/>
      <c r="AN44" s="575"/>
      <c r="AO44" s="575"/>
      <c r="AP44" s="575"/>
      <c r="AQ44" s="575"/>
      <c r="AR44" s="575"/>
      <c r="AS44" s="575"/>
      <c r="AT44" s="575"/>
      <c r="AU44" s="575"/>
      <c r="AV44" s="575"/>
      <c r="AW44" s="575"/>
      <c r="AX44" s="575"/>
      <c r="AY44" s="575"/>
      <c r="AZ44" s="575"/>
      <c r="BA44" s="575"/>
      <c r="BB44" s="575"/>
      <c r="BC44" s="575"/>
      <c r="BD44" s="575"/>
      <c r="BE44" s="575"/>
      <c r="BF44" s="575"/>
      <c r="BG44" s="575"/>
      <c r="BH44" s="575"/>
      <c r="BI44" s="575"/>
      <c r="BJ44" s="575"/>
      <c r="BK44" s="575"/>
      <c r="BL44" s="575"/>
      <c r="BM44" s="575"/>
      <c r="BN44" s="575"/>
      <c r="BO44" s="575"/>
      <c r="BP44" s="575"/>
      <c r="BQ44" s="575"/>
      <c r="BR44" s="575"/>
      <c r="BS44" s="575"/>
      <c r="BT44" s="575"/>
      <c r="BU44" s="575"/>
      <c r="BV44" s="575"/>
      <c r="BW44" s="575"/>
      <c r="BX44" s="575"/>
      <c r="BY44" s="575"/>
      <c r="BZ44" s="575"/>
      <c r="CA44" s="575"/>
      <c r="CB44" s="575"/>
      <c r="CC44" s="575"/>
      <c r="CD44" s="575"/>
      <c r="CE44" s="575"/>
      <c r="CF44" s="575"/>
      <c r="CG44" s="575"/>
      <c r="CH44" s="575"/>
      <c r="CI44" s="575"/>
      <c r="CJ44" s="575"/>
      <c r="CK44" s="575"/>
      <c r="CL44" s="575"/>
      <c r="CM44" s="575"/>
    </row>
    <row r="45" spans="1:91" s="55" customFormat="1" ht="17.5" customHeight="1">
      <c r="A45" s="575"/>
      <c r="B45" s="593"/>
      <c r="C45" s="594"/>
      <c r="D45" s="587"/>
      <c r="E45" s="594"/>
      <c r="F45" s="587"/>
      <c r="G45" s="594"/>
      <c r="H45" s="594"/>
      <c r="I45" s="594"/>
      <c r="J45" s="594"/>
      <c r="K45" s="595"/>
      <c r="L45" s="575"/>
      <c r="M45" s="575"/>
      <c r="N45" s="575"/>
      <c r="O45" s="575"/>
      <c r="P45" s="575"/>
      <c r="Q45" s="575"/>
      <c r="R45" s="575"/>
      <c r="S45" s="575"/>
      <c r="T45" s="575"/>
      <c r="U45" s="575"/>
      <c r="V45" s="575"/>
      <c r="W45" s="575"/>
      <c r="X45" s="575"/>
      <c r="Y45" s="575"/>
      <c r="Z45" s="575"/>
      <c r="AA45" s="575"/>
      <c r="AB45" s="575"/>
      <c r="AC45" s="575"/>
      <c r="AD45" s="575"/>
      <c r="AE45" s="575"/>
      <c r="AF45" s="575"/>
      <c r="AG45" s="575"/>
      <c r="AH45" s="575"/>
      <c r="AI45" s="575"/>
      <c r="AJ45" s="575"/>
      <c r="AK45" s="575"/>
      <c r="AL45" s="575"/>
      <c r="AM45" s="575"/>
      <c r="AN45" s="575"/>
      <c r="AO45" s="575"/>
      <c r="AP45" s="575"/>
      <c r="AQ45" s="575"/>
      <c r="AR45" s="575"/>
      <c r="AS45" s="575"/>
      <c r="AT45" s="575"/>
      <c r="AU45" s="575"/>
      <c r="AV45" s="575"/>
      <c r="AW45" s="575"/>
      <c r="AX45" s="575"/>
      <c r="AY45" s="575"/>
      <c r="AZ45" s="575"/>
      <c r="BA45" s="575"/>
      <c r="BB45" s="575"/>
      <c r="BC45" s="575"/>
      <c r="BD45" s="575"/>
      <c r="BE45" s="575"/>
      <c r="BF45" s="575"/>
      <c r="BG45" s="575"/>
      <c r="BH45" s="575"/>
      <c r="BI45" s="575"/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  <c r="BX45" s="575"/>
      <c r="BY45" s="575"/>
      <c r="BZ45" s="575"/>
      <c r="CA45" s="575"/>
      <c r="CB45" s="575"/>
      <c r="CC45" s="575"/>
      <c r="CD45" s="575"/>
      <c r="CE45" s="575"/>
      <c r="CF45" s="575"/>
      <c r="CG45" s="575"/>
      <c r="CH45" s="575"/>
      <c r="CI45" s="575"/>
      <c r="CJ45" s="575"/>
      <c r="CK45" s="575"/>
      <c r="CL45" s="575"/>
      <c r="CM45" s="575"/>
    </row>
    <row r="46" spans="1:91" s="55" customFormat="1" ht="17.5" customHeight="1">
      <c r="A46" s="575"/>
      <c r="B46" s="593"/>
      <c r="C46" s="594"/>
      <c r="D46" s="587"/>
      <c r="E46" s="594"/>
      <c r="F46" s="587"/>
      <c r="G46" s="594"/>
      <c r="H46" s="594"/>
      <c r="I46" s="594"/>
      <c r="J46" s="594"/>
      <c r="K46" s="595"/>
      <c r="L46" s="575"/>
      <c r="M46" s="575"/>
      <c r="N46" s="575"/>
      <c r="O46" s="575"/>
      <c r="P46" s="575"/>
      <c r="Q46" s="575"/>
      <c r="R46" s="575"/>
      <c r="S46" s="575"/>
      <c r="T46" s="575"/>
      <c r="U46" s="575"/>
      <c r="V46" s="575"/>
      <c r="W46" s="575"/>
      <c r="X46" s="575"/>
      <c r="Y46" s="575"/>
      <c r="Z46" s="575"/>
      <c r="AA46" s="575"/>
      <c r="AB46" s="575"/>
      <c r="AC46" s="575"/>
      <c r="AD46" s="575"/>
      <c r="AE46" s="575"/>
      <c r="AF46" s="575"/>
      <c r="AG46" s="575"/>
      <c r="AH46" s="575"/>
      <c r="AI46" s="575"/>
      <c r="AJ46" s="575"/>
      <c r="AK46" s="575"/>
      <c r="AL46" s="575"/>
      <c r="AM46" s="575"/>
      <c r="AN46" s="575"/>
      <c r="AO46" s="575"/>
      <c r="AP46" s="575"/>
      <c r="AQ46" s="575"/>
      <c r="AR46" s="575"/>
      <c r="AS46" s="575"/>
      <c r="AT46" s="575"/>
      <c r="AU46" s="575"/>
      <c r="AV46" s="575"/>
      <c r="AW46" s="575"/>
      <c r="AX46" s="575"/>
      <c r="AY46" s="575"/>
      <c r="AZ46" s="575"/>
      <c r="BA46" s="575"/>
      <c r="BB46" s="575"/>
      <c r="BC46" s="575"/>
      <c r="BD46" s="575"/>
      <c r="BE46" s="575"/>
      <c r="BF46" s="575"/>
      <c r="BG46" s="575"/>
      <c r="BH46" s="575"/>
      <c r="BI46" s="575"/>
      <c r="BJ46" s="575"/>
      <c r="BK46" s="575"/>
      <c r="BL46" s="575"/>
      <c r="BM46" s="575"/>
      <c r="BN46" s="575"/>
      <c r="BO46" s="575"/>
      <c r="BP46" s="575"/>
      <c r="BQ46" s="575"/>
      <c r="BR46" s="575"/>
      <c r="BS46" s="575"/>
      <c r="BT46" s="575"/>
      <c r="BU46" s="575"/>
      <c r="BV46" s="575"/>
      <c r="BW46" s="575"/>
      <c r="BX46" s="575"/>
      <c r="BY46" s="575"/>
      <c r="BZ46" s="575"/>
      <c r="CA46" s="575"/>
      <c r="CB46" s="575"/>
      <c r="CC46" s="575"/>
      <c r="CD46" s="575"/>
      <c r="CE46" s="575"/>
      <c r="CF46" s="575"/>
      <c r="CG46" s="575"/>
      <c r="CH46" s="575"/>
      <c r="CI46" s="575"/>
      <c r="CJ46" s="575"/>
      <c r="CK46" s="575"/>
      <c r="CL46" s="575"/>
      <c r="CM46" s="575"/>
    </row>
    <row r="47" spans="1:91" s="55" customFormat="1" ht="17.5" customHeight="1">
      <c r="A47" s="575"/>
      <c r="B47" s="593"/>
      <c r="C47" s="594"/>
      <c r="D47" s="587"/>
      <c r="E47" s="594"/>
      <c r="F47" s="587"/>
      <c r="G47" s="594"/>
      <c r="H47" s="594"/>
      <c r="I47" s="594"/>
      <c r="J47" s="594"/>
      <c r="K47" s="595"/>
      <c r="L47" s="575"/>
      <c r="M47" s="575"/>
      <c r="N47" s="575"/>
      <c r="O47" s="575"/>
      <c r="P47" s="575"/>
      <c r="Q47" s="575"/>
      <c r="R47" s="575"/>
      <c r="S47" s="575"/>
      <c r="T47" s="575"/>
      <c r="U47" s="575"/>
      <c r="V47" s="575"/>
      <c r="W47" s="575"/>
      <c r="X47" s="575"/>
      <c r="Y47" s="575"/>
      <c r="Z47" s="575"/>
      <c r="AA47" s="575"/>
      <c r="AB47" s="575"/>
      <c r="AC47" s="575"/>
      <c r="AD47" s="575"/>
      <c r="AE47" s="575"/>
      <c r="AF47" s="575"/>
      <c r="AG47" s="575"/>
      <c r="AH47" s="575"/>
      <c r="AI47" s="575"/>
      <c r="AJ47" s="575"/>
      <c r="AK47" s="575"/>
      <c r="AL47" s="575"/>
      <c r="AM47" s="575"/>
      <c r="AN47" s="575"/>
      <c r="AO47" s="575"/>
      <c r="AP47" s="575"/>
      <c r="AQ47" s="575"/>
      <c r="AR47" s="575"/>
      <c r="AS47" s="575"/>
      <c r="AT47" s="575"/>
      <c r="AU47" s="575"/>
      <c r="AV47" s="575"/>
      <c r="AW47" s="575"/>
      <c r="AX47" s="575"/>
      <c r="AY47" s="575"/>
      <c r="AZ47" s="575"/>
      <c r="BA47" s="575"/>
      <c r="BB47" s="575"/>
      <c r="BC47" s="575"/>
      <c r="BD47" s="575"/>
      <c r="BE47" s="575"/>
      <c r="BF47" s="575"/>
      <c r="BG47" s="575"/>
      <c r="BH47" s="575"/>
      <c r="BI47" s="575"/>
      <c r="BJ47" s="575"/>
      <c r="BK47" s="575"/>
      <c r="BL47" s="575"/>
      <c r="BM47" s="575"/>
      <c r="BN47" s="575"/>
      <c r="BO47" s="575"/>
      <c r="BP47" s="575"/>
      <c r="BQ47" s="575"/>
      <c r="BR47" s="575"/>
      <c r="BS47" s="575"/>
      <c r="BT47" s="575"/>
      <c r="BU47" s="575"/>
      <c r="BV47" s="575"/>
      <c r="BW47" s="575"/>
      <c r="BX47" s="575"/>
      <c r="BY47" s="575"/>
      <c r="BZ47" s="575"/>
      <c r="CA47" s="575"/>
      <c r="CB47" s="575"/>
      <c r="CC47" s="575"/>
      <c r="CD47" s="575"/>
      <c r="CE47" s="575"/>
      <c r="CF47" s="575"/>
      <c r="CG47" s="575"/>
      <c r="CH47" s="575"/>
      <c r="CI47" s="575"/>
      <c r="CJ47" s="575"/>
      <c r="CK47" s="575"/>
      <c r="CL47" s="575"/>
      <c r="CM47" s="575"/>
    </row>
    <row r="48" spans="1:91" s="55" customFormat="1" ht="17.5" customHeight="1">
      <c r="A48" s="575"/>
      <c r="B48" s="593"/>
      <c r="C48" s="594"/>
      <c r="D48" s="587"/>
      <c r="E48" s="594"/>
      <c r="F48" s="587"/>
      <c r="G48" s="594"/>
      <c r="H48" s="594"/>
      <c r="I48" s="594"/>
      <c r="J48" s="594"/>
      <c r="K48" s="595"/>
      <c r="L48" s="575"/>
      <c r="M48" s="575"/>
      <c r="N48" s="575"/>
      <c r="O48" s="575"/>
      <c r="P48" s="575"/>
      <c r="Q48" s="575"/>
      <c r="R48" s="575"/>
      <c r="S48" s="575"/>
      <c r="T48" s="575"/>
      <c r="U48" s="575"/>
      <c r="V48" s="575"/>
      <c r="W48" s="575"/>
      <c r="X48" s="575"/>
      <c r="Y48" s="575"/>
      <c r="Z48" s="575"/>
      <c r="AA48" s="575"/>
      <c r="AB48" s="575"/>
      <c r="AC48" s="575"/>
      <c r="AD48" s="575"/>
      <c r="AE48" s="575"/>
      <c r="AF48" s="575"/>
      <c r="AG48" s="575"/>
      <c r="AH48" s="575"/>
      <c r="AI48" s="575"/>
      <c r="AJ48" s="575"/>
      <c r="AK48" s="575"/>
      <c r="AL48" s="575"/>
      <c r="AM48" s="575"/>
      <c r="AN48" s="575"/>
      <c r="AO48" s="575"/>
      <c r="AP48" s="575"/>
      <c r="AQ48" s="575"/>
      <c r="AR48" s="575"/>
      <c r="AS48" s="575"/>
      <c r="AT48" s="575"/>
      <c r="AU48" s="575"/>
      <c r="AV48" s="575"/>
      <c r="AW48" s="575"/>
      <c r="AX48" s="575"/>
      <c r="AY48" s="575"/>
      <c r="AZ48" s="575"/>
      <c r="BA48" s="575"/>
      <c r="BB48" s="575"/>
      <c r="BC48" s="575"/>
      <c r="BD48" s="575"/>
      <c r="BE48" s="575"/>
      <c r="BF48" s="575"/>
      <c r="BG48" s="575"/>
      <c r="BH48" s="575"/>
      <c r="BI48" s="575"/>
      <c r="BJ48" s="575"/>
      <c r="BK48" s="575"/>
      <c r="BL48" s="575"/>
      <c r="BM48" s="575"/>
      <c r="BN48" s="575"/>
      <c r="BO48" s="575"/>
      <c r="BP48" s="575"/>
      <c r="BQ48" s="575"/>
      <c r="BR48" s="575"/>
      <c r="BS48" s="575"/>
      <c r="BT48" s="575"/>
      <c r="BU48" s="575"/>
      <c r="BV48" s="575"/>
      <c r="BW48" s="575"/>
      <c r="BX48" s="575"/>
      <c r="BY48" s="575"/>
      <c r="BZ48" s="575"/>
      <c r="CA48" s="575"/>
      <c r="CB48" s="575"/>
      <c r="CC48" s="575"/>
      <c r="CD48" s="575"/>
      <c r="CE48" s="575"/>
      <c r="CF48" s="575"/>
      <c r="CG48" s="575"/>
      <c r="CH48" s="575"/>
      <c r="CI48" s="575"/>
      <c r="CJ48" s="575"/>
      <c r="CK48" s="575"/>
      <c r="CL48" s="575"/>
      <c r="CM48" s="575"/>
    </row>
    <row r="49" spans="1:91" s="55" customFormat="1" ht="17.5" customHeight="1">
      <c r="A49" s="575"/>
      <c r="B49" s="593"/>
      <c r="C49" s="594"/>
      <c r="D49" s="587"/>
      <c r="E49" s="594"/>
      <c r="F49" s="587"/>
      <c r="G49" s="594"/>
      <c r="H49" s="594"/>
      <c r="I49" s="594"/>
      <c r="J49" s="594"/>
      <c r="K49" s="595"/>
      <c r="L49" s="575"/>
      <c r="M49" s="575"/>
      <c r="N49" s="575"/>
      <c r="O49" s="575"/>
      <c r="P49" s="575"/>
      <c r="Q49" s="575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575"/>
      <c r="BE49" s="575"/>
      <c r="BF49" s="575"/>
      <c r="BG49" s="575"/>
      <c r="BH49" s="575"/>
      <c r="BI49" s="575"/>
      <c r="BJ49" s="575"/>
      <c r="BK49" s="575"/>
      <c r="BL49" s="575"/>
      <c r="BM49" s="575"/>
      <c r="BN49" s="575"/>
      <c r="BO49" s="575"/>
      <c r="BP49" s="575"/>
      <c r="BQ49" s="575"/>
      <c r="BR49" s="575"/>
      <c r="BS49" s="575"/>
      <c r="BT49" s="575"/>
      <c r="BU49" s="575"/>
      <c r="BV49" s="575"/>
      <c r="BW49" s="575"/>
      <c r="BX49" s="575"/>
      <c r="BY49" s="575"/>
      <c r="BZ49" s="575"/>
      <c r="CA49" s="575"/>
      <c r="CB49" s="575"/>
      <c r="CC49" s="575"/>
      <c r="CD49" s="575"/>
      <c r="CE49" s="575"/>
      <c r="CF49" s="575"/>
      <c r="CG49" s="575"/>
      <c r="CH49" s="575"/>
      <c r="CI49" s="575"/>
      <c r="CJ49" s="575"/>
      <c r="CK49" s="575"/>
      <c r="CL49" s="575"/>
      <c r="CM49" s="575"/>
    </row>
    <row r="50" spans="1:91" s="55" customFormat="1" ht="17.5" customHeight="1">
      <c r="A50" s="575"/>
      <c r="B50" s="593"/>
      <c r="C50" s="594"/>
      <c r="D50" s="587"/>
      <c r="E50" s="594"/>
      <c r="F50" s="587"/>
      <c r="G50" s="594"/>
      <c r="H50" s="594"/>
      <c r="I50" s="594"/>
      <c r="J50" s="594"/>
      <c r="K50" s="595"/>
      <c r="L50" s="575"/>
      <c r="M50" s="575"/>
      <c r="N50" s="575"/>
      <c r="O50" s="575"/>
      <c r="P50" s="575"/>
      <c r="Q50" s="575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575"/>
      <c r="BE50" s="575"/>
      <c r="BF50" s="575"/>
      <c r="BG50" s="575"/>
      <c r="BH50" s="575"/>
      <c r="BI50" s="575"/>
      <c r="BJ50" s="575"/>
      <c r="BK50" s="575"/>
      <c r="BL50" s="575"/>
      <c r="BM50" s="575"/>
      <c r="BN50" s="575"/>
      <c r="BO50" s="575"/>
      <c r="BP50" s="575"/>
      <c r="BQ50" s="575"/>
      <c r="BR50" s="575"/>
      <c r="BS50" s="575"/>
      <c r="BT50" s="575"/>
      <c r="BU50" s="575"/>
      <c r="BV50" s="575"/>
      <c r="BW50" s="575"/>
      <c r="BX50" s="575"/>
      <c r="BY50" s="575"/>
      <c r="BZ50" s="575"/>
      <c r="CA50" s="575"/>
      <c r="CB50" s="575"/>
      <c r="CC50" s="575"/>
      <c r="CD50" s="575"/>
      <c r="CE50" s="575"/>
      <c r="CF50" s="575"/>
      <c r="CG50" s="575"/>
      <c r="CH50" s="575"/>
      <c r="CI50" s="575"/>
      <c r="CJ50" s="575"/>
      <c r="CK50" s="575"/>
      <c r="CL50" s="575"/>
      <c r="CM50" s="575"/>
    </row>
    <row r="51" spans="1:91" s="55" customFormat="1" ht="17.5" customHeight="1">
      <c r="A51" s="575"/>
      <c r="B51" s="593"/>
      <c r="C51" s="594"/>
      <c r="D51" s="587"/>
      <c r="E51" s="594"/>
      <c r="F51" s="587"/>
      <c r="G51" s="594"/>
      <c r="H51" s="594"/>
      <c r="I51" s="594"/>
      <c r="J51" s="594"/>
      <c r="K51" s="59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  <c r="AO51" s="575"/>
      <c r="AP51" s="575"/>
      <c r="AQ51" s="575"/>
      <c r="AR51" s="575"/>
      <c r="AS51" s="575"/>
      <c r="AT51" s="575"/>
      <c r="AU51" s="575"/>
      <c r="AV51" s="575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  <c r="BV51" s="575"/>
      <c r="BW51" s="575"/>
      <c r="BX51" s="575"/>
      <c r="BY51" s="575"/>
      <c r="BZ51" s="575"/>
      <c r="CA51" s="575"/>
      <c r="CB51" s="575"/>
      <c r="CC51" s="575"/>
      <c r="CD51" s="575"/>
      <c r="CE51" s="575"/>
      <c r="CF51" s="575"/>
      <c r="CG51" s="575"/>
      <c r="CH51" s="575"/>
      <c r="CI51" s="575"/>
      <c r="CJ51" s="575"/>
      <c r="CK51" s="575"/>
      <c r="CL51" s="575"/>
      <c r="CM51" s="575"/>
    </row>
    <row r="52" spans="1:91" s="55" customFormat="1" ht="17.5" customHeight="1">
      <c r="A52" s="575"/>
      <c r="B52" s="593"/>
      <c r="C52" s="594"/>
      <c r="D52" s="587"/>
      <c r="E52" s="594"/>
      <c r="F52" s="587"/>
      <c r="G52" s="594"/>
      <c r="H52" s="594"/>
      <c r="I52" s="594"/>
      <c r="J52" s="594"/>
      <c r="K52" s="595"/>
      <c r="L52" s="575"/>
      <c r="M52" s="575"/>
      <c r="N52" s="575"/>
      <c r="O52" s="575"/>
      <c r="P52" s="575"/>
      <c r="Q52" s="575"/>
      <c r="R52" s="575"/>
      <c r="S52" s="575"/>
      <c r="T52" s="575"/>
      <c r="U52" s="575"/>
      <c r="V52" s="575"/>
      <c r="W52" s="575"/>
      <c r="X52" s="575"/>
      <c r="Y52" s="575"/>
      <c r="Z52" s="575"/>
      <c r="AA52" s="575"/>
      <c r="AB52" s="575"/>
      <c r="AC52" s="575"/>
      <c r="AD52" s="575"/>
      <c r="AE52" s="575"/>
      <c r="AF52" s="575"/>
      <c r="AG52" s="575"/>
      <c r="AH52" s="575"/>
      <c r="AI52" s="575"/>
      <c r="AJ52" s="575"/>
      <c r="AK52" s="575"/>
      <c r="AL52" s="575"/>
      <c r="AM52" s="575"/>
      <c r="AN52" s="575"/>
      <c r="AO52" s="575"/>
      <c r="AP52" s="575"/>
      <c r="AQ52" s="575"/>
      <c r="AR52" s="575"/>
      <c r="AS52" s="575"/>
      <c r="AT52" s="575"/>
      <c r="AU52" s="575"/>
      <c r="AV52" s="575"/>
      <c r="AW52" s="575"/>
      <c r="AX52" s="575"/>
      <c r="AY52" s="575"/>
      <c r="AZ52" s="575"/>
      <c r="BA52" s="575"/>
      <c r="BB52" s="575"/>
      <c r="BC52" s="575"/>
      <c r="BD52" s="575"/>
      <c r="BE52" s="575"/>
      <c r="BF52" s="575"/>
      <c r="BG52" s="575"/>
      <c r="BH52" s="575"/>
      <c r="BI52" s="575"/>
      <c r="BJ52" s="575"/>
      <c r="BK52" s="575"/>
      <c r="BL52" s="575"/>
      <c r="BM52" s="575"/>
      <c r="BN52" s="575"/>
      <c r="BO52" s="575"/>
      <c r="BP52" s="575"/>
      <c r="BQ52" s="575"/>
      <c r="BR52" s="575"/>
      <c r="BS52" s="575"/>
      <c r="BT52" s="575"/>
      <c r="BU52" s="575"/>
      <c r="BV52" s="575"/>
      <c r="BW52" s="575"/>
      <c r="BX52" s="575"/>
      <c r="BY52" s="575"/>
      <c r="BZ52" s="575"/>
      <c r="CA52" s="575"/>
      <c r="CB52" s="575"/>
      <c r="CC52" s="575"/>
      <c r="CD52" s="575"/>
      <c r="CE52" s="575"/>
      <c r="CF52" s="575"/>
      <c r="CG52" s="575"/>
      <c r="CH52" s="575"/>
      <c r="CI52" s="575"/>
      <c r="CJ52" s="575"/>
      <c r="CK52" s="575"/>
      <c r="CL52" s="575"/>
      <c r="CM52" s="575"/>
    </row>
    <row r="53" spans="1:91" s="574" customFormat="1" ht="19.05">
      <c r="A53" s="573"/>
      <c r="B53" s="598" t="s">
        <v>84</v>
      </c>
      <c r="C53" s="594"/>
      <c r="D53" s="587"/>
      <c r="E53" s="594"/>
      <c r="F53" s="587"/>
      <c r="G53" s="594"/>
      <c r="H53" s="594"/>
      <c r="I53" s="594"/>
      <c r="J53" s="594"/>
      <c r="K53" s="595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  <c r="AO53" s="573"/>
      <c r="AP53" s="573"/>
      <c r="AQ53" s="573"/>
      <c r="AR53" s="573"/>
      <c r="AS53" s="573"/>
      <c r="AT53" s="573"/>
      <c r="AU53" s="573"/>
      <c r="AV53" s="573"/>
      <c r="AW53" s="573"/>
      <c r="AX53" s="573"/>
      <c r="AY53" s="573"/>
      <c r="AZ53" s="573"/>
      <c r="BA53" s="573"/>
      <c r="BB53" s="573"/>
      <c r="BC53" s="573"/>
      <c r="BD53" s="573"/>
      <c r="BE53" s="573"/>
      <c r="BF53" s="573"/>
      <c r="BG53" s="573"/>
      <c r="BH53" s="573"/>
      <c r="BI53" s="573"/>
      <c r="BJ53" s="573"/>
      <c r="BK53" s="573"/>
      <c r="BL53" s="573"/>
      <c r="BM53" s="573"/>
      <c r="BN53" s="573"/>
      <c r="BO53" s="573"/>
      <c r="BP53" s="573"/>
      <c r="BQ53" s="573"/>
      <c r="BR53" s="573"/>
      <c r="BS53" s="573"/>
      <c r="BT53" s="573"/>
      <c r="BU53" s="573"/>
      <c r="BV53" s="573"/>
      <c r="BW53" s="573"/>
      <c r="BX53" s="573"/>
      <c r="BY53" s="573"/>
      <c r="BZ53" s="573"/>
      <c r="CA53" s="573"/>
      <c r="CB53" s="573"/>
      <c r="CC53" s="573"/>
      <c r="CD53" s="573"/>
      <c r="CE53" s="573"/>
      <c r="CF53" s="573"/>
      <c r="CG53" s="573"/>
      <c r="CH53" s="573"/>
      <c r="CI53" s="573"/>
      <c r="CJ53" s="573"/>
      <c r="CK53" s="573"/>
      <c r="CL53" s="573"/>
      <c r="CM53" s="573"/>
    </row>
    <row r="54" spans="1:91" s="574" customFormat="1" ht="16.3">
      <c r="A54" s="573"/>
      <c r="B54" s="593" t="s">
        <v>72</v>
      </c>
      <c r="C54" s="594"/>
      <c r="D54" s="587"/>
      <c r="E54" s="594"/>
      <c r="F54" s="587"/>
      <c r="G54" s="594"/>
      <c r="H54" s="594"/>
      <c r="I54" s="594"/>
      <c r="J54" s="594"/>
      <c r="K54" s="595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  <c r="AO54" s="573"/>
      <c r="AP54" s="573"/>
      <c r="AQ54" s="573"/>
      <c r="AR54" s="573"/>
      <c r="AS54" s="573"/>
      <c r="AT54" s="573"/>
      <c r="AU54" s="573"/>
      <c r="AV54" s="573"/>
      <c r="AW54" s="573"/>
      <c r="AX54" s="573"/>
      <c r="AY54" s="573"/>
      <c r="AZ54" s="573"/>
      <c r="BA54" s="573"/>
      <c r="BB54" s="573"/>
      <c r="BC54" s="573"/>
      <c r="BD54" s="573"/>
      <c r="BE54" s="573"/>
      <c r="BF54" s="573"/>
      <c r="BG54" s="573"/>
      <c r="BH54" s="573"/>
      <c r="BI54" s="573"/>
      <c r="BJ54" s="573"/>
      <c r="BK54" s="573"/>
      <c r="BL54" s="573"/>
      <c r="BM54" s="573"/>
      <c r="BN54" s="573"/>
      <c r="BO54" s="573"/>
      <c r="BP54" s="573"/>
      <c r="BQ54" s="573"/>
      <c r="BR54" s="573"/>
      <c r="BS54" s="573"/>
      <c r="BT54" s="573"/>
      <c r="BU54" s="573"/>
      <c r="BV54" s="573"/>
      <c r="BW54" s="573"/>
      <c r="BX54" s="573"/>
      <c r="BY54" s="573"/>
      <c r="BZ54" s="573"/>
      <c r="CA54" s="573"/>
      <c r="CB54" s="573"/>
      <c r="CC54" s="573"/>
      <c r="CD54" s="573"/>
      <c r="CE54" s="573"/>
      <c r="CF54" s="573"/>
      <c r="CG54" s="573"/>
      <c r="CH54" s="573"/>
      <c r="CI54" s="573"/>
      <c r="CJ54" s="573"/>
      <c r="CK54" s="573"/>
      <c r="CL54" s="573"/>
      <c r="CM54" s="573"/>
    </row>
    <row r="55" spans="1:91" s="574" customFormat="1" ht="16.3">
      <c r="A55" s="573"/>
      <c r="B55" s="593" t="s">
        <v>572</v>
      </c>
      <c r="C55" s="594"/>
      <c r="D55" s="587"/>
      <c r="E55" s="594"/>
      <c r="F55" s="587"/>
      <c r="G55" s="594"/>
      <c r="H55" s="594"/>
      <c r="I55" s="594"/>
      <c r="J55" s="594"/>
      <c r="K55" s="595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  <c r="AO55" s="573"/>
      <c r="AP55" s="573"/>
      <c r="AQ55" s="573"/>
      <c r="AR55" s="573"/>
      <c r="AS55" s="573"/>
      <c r="AT55" s="573"/>
      <c r="AU55" s="573"/>
      <c r="AV55" s="573"/>
      <c r="AW55" s="573"/>
      <c r="AX55" s="573"/>
      <c r="AY55" s="573"/>
      <c r="AZ55" s="573"/>
      <c r="BA55" s="573"/>
      <c r="BB55" s="573"/>
      <c r="BC55" s="573"/>
      <c r="BD55" s="573"/>
      <c r="BE55" s="573"/>
      <c r="BF55" s="573"/>
      <c r="BG55" s="573"/>
      <c r="BH55" s="573"/>
      <c r="BI55" s="573"/>
      <c r="BJ55" s="573"/>
      <c r="BK55" s="573"/>
      <c r="BL55" s="573"/>
      <c r="BM55" s="573"/>
      <c r="BN55" s="573"/>
      <c r="BO55" s="573"/>
      <c r="BP55" s="573"/>
      <c r="BQ55" s="573"/>
      <c r="BR55" s="573"/>
      <c r="BS55" s="573"/>
      <c r="BT55" s="573"/>
      <c r="BU55" s="573"/>
      <c r="BV55" s="573"/>
      <c r="BW55" s="573"/>
      <c r="BX55" s="573"/>
      <c r="BY55" s="573"/>
      <c r="BZ55" s="573"/>
      <c r="CA55" s="573"/>
      <c r="CB55" s="573"/>
      <c r="CC55" s="573"/>
      <c r="CD55" s="573"/>
      <c r="CE55" s="573"/>
      <c r="CF55" s="573"/>
      <c r="CG55" s="573"/>
      <c r="CH55" s="573"/>
      <c r="CI55" s="573"/>
      <c r="CJ55" s="573"/>
      <c r="CK55" s="573"/>
      <c r="CL55" s="573"/>
      <c r="CM55" s="573"/>
    </row>
    <row r="56" spans="1:91" s="574" customFormat="1" ht="16.3">
      <c r="A56" s="573"/>
      <c r="B56" s="593" t="s">
        <v>573</v>
      </c>
      <c r="C56" s="594"/>
      <c r="D56" s="587"/>
      <c r="E56" s="594"/>
      <c r="F56" s="587"/>
      <c r="G56" s="594"/>
      <c r="H56" s="594"/>
      <c r="I56" s="594"/>
      <c r="J56" s="594"/>
      <c r="K56" s="595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  <c r="AO56" s="573"/>
      <c r="AP56" s="573"/>
      <c r="AQ56" s="573"/>
      <c r="AR56" s="573"/>
      <c r="AS56" s="573"/>
      <c r="AT56" s="573"/>
      <c r="AU56" s="573"/>
      <c r="AV56" s="573"/>
      <c r="AW56" s="573"/>
      <c r="AX56" s="573"/>
      <c r="AY56" s="573"/>
      <c r="AZ56" s="573"/>
      <c r="BA56" s="573"/>
      <c r="BB56" s="573"/>
      <c r="BC56" s="573"/>
      <c r="BD56" s="573"/>
      <c r="BE56" s="573"/>
      <c r="BF56" s="573"/>
      <c r="BG56" s="573"/>
      <c r="BH56" s="573"/>
      <c r="BI56" s="573"/>
      <c r="BJ56" s="573"/>
      <c r="BK56" s="573"/>
      <c r="BL56" s="573"/>
      <c r="BM56" s="573"/>
      <c r="BN56" s="573"/>
      <c r="BO56" s="573"/>
      <c r="BP56" s="573"/>
      <c r="BQ56" s="573"/>
      <c r="BR56" s="573"/>
      <c r="BS56" s="573"/>
      <c r="BT56" s="573"/>
      <c r="BU56" s="573"/>
      <c r="BV56" s="573"/>
      <c r="BW56" s="573"/>
      <c r="BX56" s="573"/>
      <c r="BY56" s="573"/>
      <c r="BZ56" s="573"/>
      <c r="CA56" s="573"/>
      <c r="CB56" s="573"/>
      <c r="CC56" s="573"/>
      <c r="CD56" s="573"/>
      <c r="CE56" s="573"/>
      <c r="CF56" s="573"/>
      <c r="CG56" s="573"/>
      <c r="CH56" s="573"/>
      <c r="CI56" s="573"/>
      <c r="CJ56" s="573"/>
      <c r="CK56" s="573"/>
      <c r="CL56" s="573"/>
      <c r="CM56" s="573"/>
    </row>
    <row r="57" spans="1:91" s="574" customFormat="1" ht="16.3">
      <c r="A57" s="573"/>
      <c r="B57" s="593" t="s">
        <v>73</v>
      </c>
      <c r="C57" s="594"/>
      <c r="D57" s="587"/>
      <c r="E57" s="594"/>
      <c r="F57" s="587"/>
      <c r="G57" s="594"/>
      <c r="H57" s="594"/>
      <c r="I57" s="594"/>
      <c r="J57" s="594"/>
      <c r="K57" s="595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  <c r="AO57" s="573"/>
      <c r="AP57" s="573"/>
      <c r="AQ57" s="573"/>
      <c r="AR57" s="573"/>
      <c r="AS57" s="573"/>
      <c r="AT57" s="573"/>
      <c r="AU57" s="573"/>
      <c r="AV57" s="573"/>
      <c r="AW57" s="573"/>
      <c r="AX57" s="573"/>
      <c r="AY57" s="573"/>
      <c r="AZ57" s="573"/>
      <c r="BA57" s="573"/>
      <c r="BB57" s="573"/>
      <c r="BC57" s="573"/>
      <c r="BD57" s="573"/>
      <c r="BE57" s="573"/>
      <c r="BF57" s="573"/>
      <c r="BG57" s="573"/>
      <c r="BH57" s="573"/>
      <c r="BI57" s="573"/>
      <c r="BJ57" s="573"/>
      <c r="BK57" s="573"/>
      <c r="BL57" s="573"/>
      <c r="BM57" s="573"/>
      <c r="BN57" s="573"/>
      <c r="BO57" s="573"/>
      <c r="BP57" s="573"/>
      <c r="BQ57" s="573"/>
      <c r="BR57" s="573"/>
      <c r="BS57" s="573"/>
      <c r="BT57" s="573"/>
      <c r="BU57" s="573"/>
      <c r="BV57" s="573"/>
      <c r="BW57" s="573"/>
      <c r="BX57" s="573"/>
      <c r="BY57" s="573"/>
      <c r="BZ57" s="573"/>
      <c r="CA57" s="573"/>
      <c r="CB57" s="573"/>
      <c r="CC57" s="573"/>
      <c r="CD57" s="573"/>
      <c r="CE57" s="573"/>
      <c r="CF57" s="573"/>
      <c r="CG57" s="573"/>
      <c r="CH57" s="573"/>
      <c r="CI57" s="573"/>
      <c r="CJ57" s="573"/>
      <c r="CK57" s="573"/>
      <c r="CL57" s="573"/>
      <c r="CM57" s="573"/>
    </row>
    <row r="58" spans="1:91" s="574" customFormat="1" ht="16.3">
      <c r="A58" s="573"/>
      <c r="B58" s="593" t="s">
        <v>74</v>
      </c>
      <c r="C58" s="594"/>
      <c r="D58" s="587"/>
      <c r="E58" s="594"/>
      <c r="F58" s="587"/>
      <c r="G58" s="594"/>
      <c r="H58" s="594"/>
      <c r="I58" s="594"/>
      <c r="J58" s="594"/>
      <c r="K58" s="595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  <c r="AO58" s="573"/>
      <c r="AP58" s="573"/>
      <c r="AQ58" s="573"/>
      <c r="AR58" s="573"/>
      <c r="AS58" s="573"/>
      <c r="AT58" s="573"/>
      <c r="AU58" s="573"/>
      <c r="AV58" s="573"/>
      <c r="AW58" s="573"/>
      <c r="AX58" s="573"/>
      <c r="AY58" s="573"/>
      <c r="AZ58" s="573"/>
      <c r="BA58" s="573"/>
      <c r="BB58" s="573"/>
      <c r="BC58" s="573"/>
      <c r="BD58" s="573"/>
      <c r="BE58" s="573"/>
      <c r="BF58" s="573"/>
      <c r="BG58" s="573"/>
      <c r="BH58" s="573"/>
      <c r="BI58" s="573"/>
      <c r="BJ58" s="573"/>
      <c r="BK58" s="573"/>
      <c r="BL58" s="573"/>
      <c r="BM58" s="573"/>
      <c r="BN58" s="573"/>
      <c r="BO58" s="573"/>
      <c r="BP58" s="573"/>
      <c r="BQ58" s="573"/>
      <c r="BR58" s="573"/>
      <c r="BS58" s="573"/>
      <c r="BT58" s="573"/>
      <c r="BU58" s="573"/>
      <c r="BV58" s="573"/>
      <c r="BW58" s="573"/>
      <c r="BX58" s="573"/>
      <c r="BY58" s="573"/>
      <c r="BZ58" s="573"/>
      <c r="CA58" s="573"/>
      <c r="CB58" s="573"/>
      <c r="CC58" s="573"/>
      <c r="CD58" s="573"/>
      <c r="CE58" s="573"/>
      <c r="CF58" s="573"/>
      <c r="CG58" s="573"/>
      <c r="CH58" s="573"/>
      <c r="CI58" s="573"/>
      <c r="CJ58" s="573"/>
      <c r="CK58" s="573"/>
      <c r="CL58" s="573"/>
      <c r="CM58" s="573"/>
    </row>
    <row r="59" spans="1:91" s="574" customFormat="1" ht="16.3">
      <c r="A59" s="573"/>
      <c r="B59" s="599" t="s">
        <v>85</v>
      </c>
      <c r="C59" s="594"/>
      <c r="D59" s="587"/>
      <c r="E59" s="594"/>
      <c r="F59" s="587"/>
      <c r="G59" s="594"/>
      <c r="H59" s="594"/>
      <c r="I59" s="594"/>
      <c r="J59" s="594"/>
      <c r="K59" s="595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  <c r="AO59" s="573"/>
      <c r="AP59" s="573"/>
      <c r="AQ59" s="573"/>
      <c r="AR59" s="573"/>
      <c r="AS59" s="573"/>
      <c r="AT59" s="573"/>
      <c r="AU59" s="573"/>
      <c r="AV59" s="573"/>
      <c r="AW59" s="573"/>
      <c r="AX59" s="573"/>
      <c r="AY59" s="573"/>
      <c r="AZ59" s="573"/>
      <c r="BA59" s="573"/>
      <c r="BB59" s="573"/>
      <c r="BC59" s="573"/>
      <c r="BD59" s="573"/>
      <c r="BE59" s="573"/>
      <c r="BF59" s="573"/>
      <c r="BG59" s="573"/>
      <c r="BH59" s="573"/>
      <c r="BI59" s="573"/>
      <c r="BJ59" s="573"/>
      <c r="BK59" s="573"/>
      <c r="BL59" s="573"/>
      <c r="BM59" s="573"/>
      <c r="BN59" s="573"/>
      <c r="BO59" s="573"/>
      <c r="BP59" s="573"/>
      <c r="BQ59" s="573"/>
      <c r="BR59" s="573"/>
      <c r="BS59" s="573"/>
      <c r="BT59" s="573"/>
      <c r="BU59" s="573"/>
      <c r="BV59" s="573"/>
      <c r="BW59" s="573"/>
      <c r="BX59" s="573"/>
      <c r="BY59" s="573"/>
      <c r="BZ59" s="573"/>
      <c r="CA59" s="573"/>
      <c r="CB59" s="573"/>
      <c r="CC59" s="573"/>
      <c r="CD59" s="573"/>
      <c r="CE59" s="573"/>
      <c r="CF59" s="573"/>
      <c r="CG59" s="573"/>
      <c r="CH59" s="573"/>
      <c r="CI59" s="573"/>
      <c r="CJ59" s="573"/>
      <c r="CK59" s="573"/>
      <c r="CL59" s="573"/>
      <c r="CM59" s="573"/>
    </row>
    <row r="60" spans="1:91" s="574" customFormat="1" ht="16.3">
      <c r="A60" s="573"/>
      <c r="B60" s="600" t="s">
        <v>82</v>
      </c>
      <c r="C60" s="601"/>
      <c r="D60" s="602"/>
      <c r="E60" s="602"/>
      <c r="F60" s="602"/>
      <c r="G60" s="602"/>
      <c r="H60" s="603"/>
      <c r="I60" s="602"/>
      <c r="J60" s="602"/>
      <c r="K60" s="866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  <c r="AO60" s="573"/>
      <c r="AP60" s="573"/>
      <c r="AQ60" s="573"/>
      <c r="AR60" s="573"/>
      <c r="AS60" s="573"/>
      <c r="AT60" s="573"/>
      <c r="AU60" s="573"/>
      <c r="AV60" s="573"/>
      <c r="AW60" s="573"/>
      <c r="AX60" s="573"/>
      <c r="AY60" s="573"/>
      <c r="AZ60" s="573"/>
      <c r="BA60" s="573"/>
      <c r="BB60" s="573"/>
      <c r="BC60" s="573"/>
      <c r="BD60" s="573"/>
      <c r="BE60" s="573"/>
      <c r="BF60" s="573"/>
      <c r="BG60" s="573"/>
      <c r="BH60" s="573"/>
      <c r="BI60" s="573"/>
      <c r="BJ60" s="573"/>
      <c r="BK60" s="573"/>
      <c r="BL60" s="573"/>
      <c r="BM60" s="573"/>
      <c r="BN60" s="573"/>
      <c r="BO60" s="573"/>
      <c r="BP60" s="573"/>
      <c r="BQ60" s="573"/>
      <c r="BR60" s="573"/>
      <c r="BS60" s="573"/>
      <c r="BT60" s="573"/>
      <c r="BU60" s="573"/>
      <c r="BV60" s="573"/>
      <c r="BW60" s="573"/>
      <c r="BX60" s="573"/>
      <c r="BY60" s="573"/>
      <c r="BZ60" s="573"/>
      <c r="CA60" s="573"/>
      <c r="CB60" s="573"/>
      <c r="CC60" s="573"/>
      <c r="CD60" s="573"/>
      <c r="CE60" s="573"/>
      <c r="CF60" s="573"/>
      <c r="CG60" s="573"/>
      <c r="CH60" s="573"/>
      <c r="CI60" s="573"/>
      <c r="CJ60" s="573"/>
      <c r="CK60" s="573"/>
      <c r="CL60" s="573"/>
      <c r="CM60" s="573"/>
    </row>
    <row r="61" spans="1:91" s="574" customFormat="1" ht="16.3">
      <c r="A61" s="573"/>
      <c r="B61" s="600" t="s">
        <v>83</v>
      </c>
      <c r="C61" s="601"/>
      <c r="D61" s="602"/>
      <c r="E61" s="602"/>
      <c r="F61" s="602"/>
      <c r="G61" s="602"/>
      <c r="H61" s="603"/>
      <c r="I61" s="602"/>
      <c r="J61" s="602"/>
      <c r="K61" s="866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  <c r="AO61" s="573"/>
      <c r="AP61" s="573"/>
      <c r="AQ61" s="573"/>
      <c r="AR61" s="573"/>
      <c r="AS61" s="573"/>
      <c r="AT61" s="573"/>
      <c r="AU61" s="573"/>
      <c r="AV61" s="573"/>
      <c r="AW61" s="573"/>
      <c r="AX61" s="573"/>
      <c r="AY61" s="573"/>
      <c r="AZ61" s="573"/>
      <c r="BA61" s="573"/>
      <c r="BB61" s="573"/>
      <c r="BC61" s="573"/>
      <c r="BD61" s="573"/>
      <c r="BE61" s="573"/>
      <c r="BF61" s="573"/>
      <c r="BG61" s="573"/>
      <c r="BH61" s="573"/>
      <c r="BI61" s="573"/>
      <c r="BJ61" s="573"/>
      <c r="BK61" s="573"/>
      <c r="BL61" s="573"/>
      <c r="BM61" s="573"/>
      <c r="BN61" s="573"/>
      <c r="BO61" s="573"/>
      <c r="BP61" s="573"/>
      <c r="BQ61" s="573"/>
      <c r="BR61" s="573"/>
      <c r="BS61" s="573"/>
      <c r="BT61" s="573"/>
      <c r="BU61" s="573"/>
      <c r="BV61" s="573"/>
      <c r="BW61" s="573"/>
      <c r="BX61" s="573"/>
      <c r="BY61" s="573"/>
      <c r="BZ61" s="573"/>
      <c r="CA61" s="573"/>
      <c r="CB61" s="573"/>
      <c r="CC61" s="573"/>
      <c r="CD61" s="573"/>
      <c r="CE61" s="573"/>
      <c r="CF61" s="573"/>
      <c r="CG61" s="573"/>
      <c r="CH61" s="573"/>
      <c r="CI61" s="573"/>
      <c r="CJ61" s="573"/>
      <c r="CK61" s="573"/>
      <c r="CL61" s="573"/>
      <c r="CM61" s="573"/>
    </row>
    <row r="62" spans="1:91" s="574" customFormat="1" ht="16.3">
      <c r="A62" s="573"/>
      <c r="B62" s="600" t="s">
        <v>81</v>
      </c>
      <c r="C62" s="601"/>
      <c r="D62" s="602"/>
      <c r="E62" s="602"/>
      <c r="F62" s="602"/>
      <c r="G62" s="602"/>
      <c r="H62" s="603"/>
      <c r="I62" s="602"/>
      <c r="J62" s="602"/>
      <c r="K62" s="866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  <c r="AO62" s="573"/>
      <c r="AP62" s="573"/>
      <c r="AQ62" s="573"/>
      <c r="AR62" s="573"/>
      <c r="AS62" s="573"/>
      <c r="AT62" s="573"/>
      <c r="AU62" s="573"/>
      <c r="AV62" s="573"/>
      <c r="AW62" s="573"/>
      <c r="AX62" s="573"/>
      <c r="AY62" s="573"/>
      <c r="AZ62" s="573"/>
      <c r="BA62" s="573"/>
      <c r="BB62" s="573"/>
      <c r="BC62" s="573"/>
      <c r="BD62" s="573"/>
      <c r="BE62" s="573"/>
      <c r="BF62" s="573"/>
      <c r="BG62" s="573"/>
      <c r="BH62" s="573"/>
      <c r="BI62" s="573"/>
      <c r="BJ62" s="573"/>
      <c r="BK62" s="573"/>
      <c r="BL62" s="573"/>
      <c r="BM62" s="573"/>
      <c r="BN62" s="573"/>
      <c r="BO62" s="573"/>
      <c r="BP62" s="573"/>
      <c r="BQ62" s="573"/>
      <c r="BR62" s="573"/>
      <c r="BS62" s="573"/>
      <c r="BT62" s="573"/>
      <c r="BU62" s="573"/>
      <c r="BV62" s="573"/>
      <c r="BW62" s="573"/>
      <c r="BX62" s="573"/>
      <c r="BY62" s="573"/>
      <c r="BZ62" s="573"/>
      <c r="CA62" s="573"/>
      <c r="CB62" s="573"/>
      <c r="CC62" s="573"/>
      <c r="CD62" s="573"/>
      <c r="CE62" s="573"/>
      <c r="CF62" s="573"/>
      <c r="CG62" s="573"/>
      <c r="CH62" s="573"/>
      <c r="CI62" s="573"/>
      <c r="CJ62" s="573"/>
      <c r="CK62" s="573"/>
      <c r="CL62" s="573"/>
      <c r="CM62" s="573"/>
    </row>
    <row r="63" spans="1:91" s="574" customFormat="1" ht="16.3">
      <c r="A63" s="573"/>
      <c r="B63" s="867" t="s">
        <v>75</v>
      </c>
      <c r="C63" s="604"/>
      <c r="D63" s="592"/>
      <c r="E63" s="604"/>
      <c r="F63" s="592"/>
      <c r="G63" s="604"/>
      <c r="H63" s="604"/>
      <c r="I63" s="604"/>
      <c r="J63" s="604"/>
      <c r="K63" s="868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  <c r="AO63" s="573"/>
      <c r="AP63" s="573"/>
      <c r="AQ63" s="573"/>
      <c r="AR63" s="573"/>
      <c r="AS63" s="573"/>
      <c r="AT63" s="573"/>
      <c r="AU63" s="573"/>
      <c r="AV63" s="573"/>
      <c r="AW63" s="573"/>
      <c r="AX63" s="573"/>
      <c r="AY63" s="573"/>
      <c r="AZ63" s="573"/>
      <c r="BA63" s="573"/>
      <c r="BB63" s="573"/>
      <c r="BC63" s="573"/>
      <c r="BD63" s="573"/>
      <c r="BE63" s="573"/>
      <c r="BF63" s="573"/>
      <c r="BG63" s="573"/>
      <c r="BH63" s="573"/>
      <c r="BI63" s="573"/>
      <c r="BJ63" s="573"/>
      <c r="BK63" s="573"/>
      <c r="BL63" s="573"/>
      <c r="BM63" s="573"/>
      <c r="BN63" s="573"/>
      <c r="BO63" s="573"/>
      <c r="BP63" s="573"/>
      <c r="BQ63" s="573"/>
      <c r="BR63" s="573"/>
      <c r="BS63" s="573"/>
      <c r="BT63" s="573"/>
      <c r="BU63" s="573"/>
      <c r="BV63" s="573"/>
      <c r="BW63" s="573"/>
      <c r="BX63" s="573"/>
      <c r="BY63" s="573"/>
      <c r="BZ63" s="573"/>
      <c r="CA63" s="573"/>
      <c r="CB63" s="573"/>
      <c r="CC63" s="573"/>
      <c r="CD63" s="573"/>
      <c r="CE63" s="573"/>
      <c r="CF63" s="573"/>
      <c r="CG63" s="573"/>
      <c r="CH63" s="573"/>
      <c r="CI63" s="573"/>
      <c r="CJ63" s="573"/>
      <c r="CK63" s="573"/>
      <c r="CL63" s="573"/>
      <c r="CM63" s="573"/>
    </row>
    <row r="64" spans="1:91" s="54" customFormat="1" ht="16.3">
      <c r="A64" s="52"/>
      <c r="B64" s="511"/>
      <c r="C64" s="510"/>
      <c r="D64" s="508"/>
      <c r="E64" s="510"/>
      <c r="F64" s="508"/>
      <c r="G64" s="510"/>
      <c r="H64" s="510"/>
      <c r="I64" s="510"/>
      <c r="J64" s="510"/>
      <c r="K64" s="869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  <c r="CJ64" s="52"/>
      <c r="CK64" s="52"/>
      <c r="CL64" s="52"/>
      <c r="CM64" s="52"/>
    </row>
    <row r="65" spans="1:91" s="574" customFormat="1" ht="16.3">
      <c r="A65" s="573"/>
      <c r="B65" s="855" t="s">
        <v>67</v>
      </c>
      <c r="C65" s="870" t="s">
        <v>76</v>
      </c>
      <c r="D65" s="871"/>
      <c r="E65" s="606"/>
      <c r="F65" s="872"/>
      <c r="G65" s="872"/>
      <c r="H65" s="606"/>
      <c r="I65" s="872"/>
      <c r="J65" s="872"/>
      <c r="K65" s="607" t="s">
        <v>865</v>
      </c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  <c r="AO65" s="573"/>
      <c r="AP65" s="573"/>
      <c r="AQ65" s="573"/>
      <c r="AR65" s="573"/>
      <c r="AS65" s="573"/>
      <c r="AT65" s="573"/>
      <c r="AU65" s="573"/>
      <c r="AV65" s="573"/>
      <c r="AW65" s="573"/>
      <c r="AX65" s="573"/>
      <c r="AY65" s="573"/>
      <c r="AZ65" s="573"/>
      <c r="BA65" s="573"/>
      <c r="BB65" s="573"/>
      <c r="BC65" s="573"/>
      <c r="BD65" s="573"/>
      <c r="BE65" s="573"/>
      <c r="BF65" s="573"/>
      <c r="BG65" s="573"/>
      <c r="BH65" s="573"/>
      <c r="BI65" s="573"/>
      <c r="BJ65" s="573"/>
      <c r="BK65" s="573"/>
      <c r="BL65" s="573"/>
      <c r="BM65" s="573"/>
      <c r="BN65" s="573"/>
      <c r="BO65" s="573"/>
      <c r="BP65" s="573"/>
      <c r="BQ65" s="573"/>
      <c r="BR65" s="573"/>
      <c r="BS65" s="573"/>
      <c r="BT65" s="573"/>
      <c r="BU65" s="573"/>
      <c r="BV65" s="573"/>
      <c r="BW65" s="573"/>
      <c r="BX65" s="573"/>
      <c r="BY65" s="573"/>
      <c r="BZ65" s="573"/>
      <c r="CA65" s="573"/>
      <c r="CB65" s="573"/>
      <c r="CC65" s="573"/>
      <c r="CD65" s="573"/>
      <c r="CE65" s="573"/>
      <c r="CF65" s="573"/>
      <c r="CG65" s="573"/>
      <c r="CH65" s="573"/>
      <c r="CI65" s="573"/>
      <c r="CJ65" s="573"/>
      <c r="CK65" s="573"/>
      <c r="CL65" s="573"/>
      <c r="CM65" s="573"/>
    </row>
    <row r="66" spans="1:91" s="574" customFormat="1" ht="16.3">
      <c r="A66" s="573"/>
      <c r="B66" s="584" t="s">
        <v>915</v>
      </c>
      <c r="C66" s="585" t="s">
        <v>904</v>
      </c>
      <c r="D66" s="586"/>
      <c r="E66" s="587"/>
      <c r="F66" s="588"/>
      <c r="G66" s="588"/>
      <c r="H66" s="587"/>
      <c r="I66" s="588"/>
      <c r="J66" s="588"/>
      <c r="K66" s="607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  <c r="AO66" s="573"/>
      <c r="AP66" s="573"/>
      <c r="AQ66" s="573"/>
      <c r="AR66" s="573"/>
      <c r="AS66" s="573"/>
      <c r="AT66" s="573"/>
      <c r="AU66" s="573"/>
      <c r="AV66" s="573"/>
      <c r="AW66" s="573"/>
      <c r="AX66" s="573"/>
      <c r="AY66" s="573"/>
      <c r="AZ66" s="573"/>
      <c r="BA66" s="573"/>
      <c r="BB66" s="573"/>
      <c r="BC66" s="573"/>
      <c r="BD66" s="573"/>
      <c r="BE66" s="573"/>
      <c r="BF66" s="573"/>
      <c r="BG66" s="573"/>
      <c r="BH66" s="573"/>
      <c r="BI66" s="573"/>
      <c r="BJ66" s="573"/>
      <c r="BK66" s="573"/>
      <c r="BL66" s="573"/>
      <c r="BM66" s="573"/>
      <c r="BN66" s="573"/>
      <c r="BO66" s="573"/>
      <c r="BP66" s="573"/>
      <c r="BQ66" s="573"/>
      <c r="BR66" s="573"/>
      <c r="BS66" s="573"/>
      <c r="BT66" s="573"/>
      <c r="BU66" s="573"/>
      <c r="BV66" s="573"/>
      <c r="BW66" s="573"/>
      <c r="BX66" s="573"/>
      <c r="BY66" s="573"/>
      <c r="BZ66" s="573"/>
      <c r="CA66" s="573"/>
      <c r="CB66" s="573"/>
      <c r="CC66" s="573"/>
      <c r="CD66" s="573"/>
      <c r="CE66" s="573"/>
      <c r="CF66" s="573"/>
      <c r="CG66" s="573"/>
      <c r="CH66" s="573"/>
      <c r="CI66" s="573"/>
      <c r="CJ66" s="573"/>
      <c r="CK66" s="573"/>
      <c r="CL66" s="573"/>
      <c r="CM66" s="573"/>
    </row>
    <row r="67" spans="1:91" s="574" customFormat="1" ht="16.3">
      <c r="A67" s="573"/>
      <c r="B67" s="608" t="s">
        <v>66</v>
      </c>
      <c r="C67" s="585" t="s">
        <v>77</v>
      </c>
      <c r="D67" s="586">
        <v>368</v>
      </c>
      <c r="E67" s="587" t="s">
        <v>52</v>
      </c>
      <c r="F67" s="588">
        <v>66</v>
      </c>
      <c r="G67" s="588">
        <v>25</v>
      </c>
      <c r="H67" s="587" t="s">
        <v>43</v>
      </c>
      <c r="I67" s="588"/>
      <c r="J67" s="588"/>
      <c r="K67" s="607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  <c r="AO67" s="573"/>
      <c r="AP67" s="573"/>
      <c r="AQ67" s="573"/>
      <c r="AR67" s="573"/>
      <c r="AS67" s="573"/>
      <c r="AT67" s="573"/>
      <c r="AU67" s="573"/>
      <c r="AV67" s="573"/>
      <c r="AW67" s="573"/>
      <c r="AX67" s="573"/>
      <c r="AY67" s="573"/>
      <c r="AZ67" s="573"/>
      <c r="BA67" s="573"/>
      <c r="BB67" s="573"/>
      <c r="BC67" s="573"/>
      <c r="BD67" s="573"/>
      <c r="BE67" s="573"/>
      <c r="BF67" s="573"/>
      <c r="BG67" s="573"/>
      <c r="BH67" s="573"/>
      <c r="BI67" s="573"/>
      <c r="BJ67" s="573"/>
      <c r="BK67" s="573"/>
      <c r="BL67" s="573"/>
      <c r="BM67" s="573"/>
      <c r="BN67" s="573"/>
      <c r="BO67" s="573"/>
      <c r="BP67" s="573"/>
      <c r="BQ67" s="573"/>
      <c r="BR67" s="573"/>
      <c r="BS67" s="573"/>
      <c r="BT67" s="573"/>
      <c r="BU67" s="573"/>
      <c r="BV67" s="573"/>
      <c r="BW67" s="573"/>
      <c r="BX67" s="573"/>
      <c r="BY67" s="573"/>
      <c r="BZ67" s="573"/>
      <c r="CA67" s="573"/>
      <c r="CB67" s="573"/>
      <c r="CC67" s="573"/>
      <c r="CD67" s="573"/>
      <c r="CE67" s="573"/>
      <c r="CF67" s="573"/>
      <c r="CG67" s="573"/>
      <c r="CH67" s="573"/>
      <c r="CI67" s="573"/>
      <c r="CJ67" s="573"/>
      <c r="CK67" s="573"/>
      <c r="CL67" s="573"/>
      <c r="CM67" s="573"/>
    </row>
    <row r="68" spans="1:91" s="574" customFormat="1" ht="16.3">
      <c r="A68" s="573"/>
      <c r="B68" s="585"/>
      <c r="C68" s="585" t="s">
        <v>78</v>
      </c>
      <c r="D68" s="586">
        <v>453</v>
      </c>
      <c r="E68" s="587" t="s">
        <v>52</v>
      </c>
      <c r="F68" s="588">
        <v>66</v>
      </c>
      <c r="G68" s="588">
        <v>25</v>
      </c>
      <c r="H68" s="587" t="s">
        <v>43</v>
      </c>
      <c r="I68" s="588"/>
      <c r="J68" s="588"/>
      <c r="K68" s="607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  <c r="AO68" s="573"/>
      <c r="AP68" s="573"/>
      <c r="AQ68" s="573"/>
      <c r="AR68" s="573"/>
      <c r="AS68" s="573"/>
      <c r="AT68" s="573"/>
      <c r="AU68" s="573"/>
      <c r="AV68" s="573"/>
      <c r="AW68" s="573"/>
      <c r="AX68" s="573"/>
      <c r="AY68" s="573"/>
      <c r="AZ68" s="573"/>
      <c r="BA68" s="573"/>
      <c r="BB68" s="573"/>
      <c r="BC68" s="573"/>
      <c r="BD68" s="573"/>
      <c r="BE68" s="573"/>
      <c r="BF68" s="573"/>
      <c r="BG68" s="573"/>
      <c r="BH68" s="573"/>
      <c r="BI68" s="573"/>
      <c r="BJ68" s="573"/>
      <c r="BK68" s="573"/>
      <c r="BL68" s="573"/>
      <c r="BM68" s="573"/>
      <c r="BN68" s="573"/>
      <c r="BO68" s="573"/>
      <c r="BP68" s="573"/>
      <c r="BQ68" s="573"/>
      <c r="BR68" s="573"/>
      <c r="BS68" s="573"/>
      <c r="BT68" s="573"/>
      <c r="BU68" s="573"/>
      <c r="BV68" s="573"/>
      <c r="BW68" s="573"/>
      <c r="BX68" s="573"/>
      <c r="BY68" s="573"/>
      <c r="BZ68" s="573"/>
      <c r="CA68" s="573"/>
      <c r="CB68" s="573"/>
      <c r="CC68" s="573"/>
      <c r="CD68" s="573"/>
      <c r="CE68" s="573"/>
      <c r="CF68" s="573"/>
      <c r="CG68" s="573"/>
      <c r="CH68" s="573"/>
      <c r="CI68" s="573"/>
      <c r="CJ68" s="573"/>
      <c r="CK68" s="573"/>
      <c r="CL68" s="573"/>
      <c r="CM68" s="573"/>
    </row>
    <row r="69" spans="1:91" s="574" customFormat="1" ht="16.3">
      <c r="A69" s="573"/>
      <c r="B69" s="585"/>
      <c r="C69" s="585" t="s">
        <v>905</v>
      </c>
      <c r="D69" s="586"/>
      <c r="E69" s="587"/>
      <c r="F69" s="588"/>
      <c r="G69" s="588"/>
      <c r="H69" s="587"/>
      <c r="I69" s="588"/>
      <c r="J69" s="588"/>
      <c r="K69" s="607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  <c r="AO69" s="573"/>
      <c r="AP69" s="573"/>
      <c r="AQ69" s="573"/>
      <c r="AR69" s="573"/>
      <c r="AS69" s="573"/>
      <c r="AT69" s="573"/>
      <c r="AU69" s="573"/>
      <c r="AV69" s="573"/>
      <c r="AW69" s="573"/>
      <c r="AX69" s="573"/>
      <c r="AY69" s="573"/>
      <c r="AZ69" s="573"/>
      <c r="BA69" s="573"/>
      <c r="BB69" s="573"/>
      <c r="BC69" s="573"/>
      <c r="BD69" s="573"/>
      <c r="BE69" s="573"/>
      <c r="BF69" s="573"/>
      <c r="BG69" s="573"/>
      <c r="BH69" s="573"/>
      <c r="BI69" s="573"/>
      <c r="BJ69" s="573"/>
      <c r="BK69" s="573"/>
      <c r="BL69" s="573"/>
      <c r="BM69" s="573"/>
      <c r="BN69" s="573"/>
      <c r="BO69" s="573"/>
      <c r="BP69" s="573"/>
      <c r="BQ69" s="573"/>
      <c r="BR69" s="573"/>
      <c r="BS69" s="573"/>
      <c r="BT69" s="573"/>
      <c r="BU69" s="573"/>
      <c r="BV69" s="573"/>
      <c r="BW69" s="573"/>
      <c r="BX69" s="573"/>
      <c r="BY69" s="573"/>
      <c r="BZ69" s="573"/>
      <c r="CA69" s="573"/>
      <c r="CB69" s="573"/>
      <c r="CC69" s="573"/>
      <c r="CD69" s="573"/>
      <c r="CE69" s="573"/>
      <c r="CF69" s="573"/>
      <c r="CG69" s="573"/>
      <c r="CH69" s="573"/>
      <c r="CI69" s="573"/>
      <c r="CJ69" s="573"/>
      <c r="CK69" s="573"/>
      <c r="CL69" s="573"/>
      <c r="CM69" s="573"/>
    </row>
    <row r="70" spans="1:91" s="574" customFormat="1" ht="16.3">
      <c r="A70" s="573"/>
      <c r="B70" s="585"/>
      <c r="C70" s="585" t="s">
        <v>79</v>
      </c>
      <c r="D70" s="586">
        <v>431</v>
      </c>
      <c r="E70" s="587" t="s">
        <v>52</v>
      </c>
      <c r="F70" s="588">
        <v>66</v>
      </c>
      <c r="G70" s="588">
        <v>25</v>
      </c>
      <c r="H70" s="587" t="s">
        <v>43</v>
      </c>
      <c r="I70" s="588"/>
      <c r="J70" s="588"/>
      <c r="K70" s="607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  <c r="AO70" s="573"/>
      <c r="AP70" s="573"/>
      <c r="AQ70" s="573"/>
      <c r="AR70" s="573"/>
      <c r="AS70" s="573"/>
      <c r="AT70" s="573"/>
      <c r="AU70" s="573"/>
      <c r="AV70" s="573"/>
      <c r="AW70" s="573"/>
      <c r="AX70" s="573"/>
      <c r="AY70" s="573"/>
      <c r="AZ70" s="573"/>
      <c r="BA70" s="573"/>
      <c r="BB70" s="573"/>
      <c r="BC70" s="573"/>
      <c r="BD70" s="573"/>
      <c r="BE70" s="573"/>
      <c r="BF70" s="573"/>
      <c r="BG70" s="573"/>
      <c r="BH70" s="573"/>
      <c r="BI70" s="573"/>
      <c r="BJ70" s="573"/>
      <c r="BK70" s="573"/>
      <c r="BL70" s="573"/>
      <c r="BM70" s="573"/>
      <c r="BN70" s="573"/>
      <c r="BO70" s="573"/>
      <c r="BP70" s="573"/>
      <c r="BQ70" s="573"/>
      <c r="BR70" s="573"/>
      <c r="BS70" s="573"/>
      <c r="BT70" s="573"/>
      <c r="BU70" s="573"/>
      <c r="BV70" s="573"/>
      <c r="BW70" s="573"/>
      <c r="BX70" s="573"/>
      <c r="BY70" s="573"/>
      <c r="BZ70" s="573"/>
      <c r="CA70" s="573"/>
      <c r="CB70" s="573"/>
      <c r="CC70" s="573"/>
      <c r="CD70" s="573"/>
      <c r="CE70" s="573"/>
      <c r="CF70" s="573"/>
      <c r="CG70" s="573"/>
      <c r="CH70" s="573"/>
      <c r="CI70" s="573"/>
      <c r="CJ70" s="573"/>
      <c r="CK70" s="573"/>
      <c r="CL70" s="573"/>
      <c r="CM70" s="573"/>
    </row>
    <row r="71" spans="1:91" s="574" customFormat="1" ht="16.3">
      <c r="A71" s="573"/>
      <c r="B71" s="591"/>
      <c r="C71" s="591" t="s">
        <v>78</v>
      </c>
      <c r="D71" s="873">
        <v>512</v>
      </c>
      <c r="E71" s="592" t="s">
        <v>52</v>
      </c>
      <c r="F71" s="874">
        <v>66</v>
      </c>
      <c r="G71" s="874">
        <v>25</v>
      </c>
      <c r="H71" s="592" t="s">
        <v>43</v>
      </c>
      <c r="I71" s="874"/>
      <c r="J71" s="874"/>
      <c r="K71" s="607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  <c r="BF71" s="573"/>
      <c r="BG71" s="573"/>
      <c r="BH71" s="573"/>
      <c r="BI71" s="573"/>
      <c r="BJ71" s="573"/>
      <c r="BK71" s="573"/>
      <c r="BL71" s="573"/>
      <c r="BM71" s="573"/>
      <c r="BN71" s="573"/>
      <c r="BO71" s="573"/>
      <c r="BP71" s="573"/>
      <c r="BQ71" s="573"/>
      <c r="BR71" s="573"/>
      <c r="BS71" s="573"/>
      <c r="BT71" s="573"/>
      <c r="BU71" s="573"/>
      <c r="BV71" s="573"/>
      <c r="BW71" s="573"/>
      <c r="BX71" s="573"/>
      <c r="BY71" s="573"/>
      <c r="BZ71" s="573"/>
      <c r="CA71" s="573"/>
      <c r="CB71" s="573"/>
      <c r="CC71" s="573"/>
      <c r="CD71" s="573"/>
      <c r="CE71" s="573"/>
      <c r="CF71" s="573"/>
      <c r="CG71" s="573"/>
      <c r="CH71" s="573"/>
      <c r="CI71" s="573"/>
      <c r="CJ71" s="573"/>
      <c r="CK71" s="573"/>
      <c r="CL71" s="573"/>
      <c r="CM71" s="573"/>
    </row>
    <row r="72" spans="1:91" s="574" customFormat="1" ht="16.3">
      <c r="A72" s="573"/>
      <c r="B72" s="585"/>
      <c r="C72" s="609" t="s">
        <v>80</v>
      </c>
      <c r="D72" s="586"/>
      <c r="E72" s="587"/>
      <c r="F72" s="588"/>
      <c r="G72" s="588"/>
      <c r="H72" s="587"/>
      <c r="I72" s="588"/>
      <c r="J72" s="588"/>
      <c r="K72" s="607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  <c r="BF72" s="573"/>
      <c r="BG72" s="573"/>
      <c r="BH72" s="573"/>
      <c r="BI72" s="573"/>
      <c r="BJ72" s="573"/>
      <c r="BK72" s="573"/>
      <c r="BL72" s="573"/>
      <c r="BM72" s="573"/>
      <c r="BN72" s="573"/>
      <c r="BO72" s="573"/>
      <c r="BP72" s="573"/>
      <c r="BQ72" s="573"/>
      <c r="BR72" s="573"/>
      <c r="BS72" s="573"/>
      <c r="BT72" s="573"/>
      <c r="BU72" s="573"/>
      <c r="BV72" s="573"/>
      <c r="BW72" s="573"/>
      <c r="BX72" s="573"/>
      <c r="BY72" s="573"/>
      <c r="BZ72" s="573"/>
      <c r="CA72" s="573"/>
      <c r="CB72" s="573"/>
      <c r="CC72" s="573"/>
      <c r="CD72" s="573"/>
      <c r="CE72" s="573"/>
      <c r="CF72" s="573"/>
      <c r="CG72" s="573"/>
      <c r="CH72" s="573"/>
      <c r="CI72" s="573"/>
      <c r="CJ72" s="573"/>
      <c r="CK72" s="573"/>
      <c r="CL72" s="573"/>
      <c r="CM72" s="573"/>
    </row>
    <row r="73" spans="1:91" s="574" customFormat="1" ht="16.3">
      <c r="A73" s="573"/>
      <c r="B73" s="585"/>
      <c r="C73" s="585" t="s">
        <v>908</v>
      </c>
      <c r="D73" s="586">
        <v>535</v>
      </c>
      <c r="E73" s="587" t="s">
        <v>52</v>
      </c>
      <c r="F73" s="588">
        <v>66</v>
      </c>
      <c r="G73" s="588">
        <v>25</v>
      </c>
      <c r="H73" s="587" t="s">
        <v>43</v>
      </c>
      <c r="I73" s="588"/>
      <c r="J73" s="588"/>
      <c r="K73" s="607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  <c r="BF73" s="573"/>
      <c r="BG73" s="573"/>
      <c r="BH73" s="573"/>
      <c r="BI73" s="573"/>
      <c r="BJ73" s="573"/>
      <c r="BK73" s="573"/>
      <c r="BL73" s="573"/>
      <c r="BM73" s="573"/>
      <c r="BN73" s="573"/>
      <c r="BO73" s="573"/>
      <c r="BP73" s="573"/>
      <c r="BQ73" s="573"/>
      <c r="BR73" s="573"/>
      <c r="BS73" s="573"/>
      <c r="BT73" s="573"/>
      <c r="BU73" s="573"/>
      <c r="BV73" s="573"/>
      <c r="BW73" s="57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</row>
    <row r="74" spans="1:91" s="574" customFormat="1" ht="16.3">
      <c r="A74" s="573"/>
      <c r="B74" s="585"/>
      <c r="C74" s="585" t="s">
        <v>909</v>
      </c>
      <c r="D74" s="586">
        <v>621</v>
      </c>
      <c r="E74" s="587" t="s">
        <v>52</v>
      </c>
      <c r="F74" s="588">
        <v>66</v>
      </c>
      <c r="G74" s="588">
        <v>25</v>
      </c>
      <c r="H74" s="587" t="s">
        <v>43</v>
      </c>
      <c r="I74" s="588"/>
      <c r="J74" s="588"/>
      <c r="K74" s="607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  <c r="BF74" s="573"/>
      <c r="BG74" s="573"/>
      <c r="BH74" s="573"/>
      <c r="BI74" s="573"/>
      <c r="BJ74" s="573"/>
      <c r="BK74" s="573"/>
      <c r="BL74" s="573"/>
      <c r="BM74" s="573"/>
      <c r="BN74" s="573"/>
      <c r="BO74" s="573"/>
      <c r="BP74" s="573"/>
      <c r="BQ74" s="573"/>
      <c r="BR74" s="573"/>
      <c r="BS74" s="573"/>
      <c r="BT74" s="573"/>
      <c r="BU74" s="573"/>
      <c r="BV74" s="573"/>
      <c r="BW74" s="573"/>
      <c r="BX74" s="573"/>
      <c r="BY74" s="573"/>
      <c r="BZ74" s="573"/>
      <c r="CA74" s="573"/>
      <c r="CB74" s="573"/>
      <c r="CC74" s="573"/>
      <c r="CD74" s="573"/>
      <c r="CE74" s="573"/>
      <c r="CF74" s="573"/>
      <c r="CG74" s="573"/>
      <c r="CH74" s="573"/>
      <c r="CI74" s="573"/>
      <c r="CJ74" s="573"/>
      <c r="CK74" s="573"/>
      <c r="CL74" s="573"/>
      <c r="CM74" s="573"/>
    </row>
    <row r="75" spans="1:91" s="574" customFormat="1" ht="16.3">
      <c r="A75" s="573"/>
      <c r="B75" s="585"/>
      <c r="C75" s="585" t="s">
        <v>903</v>
      </c>
      <c r="D75" s="586">
        <v>701</v>
      </c>
      <c r="E75" s="587" t="s">
        <v>52</v>
      </c>
      <c r="F75" s="588" t="s">
        <v>52</v>
      </c>
      <c r="G75" s="588">
        <v>25</v>
      </c>
      <c r="H75" s="587" t="s">
        <v>43</v>
      </c>
      <c r="I75" s="588"/>
      <c r="J75" s="588"/>
      <c r="K75" s="607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  <c r="BF75" s="573"/>
      <c r="BG75" s="573"/>
      <c r="BH75" s="573"/>
      <c r="BI75" s="573"/>
      <c r="BJ75" s="573"/>
      <c r="BK75" s="573"/>
      <c r="BL75" s="573"/>
      <c r="BM75" s="573"/>
      <c r="BN75" s="573"/>
      <c r="BO75" s="573"/>
      <c r="BP75" s="573"/>
      <c r="BQ75" s="573"/>
      <c r="BR75" s="573"/>
      <c r="BS75" s="573"/>
      <c r="BT75" s="573"/>
      <c r="BU75" s="573"/>
      <c r="BV75" s="573"/>
      <c r="BW75" s="57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</row>
    <row r="76" spans="1:91" s="574" customFormat="1" ht="16.3">
      <c r="A76" s="573"/>
      <c r="B76" s="590"/>
      <c r="C76" s="591" t="s">
        <v>902</v>
      </c>
      <c r="D76" s="875">
        <v>786</v>
      </c>
      <c r="E76" s="592" t="s">
        <v>52</v>
      </c>
      <c r="F76" s="874" t="s">
        <v>52</v>
      </c>
      <c r="G76" s="874">
        <v>25</v>
      </c>
      <c r="H76" s="592" t="s">
        <v>43</v>
      </c>
      <c r="I76" s="874"/>
      <c r="J76" s="874"/>
      <c r="K76" s="876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  <c r="BF76" s="573"/>
      <c r="BG76" s="573"/>
      <c r="BH76" s="573"/>
      <c r="BI76" s="573"/>
      <c r="BJ76" s="573"/>
      <c r="BK76" s="573"/>
      <c r="BL76" s="573"/>
      <c r="BM76" s="573"/>
      <c r="BN76" s="573"/>
      <c r="BO76" s="573"/>
      <c r="BP76" s="573"/>
      <c r="BQ76" s="573"/>
      <c r="BR76" s="573"/>
      <c r="BS76" s="573"/>
      <c r="BT76" s="573"/>
      <c r="BU76" s="573"/>
      <c r="BV76" s="573"/>
      <c r="BW76" s="573"/>
      <c r="BX76" s="573"/>
      <c r="BY76" s="573"/>
      <c r="BZ76" s="573"/>
      <c r="CA76" s="573"/>
      <c r="CB76" s="573"/>
      <c r="CC76" s="573"/>
      <c r="CD76" s="573"/>
      <c r="CE76" s="573"/>
      <c r="CF76" s="573"/>
      <c r="CG76" s="573"/>
      <c r="CH76" s="573"/>
      <c r="CI76" s="573"/>
      <c r="CJ76" s="573"/>
      <c r="CK76" s="573"/>
      <c r="CL76" s="573"/>
      <c r="CM76" s="573"/>
    </row>
    <row r="77" spans="1:91" s="574" customFormat="1" ht="16.3">
      <c r="A77" s="573"/>
      <c r="B77" s="855" t="s">
        <v>67</v>
      </c>
      <c r="C77" s="870" t="s">
        <v>76</v>
      </c>
      <c r="D77" s="871"/>
      <c r="E77" s="606"/>
      <c r="F77" s="872"/>
      <c r="G77" s="872"/>
      <c r="H77" s="606"/>
      <c r="I77" s="872"/>
      <c r="J77" s="872"/>
      <c r="K77" s="607" t="s">
        <v>866</v>
      </c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  <c r="BF77" s="573"/>
      <c r="BG77" s="573"/>
      <c r="BH77" s="573"/>
      <c r="BI77" s="573"/>
      <c r="BJ77" s="573"/>
      <c r="BK77" s="573"/>
      <c r="BL77" s="573"/>
      <c r="BM77" s="573"/>
      <c r="BN77" s="573"/>
      <c r="BO77" s="573"/>
      <c r="BP77" s="573"/>
      <c r="BQ77" s="573"/>
      <c r="BR77" s="573"/>
      <c r="BS77" s="573"/>
      <c r="BT77" s="573"/>
      <c r="BU77" s="573"/>
      <c r="BV77" s="573"/>
      <c r="BW77" s="573"/>
      <c r="BX77" s="573"/>
      <c r="BY77" s="573"/>
      <c r="BZ77" s="573"/>
      <c r="CA77" s="573"/>
      <c r="CB77" s="573"/>
      <c r="CC77" s="573"/>
      <c r="CD77" s="573"/>
      <c r="CE77" s="573"/>
      <c r="CF77" s="573"/>
      <c r="CG77" s="573"/>
      <c r="CH77" s="573"/>
      <c r="CI77" s="573"/>
      <c r="CJ77" s="573"/>
      <c r="CK77" s="573"/>
      <c r="CL77" s="573"/>
      <c r="CM77" s="573"/>
    </row>
    <row r="78" spans="1:91" s="574" customFormat="1" ht="16.3">
      <c r="A78" s="573"/>
      <c r="B78" s="584" t="s">
        <v>915</v>
      </c>
      <c r="C78" s="585" t="s">
        <v>910</v>
      </c>
      <c r="D78" s="586"/>
      <c r="E78" s="587"/>
      <c r="F78" s="588"/>
      <c r="G78" s="588"/>
      <c r="H78" s="587"/>
      <c r="I78" s="588"/>
      <c r="J78" s="588"/>
      <c r="K78" s="607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  <c r="BF78" s="573"/>
      <c r="BG78" s="573"/>
      <c r="BH78" s="573"/>
      <c r="BI78" s="573"/>
      <c r="BJ78" s="573"/>
      <c r="BK78" s="573"/>
      <c r="BL78" s="573"/>
      <c r="BM78" s="573"/>
      <c r="BN78" s="573"/>
      <c r="BO78" s="573"/>
      <c r="BP78" s="573"/>
      <c r="BQ78" s="573"/>
      <c r="BR78" s="573"/>
      <c r="BS78" s="573"/>
      <c r="BT78" s="573"/>
      <c r="BU78" s="573"/>
      <c r="BV78" s="573"/>
      <c r="BW78" s="573"/>
      <c r="BX78" s="573"/>
      <c r="BY78" s="573"/>
      <c r="BZ78" s="573"/>
      <c r="CA78" s="573"/>
      <c r="CB78" s="573"/>
      <c r="CC78" s="573"/>
      <c r="CD78" s="573"/>
      <c r="CE78" s="573"/>
      <c r="CF78" s="573"/>
      <c r="CG78" s="573"/>
      <c r="CH78" s="573"/>
      <c r="CI78" s="573"/>
      <c r="CJ78" s="573"/>
      <c r="CK78" s="573"/>
      <c r="CL78" s="573"/>
      <c r="CM78" s="573"/>
    </row>
    <row r="79" spans="1:91" s="574" customFormat="1" ht="16.3">
      <c r="A79" s="573"/>
      <c r="B79" s="608" t="s">
        <v>66</v>
      </c>
      <c r="C79" s="585" t="s">
        <v>77</v>
      </c>
      <c r="D79" s="586">
        <v>450</v>
      </c>
      <c r="E79" s="587" t="s">
        <v>52</v>
      </c>
      <c r="F79" s="588">
        <v>66</v>
      </c>
      <c r="G79" s="588">
        <v>25</v>
      </c>
      <c r="H79" s="587" t="s">
        <v>43</v>
      </c>
      <c r="I79" s="588"/>
      <c r="J79" s="588"/>
      <c r="K79" s="607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  <c r="BF79" s="573"/>
      <c r="BG79" s="573"/>
      <c r="BH79" s="573"/>
      <c r="BI79" s="573"/>
      <c r="BJ79" s="573"/>
      <c r="BK79" s="573"/>
      <c r="BL79" s="573"/>
      <c r="BM79" s="573"/>
      <c r="BN79" s="573"/>
      <c r="BO79" s="573"/>
      <c r="BP79" s="573"/>
      <c r="BQ79" s="573"/>
      <c r="BR79" s="573"/>
      <c r="BS79" s="573"/>
      <c r="BT79" s="573"/>
      <c r="BU79" s="573"/>
      <c r="BV79" s="573"/>
      <c r="BW79" s="57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</row>
    <row r="80" spans="1:91" s="574" customFormat="1" ht="16.3">
      <c r="A80" s="573"/>
      <c r="B80" s="585"/>
      <c r="C80" s="585" t="s">
        <v>78</v>
      </c>
      <c r="D80" s="586">
        <v>531</v>
      </c>
      <c r="E80" s="587" t="s">
        <v>52</v>
      </c>
      <c r="F80" s="588">
        <v>66</v>
      </c>
      <c r="G80" s="588">
        <v>25</v>
      </c>
      <c r="H80" s="587" t="s">
        <v>43</v>
      </c>
      <c r="I80" s="588"/>
      <c r="J80" s="588"/>
      <c r="K80" s="607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  <c r="BF80" s="573"/>
      <c r="BG80" s="573"/>
      <c r="BH80" s="573"/>
      <c r="BI80" s="573"/>
      <c r="BJ80" s="573"/>
      <c r="BK80" s="573"/>
      <c r="BL80" s="573"/>
      <c r="BM80" s="573"/>
      <c r="BN80" s="573"/>
      <c r="BO80" s="573"/>
      <c r="BP80" s="573"/>
      <c r="BQ80" s="573"/>
      <c r="BR80" s="573"/>
      <c r="BS80" s="573"/>
      <c r="BT80" s="573"/>
      <c r="BU80" s="573"/>
      <c r="BV80" s="573"/>
      <c r="BW80" s="573"/>
      <c r="BX80" s="573"/>
      <c r="BY80" s="573"/>
      <c r="BZ80" s="573"/>
      <c r="CA80" s="573"/>
      <c r="CB80" s="573"/>
      <c r="CC80" s="573"/>
      <c r="CD80" s="573"/>
      <c r="CE80" s="573"/>
      <c r="CF80" s="573"/>
      <c r="CG80" s="573"/>
      <c r="CH80" s="573"/>
      <c r="CI80" s="573"/>
      <c r="CJ80" s="573"/>
      <c r="CK80" s="573"/>
      <c r="CL80" s="573"/>
      <c r="CM80" s="573"/>
    </row>
    <row r="81" spans="1:91" s="574" customFormat="1" ht="16.3">
      <c r="A81" s="573"/>
      <c r="B81" s="585"/>
      <c r="C81" s="585" t="s">
        <v>911</v>
      </c>
      <c r="D81" s="586"/>
      <c r="E81" s="587"/>
      <c r="F81" s="588"/>
      <c r="G81" s="588"/>
      <c r="H81" s="587"/>
      <c r="I81" s="588"/>
      <c r="J81" s="588"/>
      <c r="K81" s="607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  <c r="BF81" s="573"/>
      <c r="BG81" s="573"/>
      <c r="BH81" s="573"/>
      <c r="BI81" s="573"/>
      <c r="BJ81" s="573"/>
      <c r="BK81" s="573"/>
      <c r="BL81" s="573"/>
      <c r="BM81" s="573"/>
      <c r="BN81" s="573"/>
      <c r="BO81" s="573"/>
      <c r="BP81" s="573"/>
      <c r="BQ81" s="573"/>
      <c r="BR81" s="573"/>
      <c r="BS81" s="573"/>
      <c r="BT81" s="573"/>
      <c r="BU81" s="573"/>
      <c r="BV81" s="573"/>
      <c r="BW81" s="573"/>
      <c r="BX81" s="573"/>
      <c r="BY81" s="573"/>
      <c r="BZ81" s="573"/>
      <c r="CA81" s="573"/>
      <c r="CB81" s="573"/>
      <c r="CC81" s="573"/>
      <c r="CD81" s="573"/>
      <c r="CE81" s="573"/>
      <c r="CF81" s="573"/>
      <c r="CG81" s="573"/>
      <c r="CH81" s="573"/>
      <c r="CI81" s="573"/>
      <c r="CJ81" s="573"/>
      <c r="CK81" s="573"/>
      <c r="CL81" s="573"/>
      <c r="CM81" s="573"/>
    </row>
    <row r="82" spans="1:91" s="574" customFormat="1" ht="16.3">
      <c r="A82" s="573"/>
      <c r="B82" s="585"/>
      <c r="C82" s="585" t="s">
        <v>79</v>
      </c>
      <c r="D82" s="586">
        <v>508</v>
      </c>
      <c r="E82" s="587" t="s">
        <v>52</v>
      </c>
      <c r="F82" s="588">
        <v>66</v>
      </c>
      <c r="G82" s="588">
        <v>25</v>
      </c>
      <c r="H82" s="587" t="s">
        <v>43</v>
      </c>
      <c r="I82" s="588"/>
      <c r="J82" s="588"/>
      <c r="K82" s="607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  <c r="BF82" s="573"/>
      <c r="BG82" s="573"/>
      <c r="BH82" s="573"/>
      <c r="BI82" s="573"/>
      <c r="BJ82" s="573"/>
      <c r="BK82" s="573"/>
      <c r="BL82" s="573"/>
      <c r="BM82" s="573"/>
      <c r="BN82" s="573"/>
      <c r="BO82" s="573"/>
      <c r="BP82" s="573"/>
      <c r="BQ82" s="573"/>
      <c r="BR82" s="573"/>
      <c r="BS82" s="573"/>
      <c r="BT82" s="573"/>
      <c r="BU82" s="573"/>
      <c r="BV82" s="573"/>
      <c r="BW82" s="573"/>
      <c r="BX82" s="573"/>
      <c r="BY82" s="573"/>
      <c r="BZ82" s="573"/>
      <c r="CA82" s="573"/>
      <c r="CB82" s="573"/>
      <c r="CC82" s="573"/>
      <c r="CD82" s="573"/>
      <c r="CE82" s="573"/>
      <c r="CF82" s="573"/>
      <c r="CG82" s="573"/>
      <c r="CH82" s="573"/>
      <c r="CI82" s="573"/>
      <c r="CJ82" s="573"/>
      <c r="CK82" s="573"/>
      <c r="CL82" s="573"/>
      <c r="CM82" s="573"/>
    </row>
    <row r="83" spans="1:91" s="574" customFormat="1" ht="16.3">
      <c r="A83" s="573"/>
      <c r="B83" s="591"/>
      <c r="C83" s="591" t="s">
        <v>78</v>
      </c>
      <c r="D83" s="875">
        <v>590</v>
      </c>
      <c r="E83" s="592" t="s">
        <v>52</v>
      </c>
      <c r="F83" s="874">
        <v>66</v>
      </c>
      <c r="G83" s="874">
        <v>25</v>
      </c>
      <c r="H83" s="592" t="s">
        <v>43</v>
      </c>
      <c r="I83" s="874"/>
      <c r="J83" s="874"/>
      <c r="K83" s="607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  <c r="BF83" s="573"/>
      <c r="BG83" s="573"/>
      <c r="BH83" s="573"/>
      <c r="BI83" s="573"/>
      <c r="BJ83" s="573"/>
      <c r="BK83" s="573"/>
      <c r="BL83" s="573"/>
      <c r="BM83" s="573"/>
      <c r="BN83" s="573"/>
      <c r="BO83" s="573"/>
      <c r="BP83" s="573"/>
      <c r="BQ83" s="573"/>
      <c r="BR83" s="573"/>
      <c r="BS83" s="573"/>
      <c r="BT83" s="573"/>
      <c r="BU83" s="573"/>
      <c r="BV83" s="573"/>
      <c r="BW83" s="57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</row>
    <row r="84" spans="1:91" s="574" customFormat="1" ht="16.3">
      <c r="A84" s="573"/>
      <c r="B84" s="585"/>
      <c r="C84" s="609" t="s">
        <v>80</v>
      </c>
      <c r="D84" s="586"/>
      <c r="E84" s="587"/>
      <c r="F84" s="588"/>
      <c r="G84" s="588"/>
      <c r="H84" s="587"/>
      <c r="I84" s="588"/>
      <c r="J84" s="588"/>
      <c r="K84" s="607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  <c r="BF84" s="573"/>
      <c r="BG84" s="573"/>
      <c r="BH84" s="573"/>
      <c r="BI84" s="573"/>
      <c r="BJ84" s="573"/>
      <c r="BK84" s="573"/>
      <c r="BL84" s="573"/>
      <c r="BM84" s="573"/>
      <c r="BN84" s="573"/>
      <c r="BO84" s="573"/>
      <c r="BP84" s="573"/>
      <c r="BQ84" s="573"/>
      <c r="BR84" s="573"/>
      <c r="BS84" s="573"/>
      <c r="BT84" s="573"/>
      <c r="BU84" s="573"/>
      <c r="BV84" s="573"/>
      <c r="BW84" s="573"/>
      <c r="BX84" s="573"/>
      <c r="BY84" s="573"/>
      <c r="BZ84" s="573"/>
      <c r="CA84" s="573"/>
      <c r="CB84" s="573"/>
      <c r="CC84" s="573"/>
      <c r="CD84" s="573"/>
      <c r="CE84" s="573"/>
      <c r="CF84" s="573"/>
      <c r="CG84" s="573"/>
      <c r="CH84" s="573"/>
      <c r="CI84" s="573"/>
      <c r="CJ84" s="573"/>
      <c r="CK84" s="573"/>
      <c r="CL84" s="573"/>
      <c r="CM84" s="573"/>
    </row>
    <row r="85" spans="1:91" s="574" customFormat="1" ht="16.3">
      <c r="A85" s="573"/>
      <c r="B85" s="585"/>
      <c r="C85" s="585" t="s">
        <v>908</v>
      </c>
      <c r="D85" s="586">
        <v>621</v>
      </c>
      <c r="E85" s="587" t="s">
        <v>52</v>
      </c>
      <c r="F85" s="588">
        <v>66</v>
      </c>
      <c r="G85" s="588">
        <v>25</v>
      </c>
      <c r="H85" s="587" t="s">
        <v>43</v>
      </c>
      <c r="I85" s="588"/>
      <c r="J85" s="588"/>
      <c r="K85" s="607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  <c r="BF85" s="573"/>
      <c r="BG85" s="573"/>
      <c r="BH85" s="573"/>
      <c r="BI85" s="573"/>
      <c r="BJ85" s="573"/>
      <c r="BK85" s="573"/>
      <c r="BL85" s="573"/>
      <c r="BM85" s="573"/>
      <c r="BN85" s="573"/>
      <c r="BO85" s="573"/>
      <c r="BP85" s="573"/>
      <c r="BQ85" s="573"/>
      <c r="BR85" s="573"/>
      <c r="BS85" s="573"/>
      <c r="BT85" s="573"/>
      <c r="BU85" s="573"/>
      <c r="BV85" s="573"/>
      <c r="BW85" s="57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</row>
    <row r="86" spans="1:91" s="574" customFormat="1" ht="16.3">
      <c r="A86" s="573"/>
      <c r="B86" s="585"/>
      <c r="C86" s="585" t="s">
        <v>909</v>
      </c>
      <c r="D86" s="586">
        <v>701</v>
      </c>
      <c r="E86" s="587" t="s">
        <v>52</v>
      </c>
      <c r="F86" s="588">
        <v>66</v>
      </c>
      <c r="G86" s="588">
        <v>25</v>
      </c>
      <c r="H86" s="587" t="s">
        <v>43</v>
      </c>
      <c r="I86" s="588"/>
      <c r="J86" s="588"/>
      <c r="K86" s="607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  <c r="BF86" s="573"/>
      <c r="BG86" s="573"/>
      <c r="BH86" s="573"/>
      <c r="BI86" s="573"/>
      <c r="BJ86" s="573"/>
      <c r="BK86" s="573"/>
      <c r="BL86" s="573"/>
      <c r="BM86" s="573"/>
      <c r="BN86" s="573"/>
      <c r="BO86" s="573"/>
      <c r="BP86" s="573"/>
      <c r="BQ86" s="573"/>
      <c r="BR86" s="573"/>
      <c r="BS86" s="573"/>
      <c r="BT86" s="573"/>
      <c r="BU86" s="573"/>
      <c r="BV86" s="573"/>
      <c r="BW86" s="573"/>
      <c r="BX86" s="573"/>
      <c r="BY86" s="573"/>
      <c r="BZ86" s="573"/>
      <c r="CA86" s="573"/>
      <c r="CB86" s="573"/>
      <c r="CC86" s="573"/>
      <c r="CD86" s="573"/>
      <c r="CE86" s="573"/>
      <c r="CF86" s="573"/>
      <c r="CG86" s="573"/>
      <c r="CH86" s="573"/>
      <c r="CI86" s="573"/>
      <c r="CJ86" s="573"/>
      <c r="CK86" s="573"/>
      <c r="CL86" s="573"/>
      <c r="CM86" s="573"/>
    </row>
    <row r="87" spans="1:91" s="574" customFormat="1" ht="16.3">
      <c r="A87" s="573"/>
      <c r="B87" s="585"/>
      <c r="C87" s="585" t="s">
        <v>903</v>
      </c>
      <c r="D87" s="586">
        <v>778</v>
      </c>
      <c r="E87" s="587" t="s">
        <v>52</v>
      </c>
      <c r="F87" s="588" t="s">
        <v>52</v>
      </c>
      <c r="G87" s="588">
        <v>25</v>
      </c>
      <c r="H87" s="587" t="s">
        <v>43</v>
      </c>
      <c r="I87" s="588"/>
      <c r="J87" s="588"/>
      <c r="K87" s="607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  <c r="BF87" s="573"/>
      <c r="BG87" s="573"/>
      <c r="BH87" s="573"/>
      <c r="BI87" s="573"/>
      <c r="BJ87" s="573"/>
      <c r="BK87" s="573"/>
      <c r="BL87" s="573"/>
      <c r="BM87" s="573"/>
      <c r="BN87" s="573"/>
      <c r="BO87" s="573"/>
      <c r="BP87" s="573"/>
      <c r="BQ87" s="573"/>
      <c r="BR87" s="573"/>
      <c r="BS87" s="573"/>
      <c r="BT87" s="573"/>
      <c r="BU87" s="573"/>
      <c r="BV87" s="573"/>
      <c r="BW87" s="57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</row>
    <row r="88" spans="1:91" s="574" customFormat="1" ht="16.3">
      <c r="A88" s="573"/>
      <c r="B88" s="590"/>
      <c r="C88" s="591" t="s">
        <v>902</v>
      </c>
      <c r="D88" s="875">
        <v>865</v>
      </c>
      <c r="E88" s="592" t="s">
        <v>52</v>
      </c>
      <c r="F88" s="874" t="s">
        <v>52</v>
      </c>
      <c r="G88" s="874">
        <v>25</v>
      </c>
      <c r="H88" s="592" t="s">
        <v>43</v>
      </c>
      <c r="I88" s="874"/>
      <c r="J88" s="874"/>
      <c r="K88" s="876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  <c r="BF88" s="573"/>
      <c r="BG88" s="573"/>
      <c r="BH88" s="573"/>
      <c r="BI88" s="573"/>
      <c r="BJ88" s="573"/>
      <c r="BK88" s="573"/>
      <c r="BL88" s="573"/>
      <c r="BM88" s="573"/>
      <c r="BN88" s="573"/>
      <c r="BO88" s="573"/>
      <c r="BP88" s="573"/>
      <c r="BQ88" s="573"/>
      <c r="BR88" s="573"/>
      <c r="BS88" s="573"/>
      <c r="BT88" s="573"/>
      <c r="BU88" s="573"/>
      <c r="BV88" s="573"/>
      <c r="BW88" s="573"/>
      <c r="BX88" s="573"/>
      <c r="BY88" s="573"/>
      <c r="BZ88" s="573"/>
      <c r="CA88" s="573"/>
      <c r="CB88" s="573"/>
      <c r="CC88" s="573"/>
      <c r="CD88" s="573"/>
      <c r="CE88" s="573"/>
      <c r="CF88" s="573"/>
      <c r="CG88" s="573"/>
      <c r="CH88" s="573"/>
      <c r="CI88" s="573"/>
      <c r="CJ88" s="573"/>
      <c r="CK88" s="573"/>
      <c r="CL88" s="573"/>
      <c r="CM88" s="573"/>
    </row>
    <row r="89" spans="1:91" s="574" customFormat="1" ht="16.3">
      <c r="A89" s="573"/>
      <c r="B89" s="855" t="s">
        <v>67</v>
      </c>
      <c r="C89" s="870" t="s">
        <v>76</v>
      </c>
      <c r="D89" s="871"/>
      <c r="E89" s="606"/>
      <c r="F89" s="872"/>
      <c r="G89" s="872"/>
      <c r="H89" s="606"/>
      <c r="I89" s="872"/>
      <c r="J89" s="872"/>
      <c r="K89" s="607" t="s">
        <v>867</v>
      </c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  <c r="BF89" s="573"/>
      <c r="BG89" s="573"/>
      <c r="BH89" s="573"/>
      <c r="BI89" s="573"/>
      <c r="BJ89" s="573"/>
      <c r="BK89" s="573"/>
      <c r="BL89" s="573"/>
      <c r="BM89" s="573"/>
      <c r="BN89" s="573"/>
      <c r="BO89" s="573"/>
      <c r="BP89" s="573"/>
      <c r="BQ89" s="573"/>
      <c r="BR89" s="573"/>
      <c r="BS89" s="573"/>
      <c r="BT89" s="573"/>
      <c r="BU89" s="573"/>
      <c r="BV89" s="573"/>
      <c r="BW89" s="57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</row>
    <row r="90" spans="1:91" s="574" customFormat="1" ht="16.3">
      <c r="A90" s="573"/>
      <c r="B90" s="584" t="s">
        <v>915</v>
      </c>
      <c r="C90" s="585" t="s">
        <v>910</v>
      </c>
      <c r="D90" s="586"/>
      <c r="E90" s="587"/>
      <c r="F90" s="588"/>
      <c r="G90" s="588"/>
      <c r="H90" s="587"/>
      <c r="I90" s="588"/>
      <c r="J90" s="588"/>
      <c r="K90" s="607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  <c r="BF90" s="573"/>
      <c r="BG90" s="573"/>
      <c r="BH90" s="573"/>
      <c r="BI90" s="573"/>
      <c r="BJ90" s="573"/>
      <c r="BK90" s="573"/>
      <c r="BL90" s="573"/>
      <c r="BM90" s="573"/>
      <c r="BN90" s="573"/>
      <c r="BO90" s="573"/>
      <c r="BP90" s="573"/>
      <c r="BQ90" s="573"/>
      <c r="BR90" s="573"/>
      <c r="BS90" s="573"/>
      <c r="BT90" s="573"/>
      <c r="BU90" s="573"/>
      <c r="BV90" s="573"/>
      <c r="BW90" s="573"/>
      <c r="BX90" s="573"/>
      <c r="BY90" s="573"/>
      <c r="BZ90" s="573"/>
      <c r="CA90" s="573"/>
      <c r="CB90" s="573"/>
      <c r="CC90" s="573"/>
      <c r="CD90" s="573"/>
      <c r="CE90" s="573"/>
      <c r="CF90" s="573"/>
      <c r="CG90" s="573"/>
      <c r="CH90" s="573"/>
      <c r="CI90" s="573"/>
      <c r="CJ90" s="573"/>
      <c r="CK90" s="573"/>
      <c r="CL90" s="573"/>
      <c r="CM90" s="573"/>
    </row>
    <row r="91" spans="1:91" s="574" customFormat="1" ht="16.3">
      <c r="A91" s="573"/>
      <c r="B91" s="608" t="s">
        <v>66</v>
      </c>
      <c r="C91" s="585" t="s">
        <v>77</v>
      </c>
      <c r="D91" s="586">
        <v>368</v>
      </c>
      <c r="E91" s="587" t="s">
        <v>52</v>
      </c>
      <c r="F91" s="588">
        <v>66</v>
      </c>
      <c r="G91" s="588">
        <v>25</v>
      </c>
      <c r="H91" s="587" t="s">
        <v>43</v>
      </c>
      <c r="I91" s="588"/>
      <c r="J91" s="588"/>
      <c r="K91" s="607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  <c r="BF91" s="573"/>
      <c r="BG91" s="573"/>
      <c r="BH91" s="573"/>
      <c r="BI91" s="573"/>
      <c r="BJ91" s="573"/>
      <c r="BK91" s="573"/>
      <c r="BL91" s="573"/>
      <c r="BM91" s="573"/>
      <c r="BN91" s="573"/>
      <c r="BO91" s="573"/>
      <c r="BP91" s="573"/>
      <c r="BQ91" s="573"/>
      <c r="BR91" s="573"/>
      <c r="BS91" s="573"/>
      <c r="BT91" s="573"/>
      <c r="BU91" s="573"/>
      <c r="BV91" s="573"/>
      <c r="BW91" s="57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</row>
    <row r="92" spans="1:91" s="574" customFormat="1" ht="16.3">
      <c r="A92" s="573"/>
      <c r="B92" s="585"/>
      <c r="C92" s="585" t="s">
        <v>78</v>
      </c>
      <c r="D92" s="586">
        <v>453</v>
      </c>
      <c r="E92" s="587" t="s">
        <v>52</v>
      </c>
      <c r="F92" s="588">
        <v>66</v>
      </c>
      <c r="G92" s="588">
        <v>25</v>
      </c>
      <c r="H92" s="587" t="s">
        <v>43</v>
      </c>
      <c r="I92" s="588"/>
      <c r="J92" s="588"/>
      <c r="K92" s="607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  <c r="BF92" s="573"/>
      <c r="BG92" s="573"/>
      <c r="BH92" s="573"/>
      <c r="BI92" s="573"/>
      <c r="BJ92" s="573"/>
      <c r="BK92" s="573"/>
      <c r="BL92" s="573"/>
      <c r="BM92" s="573"/>
      <c r="BN92" s="573"/>
      <c r="BO92" s="573"/>
      <c r="BP92" s="573"/>
      <c r="BQ92" s="573"/>
      <c r="BR92" s="573"/>
      <c r="BS92" s="573"/>
      <c r="BT92" s="573"/>
      <c r="BU92" s="573"/>
      <c r="BV92" s="573"/>
      <c r="BW92" s="573"/>
      <c r="BX92" s="573"/>
      <c r="BY92" s="573"/>
      <c r="BZ92" s="573"/>
      <c r="CA92" s="573"/>
      <c r="CB92" s="573"/>
      <c r="CC92" s="573"/>
      <c r="CD92" s="573"/>
      <c r="CE92" s="573"/>
      <c r="CF92" s="573"/>
      <c r="CG92" s="573"/>
      <c r="CH92" s="573"/>
      <c r="CI92" s="573"/>
      <c r="CJ92" s="573"/>
      <c r="CK92" s="573"/>
      <c r="CL92" s="573"/>
      <c r="CM92" s="573"/>
    </row>
    <row r="93" spans="1:91" s="574" customFormat="1" ht="16.3">
      <c r="A93" s="573"/>
      <c r="B93" s="585"/>
      <c r="C93" s="585" t="s">
        <v>905</v>
      </c>
      <c r="D93" s="586"/>
      <c r="E93" s="587"/>
      <c r="F93" s="588"/>
      <c r="G93" s="588"/>
      <c r="H93" s="587"/>
      <c r="I93" s="588"/>
      <c r="J93" s="588"/>
      <c r="K93" s="607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  <c r="BF93" s="573"/>
      <c r="BG93" s="573"/>
      <c r="BH93" s="573"/>
      <c r="BI93" s="573"/>
      <c r="BJ93" s="573"/>
      <c r="BK93" s="573"/>
      <c r="BL93" s="573"/>
      <c r="BM93" s="573"/>
      <c r="BN93" s="573"/>
      <c r="BO93" s="573"/>
      <c r="BP93" s="573"/>
      <c r="BQ93" s="573"/>
      <c r="BR93" s="573"/>
      <c r="BS93" s="573"/>
      <c r="BT93" s="573"/>
      <c r="BU93" s="573"/>
      <c r="BV93" s="573"/>
      <c r="BW93" s="57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</row>
    <row r="94" spans="1:91" s="574" customFormat="1" ht="16.3">
      <c r="A94" s="573"/>
      <c r="B94" s="585"/>
      <c r="C94" s="585" t="s">
        <v>79</v>
      </c>
      <c r="D94" s="586">
        <v>431</v>
      </c>
      <c r="E94" s="587" t="s">
        <v>52</v>
      </c>
      <c r="F94" s="588">
        <v>66</v>
      </c>
      <c r="G94" s="588">
        <v>25</v>
      </c>
      <c r="H94" s="587" t="s">
        <v>43</v>
      </c>
      <c r="I94" s="588"/>
      <c r="J94" s="588"/>
      <c r="K94" s="607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  <c r="BF94" s="573"/>
      <c r="BG94" s="573"/>
      <c r="BH94" s="573"/>
      <c r="BI94" s="573"/>
      <c r="BJ94" s="573"/>
      <c r="BK94" s="573"/>
      <c r="BL94" s="573"/>
      <c r="BM94" s="573"/>
      <c r="BN94" s="573"/>
      <c r="BO94" s="573"/>
      <c r="BP94" s="573"/>
      <c r="BQ94" s="573"/>
      <c r="BR94" s="573"/>
      <c r="BS94" s="573"/>
      <c r="BT94" s="573"/>
      <c r="BU94" s="573"/>
      <c r="BV94" s="573"/>
      <c r="BW94" s="573"/>
      <c r="BX94" s="573"/>
      <c r="BY94" s="573"/>
      <c r="BZ94" s="573"/>
      <c r="CA94" s="573"/>
      <c r="CB94" s="573"/>
      <c r="CC94" s="573"/>
      <c r="CD94" s="573"/>
      <c r="CE94" s="573"/>
      <c r="CF94" s="573"/>
      <c r="CG94" s="573"/>
      <c r="CH94" s="573"/>
      <c r="CI94" s="573"/>
      <c r="CJ94" s="573"/>
      <c r="CK94" s="573"/>
      <c r="CL94" s="573"/>
      <c r="CM94" s="573"/>
    </row>
    <row r="95" spans="1:91" s="574" customFormat="1" ht="16.3">
      <c r="A95" s="573"/>
      <c r="B95" s="591"/>
      <c r="C95" s="591" t="s">
        <v>78</v>
      </c>
      <c r="D95" s="873">
        <v>512</v>
      </c>
      <c r="E95" s="592" t="s">
        <v>52</v>
      </c>
      <c r="F95" s="874">
        <v>66</v>
      </c>
      <c r="G95" s="874">
        <v>25</v>
      </c>
      <c r="H95" s="592" t="s">
        <v>43</v>
      </c>
      <c r="I95" s="874"/>
      <c r="J95" s="874"/>
      <c r="K95" s="607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  <c r="BF95" s="573"/>
      <c r="BG95" s="573"/>
      <c r="BH95" s="573"/>
      <c r="BI95" s="573"/>
      <c r="BJ95" s="573"/>
      <c r="BK95" s="573"/>
      <c r="BL95" s="573"/>
      <c r="BM95" s="573"/>
      <c r="BN95" s="573"/>
      <c r="BO95" s="573"/>
      <c r="BP95" s="573"/>
      <c r="BQ95" s="573"/>
      <c r="BR95" s="573"/>
      <c r="BS95" s="573"/>
      <c r="BT95" s="573"/>
      <c r="BU95" s="573"/>
      <c r="BV95" s="573"/>
      <c r="BW95" s="57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</row>
    <row r="96" spans="1:91" s="574" customFormat="1" ht="16.3">
      <c r="A96" s="573"/>
      <c r="B96" s="585"/>
      <c r="C96" s="609" t="s">
        <v>80</v>
      </c>
      <c r="D96" s="586"/>
      <c r="E96" s="587"/>
      <c r="F96" s="588"/>
      <c r="G96" s="588"/>
      <c r="H96" s="587"/>
      <c r="I96" s="588"/>
      <c r="J96" s="588"/>
      <c r="K96" s="607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  <c r="BF96" s="573"/>
      <c r="BG96" s="573"/>
      <c r="BH96" s="573"/>
      <c r="BI96" s="573"/>
      <c r="BJ96" s="573"/>
      <c r="BK96" s="573"/>
      <c r="BL96" s="573"/>
      <c r="BM96" s="573"/>
      <c r="BN96" s="573"/>
      <c r="BO96" s="573"/>
      <c r="BP96" s="573"/>
      <c r="BQ96" s="573"/>
      <c r="BR96" s="573"/>
      <c r="BS96" s="573"/>
      <c r="BT96" s="573"/>
      <c r="BU96" s="573"/>
      <c r="BV96" s="573"/>
      <c r="BW96" s="573"/>
      <c r="BX96" s="573"/>
      <c r="BY96" s="573"/>
      <c r="BZ96" s="573"/>
      <c r="CA96" s="573"/>
      <c r="CB96" s="573"/>
      <c r="CC96" s="573"/>
      <c r="CD96" s="573"/>
      <c r="CE96" s="573"/>
      <c r="CF96" s="573"/>
      <c r="CG96" s="573"/>
      <c r="CH96" s="573"/>
      <c r="CI96" s="573"/>
      <c r="CJ96" s="573"/>
      <c r="CK96" s="573"/>
      <c r="CL96" s="573"/>
      <c r="CM96" s="573"/>
    </row>
    <row r="97" spans="1:91" s="574" customFormat="1" ht="16.3">
      <c r="A97" s="573"/>
      <c r="B97" s="585"/>
      <c r="C97" s="585" t="s">
        <v>908</v>
      </c>
      <c r="D97" s="586">
        <v>535</v>
      </c>
      <c r="E97" s="587" t="s">
        <v>52</v>
      </c>
      <c r="F97" s="588">
        <v>66</v>
      </c>
      <c r="G97" s="588">
        <v>25</v>
      </c>
      <c r="H97" s="587" t="s">
        <v>43</v>
      </c>
      <c r="I97" s="588"/>
      <c r="J97" s="588"/>
      <c r="K97" s="607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  <c r="BF97" s="573"/>
      <c r="BG97" s="573"/>
      <c r="BH97" s="573"/>
      <c r="BI97" s="573"/>
      <c r="BJ97" s="573"/>
      <c r="BK97" s="573"/>
      <c r="BL97" s="573"/>
      <c r="BM97" s="573"/>
      <c r="BN97" s="573"/>
      <c r="BO97" s="573"/>
      <c r="BP97" s="573"/>
      <c r="BQ97" s="573"/>
      <c r="BR97" s="573"/>
      <c r="BS97" s="573"/>
      <c r="BT97" s="573"/>
      <c r="BU97" s="573"/>
      <c r="BV97" s="573"/>
      <c r="BW97" s="57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</row>
    <row r="98" spans="1:91" s="574" customFormat="1" ht="16.3">
      <c r="A98" s="573"/>
      <c r="B98" s="585"/>
      <c r="C98" s="585" t="s">
        <v>909</v>
      </c>
      <c r="D98" s="586">
        <v>621</v>
      </c>
      <c r="E98" s="587" t="s">
        <v>52</v>
      </c>
      <c r="F98" s="588">
        <v>66</v>
      </c>
      <c r="G98" s="588">
        <v>25</v>
      </c>
      <c r="H98" s="587" t="s">
        <v>43</v>
      </c>
      <c r="I98" s="588"/>
      <c r="J98" s="588"/>
      <c r="K98" s="607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  <c r="BF98" s="573"/>
      <c r="BG98" s="573"/>
      <c r="BH98" s="573"/>
      <c r="BI98" s="573"/>
      <c r="BJ98" s="573"/>
      <c r="BK98" s="573"/>
      <c r="BL98" s="573"/>
      <c r="BM98" s="573"/>
      <c r="BN98" s="573"/>
      <c r="BO98" s="573"/>
      <c r="BP98" s="573"/>
      <c r="BQ98" s="573"/>
      <c r="BR98" s="573"/>
      <c r="BS98" s="573"/>
      <c r="BT98" s="573"/>
      <c r="BU98" s="573"/>
      <c r="BV98" s="573"/>
      <c r="BW98" s="573"/>
      <c r="BX98" s="573"/>
      <c r="BY98" s="573"/>
      <c r="BZ98" s="573"/>
      <c r="CA98" s="573"/>
      <c r="CB98" s="573"/>
      <c r="CC98" s="573"/>
      <c r="CD98" s="573"/>
      <c r="CE98" s="573"/>
      <c r="CF98" s="573"/>
      <c r="CG98" s="573"/>
      <c r="CH98" s="573"/>
      <c r="CI98" s="573"/>
      <c r="CJ98" s="573"/>
      <c r="CK98" s="573"/>
      <c r="CL98" s="573"/>
      <c r="CM98" s="573"/>
    </row>
    <row r="99" spans="1:91" s="574" customFormat="1" ht="16.3">
      <c r="A99" s="573"/>
      <c r="B99" s="585"/>
      <c r="C99" s="585" t="s">
        <v>903</v>
      </c>
      <c r="D99" s="586">
        <v>701</v>
      </c>
      <c r="E99" s="587" t="s">
        <v>52</v>
      </c>
      <c r="F99" s="588" t="s">
        <v>52</v>
      </c>
      <c r="G99" s="588">
        <v>25</v>
      </c>
      <c r="H99" s="587" t="s">
        <v>43</v>
      </c>
      <c r="I99" s="588"/>
      <c r="J99" s="588"/>
      <c r="K99" s="607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  <c r="BF99" s="573"/>
      <c r="BG99" s="573"/>
      <c r="BH99" s="573"/>
      <c r="BI99" s="573"/>
      <c r="BJ99" s="573"/>
      <c r="BK99" s="573"/>
      <c r="BL99" s="573"/>
      <c r="BM99" s="573"/>
      <c r="BN99" s="573"/>
      <c r="BO99" s="573"/>
      <c r="BP99" s="573"/>
      <c r="BQ99" s="573"/>
      <c r="BR99" s="573"/>
      <c r="BS99" s="573"/>
      <c r="BT99" s="573"/>
      <c r="BU99" s="573"/>
      <c r="BV99" s="573"/>
      <c r="BW99" s="573"/>
      <c r="BX99" s="573"/>
      <c r="BY99" s="573"/>
      <c r="BZ99" s="573"/>
      <c r="CA99" s="573"/>
      <c r="CB99" s="573"/>
      <c r="CC99" s="573"/>
      <c r="CD99" s="573"/>
      <c r="CE99" s="573"/>
      <c r="CF99" s="573"/>
      <c r="CG99" s="573"/>
      <c r="CH99" s="573"/>
      <c r="CI99" s="573"/>
      <c r="CJ99" s="573"/>
      <c r="CK99" s="573"/>
      <c r="CL99" s="573"/>
      <c r="CM99" s="573"/>
    </row>
    <row r="100" spans="1:91" s="574" customFormat="1" ht="16.3">
      <c r="A100" s="573"/>
      <c r="B100" s="590"/>
      <c r="C100" s="591" t="s">
        <v>902</v>
      </c>
      <c r="D100" s="875">
        <v>786</v>
      </c>
      <c r="E100" s="592" t="s">
        <v>52</v>
      </c>
      <c r="F100" s="874" t="s">
        <v>52</v>
      </c>
      <c r="G100" s="874">
        <v>25</v>
      </c>
      <c r="H100" s="592" t="s">
        <v>43</v>
      </c>
      <c r="I100" s="874"/>
      <c r="J100" s="874"/>
      <c r="K100" s="876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  <c r="BF100" s="573"/>
      <c r="BG100" s="573"/>
      <c r="BH100" s="573"/>
      <c r="BI100" s="573"/>
      <c r="BJ100" s="573"/>
      <c r="BK100" s="573"/>
      <c r="BL100" s="573"/>
      <c r="BM100" s="573"/>
      <c r="BN100" s="573"/>
      <c r="BO100" s="573"/>
      <c r="BP100" s="573"/>
      <c r="BQ100" s="573"/>
      <c r="BR100" s="573"/>
      <c r="BS100" s="573"/>
      <c r="BT100" s="573"/>
      <c r="BU100" s="573"/>
      <c r="BV100" s="573"/>
      <c r="BW100" s="573"/>
      <c r="BX100" s="573"/>
      <c r="BY100" s="573"/>
      <c r="BZ100" s="573"/>
      <c r="CA100" s="573"/>
      <c r="CB100" s="573"/>
      <c r="CC100" s="573"/>
      <c r="CD100" s="573"/>
      <c r="CE100" s="573"/>
      <c r="CF100" s="573"/>
      <c r="CG100" s="573"/>
      <c r="CH100" s="573"/>
      <c r="CI100" s="573"/>
      <c r="CJ100" s="573"/>
      <c r="CK100" s="573"/>
      <c r="CL100" s="573"/>
      <c r="CM100" s="573"/>
    </row>
    <row r="101" spans="1:91" s="574" customFormat="1" ht="16.3">
      <c r="A101" s="573"/>
      <c r="B101" s="610" t="s">
        <v>872</v>
      </c>
      <c r="C101" s="594"/>
      <c r="D101" s="587"/>
      <c r="E101" s="587"/>
      <c r="F101" s="587"/>
      <c r="G101" s="587"/>
      <c r="H101" s="587"/>
      <c r="I101" s="587"/>
      <c r="J101" s="587"/>
      <c r="K101" s="595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  <c r="BF101" s="573"/>
      <c r="BG101" s="573"/>
      <c r="BH101" s="573"/>
      <c r="BI101" s="573"/>
      <c r="BJ101" s="573"/>
      <c r="BK101" s="573"/>
      <c r="BL101" s="573"/>
      <c r="BM101" s="573"/>
      <c r="BN101" s="573"/>
      <c r="BO101" s="573"/>
      <c r="BP101" s="573"/>
      <c r="BQ101" s="573"/>
      <c r="BR101" s="573"/>
      <c r="BS101" s="573"/>
      <c r="BT101" s="573"/>
      <c r="BU101" s="573"/>
      <c r="BV101" s="573"/>
      <c r="BW101" s="573"/>
      <c r="BX101" s="573"/>
      <c r="BY101" s="573"/>
      <c r="BZ101" s="573"/>
      <c r="CA101" s="573"/>
      <c r="CB101" s="573"/>
      <c r="CC101" s="573"/>
      <c r="CD101" s="573"/>
      <c r="CE101" s="573"/>
      <c r="CF101" s="573"/>
      <c r="CG101" s="573"/>
      <c r="CH101" s="573"/>
      <c r="CI101" s="573"/>
      <c r="CJ101" s="573"/>
      <c r="CK101" s="573"/>
      <c r="CL101" s="573"/>
      <c r="CM101" s="573"/>
    </row>
    <row r="102" spans="1:91" s="574" customFormat="1" ht="16.3">
      <c r="A102" s="573"/>
      <c r="B102" s="597" t="s">
        <v>873</v>
      </c>
      <c r="C102" s="594"/>
      <c r="D102" s="587"/>
      <c r="E102" s="594"/>
      <c r="F102" s="587"/>
      <c r="G102" s="594"/>
      <c r="H102" s="594"/>
      <c r="I102" s="594"/>
      <c r="J102" s="594"/>
      <c r="K102" s="595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  <c r="BF102" s="573"/>
      <c r="BG102" s="573"/>
      <c r="BH102" s="573"/>
      <c r="BI102" s="573"/>
      <c r="BJ102" s="573"/>
      <c r="BK102" s="573"/>
      <c r="BL102" s="573"/>
      <c r="BM102" s="573"/>
      <c r="BN102" s="573"/>
      <c r="BO102" s="573"/>
      <c r="BP102" s="573"/>
      <c r="BQ102" s="573"/>
      <c r="BR102" s="573"/>
      <c r="BS102" s="573"/>
      <c r="BT102" s="573"/>
      <c r="BU102" s="573"/>
      <c r="BV102" s="573"/>
      <c r="BW102" s="573"/>
      <c r="BX102" s="573"/>
      <c r="BY102" s="573"/>
      <c r="BZ102" s="573"/>
      <c r="CA102" s="573"/>
      <c r="CB102" s="573"/>
      <c r="CC102" s="573"/>
      <c r="CD102" s="573"/>
      <c r="CE102" s="573"/>
      <c r="CF102" s="573"/>
      <c r="CG102" s="573"/>
      <c r="CH102" s="573"/>
      <c r="CI102" s="573"/>
      <c r="CJ102" s="573"/>
      <c r="CK102" s="573"/>
      <c r="CL102" s="573"/>
      <c r="CM102" s="573"/>
    </row>
    <row r="103" spans="1:91" s="574" customFormat="1" ht="16.3">
      <c r="A103" s="573"/>
      <c r="B103" s="593" t="s">
        <v>874</v>
      </c>
      <c r="C103" s="594"/>
      <c r="D103" s="587"/>
      <c r="E103" s="594"/>
      <c r="F103" s="587"/>
      <c r="G103" s="594"/>
      <c r="H103" s="594"/>
      <c r="I103" s="594"/>
      <c r="J103" s="594"/>
      <c r="K103" s="595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  <c r="BF103" s="573"/>
      <c r="BG103" s="573"/>
      <c r="BH103" s="573"/>
      <c r="BI103" s="573"/>
      <c r="BJ103" s="573"/>
      <c r="BK103" s="573"/>
      <c r="BL103" s="573"/>
      <c r="BM103" s="573"/>
      <c r="BN103" s="573"/>
      <c r="BO103" s="573"/>
      <c r="BP103" s="573"/>
      <c r="BQ103" s="573"/>
      <c r="BR103" s="573"/>
      <c r="BS103" s="573"/>
      <c r="BT103" s="573"/>
      <c r="BU103" s="573"/>
      <c r="BV103" s="573"/>
      <c r="BW103" s="573"/>
      <c r="BX103" s="573"/>
      <c r="BY103" s="573"/>
      <c r="BZ103" s="573"/>
      <c r="CA103" s="573"/>
      <c r="CB103" s="573"/>
      <c r="CC103" s="573"/>
      <c r="CD103" s="573"/>
      <c r="CE103" s="573"/>
      <c r="CF103" s="573"/>
      <c r="CG103" s="573"/>
      <c r="CH103" s="573"/>
      <c r="CI103" s="573"/>
      <c r="CJ103" s="573"/>
      <c r="CK103" s="573"/>
      <c r="CL103" s="573"/>
      <c r="CM103" s="573"/>
    </row>
    <row r="104" spans="1:91" s="574" customFormat="1" ht="16.3">
      <c r="A104" s="573"/>
      <c r="B104" s="848" t="s">
        <v>875</v>
      </c>
      <c r="C104" s="594"/>
      <c r="D104" s="587"/>
      <c r="E104" s="594"/>
      <c r="F104" s="587"/>
      <c r="G104" s="594"/>
      <c r="H104" s="594"/>
      <c r="I104" s="594"/>
      <c r="J104" s="594"/>
      <c r="K104" s="595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  <c r="BF104" s="573"/>
      <c r="BG104" s="573"/>
      <c r="BH104" s="573"/>
      <c r="BI104" s="573"/>
      <c r="BJ104" s="573"/>
      <c r="BK104" s="573"/>
      <c r="BL104" s="573"/>
      <c r="BM104" s="573"/>
      <c r="BN104" s="573"/>
      <c r="BO104" s="573"/>
      <c r="BP104" s="573"/>
      <c r="BQ104" s="573"/>
      <c r="BR104" s="573"/>
      <c r="BS104" s="573"/>
      <c r="BT104" s="573"/>
      <c r="BU104" s="573"/>
      <c r="BV104" s="573"/>
      <c r="BW104" s="573"/>
      <c r="BX104" s="573"/>
      <c r="BY104" s="573"/>
      <c r="BZ104" s="573"/>
      <c r="CA104" s="573"/>
      <c r="CB104" s="573"/>
      <c r="CC104" s="573"/>
      <c r="CD104" s="573"/>
      <c r="CE104" s="573"/>
      <c r="CF104" s="573"/>
      <c r="CG104" s="573"/>
      <c r="CH104" s="573"/>
      <c r="CI104" s="573"/>
      <c r="CJ104" s="573"/>
      <c r="CK104" s="573"/>
      <c r="CL104" s="573"/>
      <c r="CM104" s="573"/>
    </row>
    <row r="105" spans="1:91" s="574" customFormat="1" ht="16.3">
      <c r="A105" s="573"/>
      <c r="B105" s="597" t="s">
        <v>876</v>
      </c>
      <c r="C105" s="594"/>
      <c r="D105" s="587"/>
      <c r="E105" s="594"/>
      <c r="F105" s="587"/>
      <c r="G105" s="594"/>
      <c r="H105" s="594"/>
      <c r="I105" s="594"/>
      <c r="J105" s="594"/>
      <c r="K105" s="595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  <c r="BF105" s="573"/>
      <c r="BG105" s="573"/>
      <c r="BH105" s="573"/>
      <c r="BI105" s="573"/>
      <c r="BJ105" s="573"/>
      <c r="BK105" s="573"/>
      <c r="BL105" s="573"/>
      <c r="BM105" s="573"/>
      <c r="BN105" s="573"/>
      <c r="BO105" s="573"/>
      <c r="BP105" s="573"/>
      <c r="BQ105" s="573"/>
      <c r="BR105" s="573"/>
      <c r="BS105" s="573"/>
      <c r="BT105" s="573"/>
      <c r="BU105" s="573"/>
      <c r="BV105" s="573"/>
      <c r="BW105" s="573"/>
      <c r="BX105" s="573"/>
      <c r="BY105" s="573"/>
      <c r="BZ105" s="573"/>
      <c r="CA105" s="573"/>
      <c r="CB105" s="573"/>
      <c r="CC105" s="573"/>
      <c r="CD105" s="573"/>
      <c r="CE105" s="573"/>
      <c r="CF105" s="573"/>
      <c r="CG105" s="573"/>
      <c r="CH105" s="573"/>
      <c r="CI105" s="573"/>
      <c r="CJ105" s="573"/>
      <c r="CK105" s="573"/>
      <c r="CL105" s="573"/>
      <c r="CM105" s="573"/>
    </row>
    <row r="106" spans="1:91" s="574" customFormat="1" ht="16.3">
      <c r="A106" s="573"/>
      <c r="B106" s="597" t="s">
        <v>519</v>
      </c>
      <c r="C106" s="594"/>
      <c r="D106" s="587"/>
      <c r="E106" s="594"/>
      <c r="F106" s="587"/>
      <c r="G106" s="594"/>
      <c r="H106" s="594"/>
      <c r="I106" s="594"/>
      <c r="J106" s="594"/>
      <c r="K106" s="595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  <c r="BF106" s="573"/>
      <c r="BG106" s="573"/>
      <c r="BH106" s="573"/>
      <c r="BI106" s="573"/>
      <c r="BJ106" s="573"/>
      <c r="BK106" s="573"/>
      <c r="BL106" s="573"/>
      <c r="BM106" s="573"/>
      <c r="BN106" s="573"/>
      <c r="BO106" s="573"/>
      <c r="BP106" s="573"/>
      <c r="BQ106" s="573"/>
      <c r="BR106" s="573"/>
      <c r="BS106" s="573"/>
      <c r="BT106" s="573"/>
      <c r="BU106" s="573"/>
      <c r="BV106" s="573"/>
      <c r="BW106" s="573"/>
      <c r="BX106" s="573"/>
      <c r="BY106" s="573"/>
      <c r="BZ106" s="573"/>
      <c r="CA106" s="573"/>
      <c r="CB106" s="573"/>
      <c r="CC106" s="573"/>
      <c r="CD106" s="573"/>
      <c r="CE106" s="573"/>
      <c r="CF106" s="573"/>
      <c r="CG106" s="573"/>
      <c r="CH106" s="573"/>
      <c r="CI106" s="573"/>
      <c r="CJ106" s="573"/>
      <c r="CK106" s="573"/>
      <c r="CL106" s="573"/>
      <c r="CM106" s="573"/>
    </row>
    <row r="107" spans="1:91" s="574" customFormat="1" ht="16.3">
      <c r="A107" s="573"/>
      <c r="B107" s="597" t="s">
        <v>845</v>
      </c>
      <c r="C107" s="594"/>
      <c r="D107" s="587"/>
      <c r="E107" s="594"/>
      <c r="F107" s="587"/>
      <c r="G107" s="594"/>
      <c r="H107" s="594"/>
      <c r="I107" s="594"/>
      <c r="J107" s="594"/>
      <c r="K107" s="595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  <c r="BF107" s="573"/>
      <c r="BG107" s="573"/>
      <c r="BH107" s="573"/>
      <c r="BI107" s="573"/>
      <c r="BJ107" s="573"/>
      <c r="BK107" s="573"/>
      <c r="BL107" s="573"/>
      <c r="BM107" s="573"/>
      <c r="BN107" s="573"/>
      <c r="BO107" s="573"/>
      <c r="BP107" s="573"/>
      <c r="BQ107" s="573"/>
      <c r="BR107" s="573"/>
      <c r="BS107" s="573"/>
      <c r="BT107" s="573"/>
      <c r="BU107" s="573"/>
      <c r="BV107" s="573"/>
      <c r="BW107" s="573"/>
      <c r="BX107" s="573"/>
      <c r="BY107" s="573"/>
      <c r="BZ107" s="573"/>
      <c r="CA107" s="573"/>
      <c r="CB107" s="573"/>
      <c r="CC107" s="573"/>
      <c r="CD107" s="573"/>
      <c r="CE107" s="573"/>
      <c r="CF107" s="573"/>
      <c r="CG107" s="573"/>
      <c r="CH107" s="573"/>
      <c r="CI107" s="573"/>
      <c r="CJ107" s="573"/>
      <c r="CK107" s="573"/>
      <c r="CL107" s="573"/>
      <c r="CM107" s="573"/>
    </row>
    <row r="108" spans="1:91" s="574" customFormat="1" ht="16.3">
      <c r="A108" s="573"/>
      <c r="B108" s="593" t="s">
        <v>916</v>
      </c>
      <c r="C108" s="594"/>
      <c r="D108" s="587"/>
      <c r="E108" s="594"/>
      <c r="F108" s="587"/>
      <c r="G108" s="594"/>
      <c r="H108" s="594"/>
      <c r="I108" s="594"/>
      <c r="J108" s="594"/>
      <c r="K108" s="595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  <c r="BF108" s="573"/>
      <c r="BG108" s="573"/>
      <c r="BH108" s="573"/>
      <c r="BI108" s="573"/>
      <c r="BJ108" s="573"/>
      <c r="BK108" s="573"/>
      <c r="BL108" s="573"/>
      <c r="BM108" s="573"/>
      <c r="BN108" s="573"/>
      <c r="BO108" s="573"/>
      <c r="BP108" s="573"/>
      <c r="BQ108" s="573"/>
      <c r="BR108" s="573"/>
      <c r="BS108" s="573"/>
      <c r="BT108" s="573"/>
      <c r="BU108" s="573"/>
      <c r="BV108" s="573"/>
      <c r="BW108" s="573"/>
      <c r="BX108" s="573"/>
      <c r="BY108" s="573"/>
      <c r="BZ108" s="573"/>
      <c r="CA108" s="573"/>
      <c r="CB108" s="573"/>
      <c r="CC108" s="573"/>
      <c r="CD108" s="573"/>
      <c r="CE108" s="573"/>
      <c r="CF108" s="573"/>
      <c r="CG108" s="573"/>
      <c r="CH108" s="573"/>
      <c r="CI108" s="573"/>
      <c r="CJ108" s="573"/>
      <c r="CK108" s="573"/>
      <c r="CL108" s="573"/>
      <c r="CM108" s="573"/>
    </row>
    <row r="109" spans="1:91" s="574" customFormat="1" ht="16.3">
      <c r="A109" s="573"/>
      <c r="B109" s="597" t="s">
        <v>899</v>
      </c>
      <c r="C109" s="594"/>
      <c r="D109" s="587"/>
      <c r="E109" s="594"/>
      <c r="F109" s="587"/>
      <c r="G109" s="594"/>
      <c r="H109" s="594"/>
      <c r="I109" s="594"/>
      <c r="J109" s="594"/>
      <c r="K109" s="595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  <c r="BF109" s="573"/>
      <c r="BG109" s="573"/>
      <c r="BH109" s="573"/>
      <c r="BI109" s="573"/>
      <c r="BJ109" s="573"/>
      <c r="BK109" s="573"/>
      <c r="BL109" s="573"/>
      <c r="BM109" s="573"/>
      <c r="BN109" s="573"/>
      <c r="BO109" s="573"/>
      <c r="BP109" s="573"/>
      <c r="BQ109" s="573"/>
      <c r="BR109" s="573"/>
      <c r="BS109" s="573"/>
      <c r="BT109" s="573"/>
      <c r="BU109" s="573"/>
      <c r="BV109" s="573"/>
      <c r="BW109" s="573"/>
      <c r="BX109" s="573"/>
      <c r="BY109" s="573"/>
      <c r="BZ109" s="573"/>
      <c r="CA109" s="573"/>
      <c r="CB109" s="573"/>
      <c r="CC109" s="573"/>
      <c r="CD109" s="573"/>
      <c r="CE109" s="573"/>
      <c r="CF109" s="573"/>
      <c r="CG109" s="573"/>
      <c r="CH109" s="573"/>
      <c r="CI109" s="573"/>
      <c r="CJ109" s="573"/>
      <c r="CK109" s="573"/>
      <c r="CL109" s="573"/>
      <c r="CM109" s="573"/>
    </row>
    <row r="110" spans="1:91" s="574" customFormat="1" ht="16.3">
      <c r="A110" s="573"/>
      <c r="B110" s="593" t="s">
        <v>900</v>
      </c>
      <c r="C110" s="594"/>
      <c r="D110" s="587"/>
      <c r="E110" s="594"/>
      <c r="F110" s="587"/>
      <c r="G110" s="594"/>
      <c r="H110" s="594"/>
      <c r="I110" s="594"/>
      <c r="J110" s="594"/>
      <c r="K110" s="595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  <c r="BF110" s="573"/>
      <c r="BG110" s="573"/>
      <c r="BH110" s="573"/>
      <c r="BI110" s="573"/>
      <c r="BJ110" s="573"/>
      <c r="BK110" s="573"/>
      <c r="BL110" s="573"/>
      <c r="BM110" s="573"/>
      <c r="BN110" s="573"/>
      <c r="BO110" s="573"/>
      <c r="BP110" s="573"/>
      <c r="BQ110" s="573"/>
      <c r="BR110" s="573"/>
      <c r="BS110" s="573"/>
      <c r="BT110" s="573"/>
      <c r="BU110" s="573"/>
      <c r="BV110" s="573"/>
      <c r="BW110" s="573"/>
      <c r="BX110" s="573"/>
      <c r="BY110" s="573"/>
      <c r="BZ110" s="573"/>
      <c r="CA110" s="573"/>
      <c r="CB110" s="573"/>
      <c r="CC110" s="573"/>
      <c r="CD110" s="573"/>
      <c r="CE110" s="573"/>
      <c r="CF110" s="573"/>
      <c r="CG110" s="573"/>
      <c r="CH110" s="573"/>
      <c r="CI110" s="573"/>
      <c r="CJ110" s="573"/>
      <c r="CK110" s="573"/>
      <c r="CL110" s="573"/>
      <c r="CM110" s="573"/>
    </row>
    <row r="111" spans="1:91" s="574" customFormat="1" ht="16.3">
      <c r="A111" s="573"/>
      <c r="B111" s="597" t="s">
        <v>934</v>
      </c>
      <c r="C111" s="594"/>
      <c r="D111" s="587"/>
      <c r="E111" s="594"/>
      <c r="F111" s="587"/>
      <c r="G111" s="594"/>
      <c r="H111" s="594"/>
      <c r="I111" s="594"/>
      <c r="J111" s="594"/>
      <c r="K111" s="595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  <c r="BF111" s="573"/>
      <c r="BG111" s="573"/>
      <c r="BH111" s="573"/>
      <c r="BI111" s="573"/>
      <c r="BJ111" s="573"/>
      <c r="BK111" s="573"/>
      <c r="BL111" s="573"/>
      <c r="BM111" s="573"/>
      <c r="BN111" s="573"/>
      <c r="BO111" s="573"/>
      <c r="BP111" s="573"/>
      <c r="BQ111" s="573"/>
      <c r="BR111" s="573"/>
      <c r="BS111" s="573"/>
      <c r="BT111" s="573"/>
      <c r="BU111" s="573"/>
      <c r="BV111" s="573"/>
      <c r="BW111" s="573"/>
      <c r="BX111" s="573"/>
      <c r="BY111" s="573"/>
      <c r="BZ111" s="573"/>
      <c r="CA111" s="573"/>
      <c r="CB111" s="573"/>
      <c r="CC111" s="573"/>
      <c r="CD111" s="573"/>
      <c r="CE111" s="573"/>
      <c r="CF111" s="573"/>
      <c r="CG111" s="573"/>
      <c r="CH111" s="573"/>
      <c r="CI111" s="573"/>
      <c r="CJ111" s="573"/>
      <c r="CK111" s="573"/>
      <c r="CL111" s="573"/>
      <c r="CM111" s="573"/>
    </row>
    <row r="112" spans="1:91" s="574" customFormat="1" ht="16.3">
      <c r="A112" s="573"/>
      <c r="B112" s="593" t="s">
        <v>935</v>
      </c>
      <c r="C112" s="594"/>
      <c r="D112" s="587"/>
      <c r="E112" s="594"/>
      <c r="F112" s="587"/>
      <c r="G112" s="594"/>
      <c r="H112" s="594"/>
      <c r="I112" s="594"/>
      <c r="J112" s="594"/>
      <c r="K112" s="595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  <c r="BF112" s="573"/>
      <c r="BG112" s="573"/>
      <c r="BH112" s="573"/>
      <c r="BI112" s="573"/>
      <c r="BJ112" s="573"/>
      <c r="BK112" s="573"/>
      <c r="BL112" s="573"/>
      <c r="BM112" s="573"/>
      <c r="BN112" s="573"/>
      <c r="BO112" s="573"/>
      <c r="BP112" s="573"/>
      <c r="BQ112" s="573"/>
      <c r="BR112" s="573"/>
      <c r="BS112" s="573"/>
      <c r="BT112" s="573"/>
      <c r="BU112" s="573"/>
      <c r="BV112" s="573"/>
      <c r="BW112" s="573"/>
      <c r="BX112" s="573"/>
      <c r="BY112" s="573"/>
      <c r="BZ112" s="573"/>
      <c r="CA112" s="573"/>
      <c r="CB112" s="573"/>
      <c r="CC112" s="573"/>
      <c r="CD112" s="573"/>
      <c r="CE112" s="573"/>
      <c r="CF112" s="573"/>
      <c r="CG112" s="573"/>
      <c r="CH112" s="573"/>
      <c r="CI112" s="573"/>
      <c r="CJ112" s="573"/>
      <c r="CK112" s="573"/>
      <c r="CL112" s="573"/>
      <c r="CM112" s="573"/>
    </row>
    <row r="113" spans="1:91" s="55" customFormat="1" ht="17.5" customHeight="1">
      <c r="A113" s="575"/>
      <c r="B113" s="597" t="s">
        <v>871</v>
      </c>
      <c r="C113" s="594"/>
      <c r="D113" s="587"/>
      <c r="E113" s="594"/>
      <c r="F113" s="587"/>
      <c r="G113" s="594"/>
      <c r="H113" s="594"/>
      <c r="I113" s="594"/>
      <c r="J113" s="594"/>
      <c r="K113" s="595"/>
      <c r="L113" s="575"/>
      <c r="M113" s="575"/>
      <c r="N113" s="575"/>
      <c r="O113" s="575"/>
      <c r="P113" s="575"/>
      <c r="Q113" s="575"/>
      <c r="R113" s="575"/>
      <c r="S113" s="575"/>
      <c r="T113" s="575"/>
      <c r="U113" s="575"/>
      <c r="V113" s="575"/>
      <c r="W113" s="575"/>
      <c r="X113" s="575"/>
      <c r="Y113" s="575"/>
      <c r="Z113" s="575"/>
      <c r="AA113" s="575"/>
      <c r="AB113" s="575"/>
      <c r="AC113" s="575"/>
      <c r="AD113" s="575"/>
      <c r="AE113" s="575"/>
      <c r="AF113" s="575"/>
      <c r="AG113" s="575"/>
      <c r="AH113" s="575"/>
      <c r="AI113" s="575"/>
      <c r="AJ113" s="575"/>
      <c r="AK113" s="575"/>
      <c r="AL113" s="575"/>
      <c r="AM113" s="575"/>
      <c r="AN113" s="575"/>
      <c r="AO113" s="575"/>
      <c r="AP113" s="575"/>
      <c r="AQ113" s="575"/>
      <c r="AR113" s="575"/>
      <c r="AS113" s="575"/>
      <c r="AT113" s="575"/>
      <c r="AU113" s="575"/>
      <c r="AV113" s="575"/>
      <c r="AW113" s="575"/>
      <c r="AX113" s="575"/>
      <c r="AY113" s="575"/>
      <c r="AZ113" s="575"/>
      <c r="BA113" s="575"/>
      <c r="BB113" s="575"/>
      <c r="BC113" s="575"/>
      <c r="BD113" s="575"/>
      <c r="BE113" s="575"/>
      <c r="BF113" s="575"/>
      <c r="BG113" s="575"/>
      <c r="BH113" s="575"/>
      <c r="BI113" s="575"/>
      <c r="BJ113" s="575"/>
      <c r="BK113" s="575"/>
      <c r="BL113" s="575"/>
      <c r="BM113" s="575"/>
      <c r="BN113" s="575"/>
      <c r="BO113" s="575"/>
      <c r="BP113" s="575"/>
      <c r="BQ113" s="575"/>
      <c r="BR113" s="575"/>
      <c r="BS113" s="575"/>
      <c r="BT113" s="575"/>
      <c r="BU113" s="575"/>
      <c r="BV113" s="575"/>
      <c r="BW113" s="575"/>
      <c r="BX113" s="575"/>
      <c r="BY113" s="575"/>
      <c r="BZ113" s="575"/>
      <c r="CA113" s="575"/>
      <c r="CB113" s="575"/>
      <c r="CC113" s="575"/>
      <c r="CD113" s="575"/>
      <c r="CE113" s="575"/>
      <c r="CF113" s="575"/>
      <c r="CG113" s="575"/>
      <c r="CH113" s="575"/>
      <c r="CI113" s="575"/>
      <c r="CJ113" s="575"/>
      <c r="CK113" s="575"/>
      <c r="CL113" s="575"/>
      <c r="CM113" s="575"/>
    </row>
    <row r="114" spans="1:91" s="55" customFormat="1" ht="17.5" customHeight="1">
      <c r="A114" s="575"/>
      <c r="B114" s="593"/>
      <c r="C114" s="594"/>
      <c r="D114" s="587"/>
      <c r="E114" s="594"/>
      <c r="F114" s="587"/>
      <c r="G114" s="594"/>
      <c r="H114" s="594"/>
      <c r="I114" s="594"/>
      <c r="J114" s="594"/>
      <c r="K114" s="595"/>
      <c r="L114" s="575"/>
      <c r="M114" s="575"/>
      <c r="N114" s="575"/>
      <c r="O114" s="575"/>
      <c r="P114" s="575"/>
      <c r="Q114" s="575"/>
      <c r="R114" s="575"/>
      <c r="S114" s="575"/>
      <c r="T114" s="575"/>
      <c r="U114" s="575"/>
      <c r="V114" s="575"/>
      <c r="W114" s="575"/>
      <c r="X114" s="575"/>
      <c r="Y114" s="575"/>
      <c r="Z114" s="575"/>
      <c r="AA114" s="575"/>
      <c r="AB114" s="575"/>
      <c r="AC114" s="575"/>
      <c r="AD114" s="575"/>
      <c r="AE114" s="575"/>
      <c r="AF114" s="575"/>
      <c r="AG114" s="575"/>
      <c r="AH114" s="575"/>
      <c r="AI114" s="575"/>
      <c r="AJ114" s="575"/>
      <c r="AK114" s="575"/>
      <c r="AL114" s="575"/>
      <c r="AM114" s="575"/>
      <c r="AN114" s="575"/>
      <c r="AO114" s="575"/>
      <c r="AP114" s="575"/>
      <c r="AQ114" s="575"/>
      <c r="AR114" s="575"/>
      <c r="AS114" s="575"/>
      <c r="AT114" s="575"/>
      <c r="AU114" s="575"/>
      <c r="AV114" s="575"/>
      <c r="AW114" s="575"/>
      <c r="AX114" s="575"/>
      <c r="AY114" s="575"/>
      <c r="AZ114" s="575"/>
      <c r="BA114" s="575"/>
      <c r="BB114" s="575"/>
      <c r="BC114" s="575"/>
      <c r="BD114" s="575"/>
      <c r="BE114" s="575"/>
      <c r="BF114" s="575"/>
      <c r="BG114" s="575"/>
      <c r="BH114" s="575"/>
      <c r="BI114" s="575"/>
      <c r="BJ114" s="575"/>
      <c r="BK114" s="575"/>
      <c r="BL114" s="575"/>
      <c r="BM114" s="575"/>
      <c r="BN114" s="575"/>
      <c r="BO114" s="575"/>
      <c r="BP114" s="575"/>
      <c r="BQ114" s="575"/>
      <c r="BR114" s="575"/>
      <c r="BS114" s="575"/>
      <c r="BT114" s="575"/>
      <c r="BU114" s="575"/>
      <c r="BV114" s="575"/>
      <c r="BW114" s="575"/>
      <c r="BX114" s="575"/>
      <c r="BY114" s="575"/>
      <c r="BZ114" s="575"/>
      <c r="CA114" s="575"/>
      <c r="CB114" s="575"/>
      <c r="CC114" s="575"/>
      <c r="CD114" s="575"/>
      <c r="CE114" s="575"/>
      <c r="CF114" s="575"/>
      <c r="CG114" s="575"/>
      <c r="CH114" s="575"/>
      <c r="CI114" s="575"/>
      <c r="CJ114" s="575"/>
      <c r="CK114" s="575"/>
      <c r="CL114" s="575"/>
      <c r="CM114" s="575"/>
    </row>
    <row r="115" spans="1:91" s="55" customFormat="1" ht="17.5" customHeight="1">
      <c r="A115" s="575"/>
      <c r="B115" s="593"/>
      <c r="C115" s="594"/>
      <c r="D115" s="587"/>
      <c r="E115" s="594"/>
      <c r="F115" s="587"/>
      <c r="G115" s="594"/>
      <c r="H115" s="594"/>
      <c r="I115" s="594"/>
      <c r="J115" s="594"/>
      <c r="K115" s="595"/>
      <c r="L115" s="575"/>
      <c r="M115" s="575"/>
      <c r="N115" s="575"/>
      <c r="O115" s="575"/>
      <c r="P115" s="575"/>
      <c r="Q115" s="575"/>
      <c r="R115" s="575"/>
      <c r="S115" s="575"/>
      <c r="T115" s="575"/>
      <c r="U115" s="575"/>
      <c r="V115" s="575"/>
      <c r="W115" s="575"/>
      <c r="X115" s="575"/>
      <c r="Y115" s="575"/>
      <c r="Z115" s="575"/>
      <c r="AA115" s="575"/>
      <c r="AB115" s="575"/>
      <c r="AC115" s="575"/>
      <c r="AD115" s="575"/>
      <c r="AE115" s="575"/>
      <c r="AF115" s="575"/>
      <c r="AG115" s="575"/>
      <c r="AH115" s="575"/>
      <c r="AI115" s="575"/>
      <c r="AJ115" s="575"/>
      <c r="AK115" s="575"/>
      <c r="AL115" s="575"/>
      <c r="AM115" s="575"/>
      <c r="AN115" s="575"/>
      <c r="AO115" s="575"/>
      <c r="AP115" s="575"/>
      <c r="AQ115" s="575"/>
      <c r="AR115" s="575"/>
      <c r="AS115" s="575"/>
      <c r="AT115" s="575"/>
      <c r="AU115" s="575"/>
      <c r="AV115" s="575"/>
      <c r="AW115" s="575"/>
      <c r="AX115" s="575"/>
      <c r="AY115" s="575"/>
      <c r="AZ115" s="575"/>
      <c r="BA115" s="575"/>
      <c r="BB115" s="575"/>
      <c r="BC115" s="575"/>
      <c r="BD115" s="575"/>
      <c r="BE115" s="575"/>
      <c r="BF115" s="575"/>
      <c r="BG115" s="575"/>
      <c r="BH115" s="575"/>
      <c r="BI115" s="575"/>
      <c r="BJ115" s="575"/>
      <c r="BK115" s="575"/>
      <c r="BL115" s="575"/>
      <c r="BM115" s="575"/>
      <c r="BN115" s="575"/>
      <c r="BO115" s="575"/>
      <c r="BP115" s="575"/>
      <c r="BQ115" s="575"/>
      <c r="BR115" s="575"/>
      <c r="BS115" s="575"/>
      <c r="BT115" s="575"/>
      <c r="BU115" s="575"/>
      <c r="BV115" s="575"/>
      <c r="BW115" s="575"/>
      <c r="BX115" s="575"/>
      <c r="BY115" s="575"/>
      <c r="BZ115" s="575"/>
      <c r="CA115" s="575"/>
      <c r="CB115" s="575"/>
      <c r="CC115" s="575"/>
      <c r="CD115" s="575"/>
      <c r="CE115" s="575"/>
      <c r="CF115" s="575"/>
      <c r="CG115" s="575"/>
      <c r="CH115" s="575"/>
      <c r="CI115" s="575"/>
      <c r="CJ115" s="575"/>
      <c r="CK115" s="575"/>
      <c r="CL115" s="575"/>
      <c r="CM115" s="575"/>
    </row>
    <row r="116" spans="1:91" s="55" customFormat="1" ht="17.5" customHeight="1">
      <c r="A116" s="575"/>
      <c r="B116" s="593"/>
      <c r="C116" s="594"/>
      <c r="D116" s="587"/>
      <c r="E116" s="594"/>
      <c r="F116" s="587"/>
      <c r="G116" s="594"/>
      <c r="H116" s="594"/>
      <c r="I116" s="594"/>
      <c r="J116" s="594"/>
      <c r="K116" s="595"/>
      <c r="L116" s="575"/>
      <c r="M116" s="575"/>
      <c r="N116" s="575"/>
      <c r="O116" s="575"/>
      <c r="P116" s="575"/>
      <c r="Q116" s="575"/>
      <c r="R116" s="575"/>
      <c r="S116" s="575"/>
      <c r="T116" s="575"/>
      <c r="U116" s="575"/>
      <c r="V116" s="575"/>
      <c r="W116" s="575"/>
      <c r="X116" s="575"/>
      <c r="Y116" s="575"/>
      <c r="Z116" s="575"/>
      <c r="AA116" s="575"/>
      <c r="AB116" s="575"/>
      <c r="AC116" s="575"/>
      <c r="AD116" s="575"/>
      <c r="AE116" s="575"/>
      <c r="AF116" s="575"/>
      <c r="AG116" s="575"/>
      <c r="AH116" s="575"/>
      <c r="AI116" s="575"/>
      <c r="AJ116" s="575"/>
      <c r="AK116" s="575"/>
      <c r="AL116" s="575"/>
      <c r="AM116" s="575"/>
      <c r="AN116" s="575"/>
      <c r="AO116" s="575"/>
      <c r="AP116" s="575"/>
      <c r="AQ116" s="575"/>
      <c r="AR116" s="575"/>
      <c r="AS116" s="575"/>
      <c r="AT116" s="575"/>
      <c r="AU116" s="575"/>
      <c r="AV116" s="575"/>
      <c r="AW116" s="575"/>
      <c r="AX116" s="575"/>
      <c r="AY116" s="575"/>
      <c r="AZ116" s="575"/>
      <c r="BA116" s="575"/>
      <c r="BB116" s="575"/>
      <c r="BC116" s="575"/>
      <c r="BD116" s="575"/>
      <c r="BE116" s="575"/>
      <c r="BF116" s="575"/>
      <c r="BG116" s="575"/>
      <c r="BH116" s="575"/>
      <c r="BI116" s="575"/>
      <c r="BJ116" s="575"/>
      <c r="BK116" s="575"/>
      <c r="BL116" s="575"/>
      <c r="BM116" s="575"/>
      <c r="BN116" s="575"/>
      <c r="BO116" s="575"/>
      <c r="BP116" s="575"/>
      <c r="BQ116" s="575"/>
      <c r="BR116" s="575"/>
      <c r="BS116" s="575"/>
      <c r="BT116" s="575"/>
      <c r="BU116" s="575"/>
      <c r="BV116" s="575"/>
      <c r="BW116" s="575"/>
      <c r="BX116" s="575"/>
      <c r="BY116" s="575"/>
      <c r="BZ116" s="575"/>
      <c r="CA116" s="575"/>
      <c r="CB116" s="575"/>
      <c r="CC116" s="575"/>
      <c r="CD116" s="575"/>
      <c r="CE116" s="575"/>
      <c r="CF116" s="575"/>
      <c r="CG116" s="575"/>
      <c r="CH116" s="575"/>
      <c r="CI116" s="575"/>
      <c r="CJ116" s="575"/>
      <c r="CK116" s="575"/>
      <c r="CL116" s="575"/>
      <c r="CM116" s="575"/>
    </row>
    <row r="117" spans="1:91" s="55" customFormat="1" ht="17.5" customHeight="1">
      <c r="A117" s="575"/>
      <c r="B117" s="593"/>
      <c r="C117" s="594"/>
      <c r="D117" s="587"/>
      <c r="E117" s="594"/>
      <c r="F117" s="587"/>
      <c r="G117" s="594"/>
      <c r="H117" s="594"/>
      <c r="I117" s="594"/>
      <c r="J117" s="594"/>
      <c r="K117" s="59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5"/>
      <c r="V117" s="575"/>
      <c r="W117" s="575"/>
      <c r="X117" s="575"/>
      <c r="Y117" s="575"/>
      <c r="Z117" s="575"/>
      <c r="AA117" s="575"/>
      <c r="AB117" s="575"/>
      <c r="AC117" s="575"/>
      <c r="AD117" s="575"/>
      <c r="AE117" s="575"/>
      <c r="AF117" s="575"/>
      <c r="AG117" s="575"/>
      <c r="AH117" s="575"/>
      <c r="AI117" s="575"/>
      <c r="AJ117" s="575"/>
      <c r="AK117" s="575"/>
      <c r="AL117" s="575"/>
      <c r="AM117" s="575"/>
      <c r="AN117" s="575"/>
      <c r="AO117" s="575"/>
      <c r="AP117" s="575"/>
      <c r="AQ117" s="575"/>
      <c r="AR117" s="575"/>
      <c r="AS117" s="575"/>
      <c r="AT117" s="575"/>
      <c r="AU117" s="575"/>
      <c r="AV117" s="575"/>
      <c r="AW117" s="575"/>
      <c r="AX117" s="575"/>
      <c r="AY117" s="575"/>
      <c r="AZ117" s="575"/>
      <c r="BA117" s="575"/>
      <c r="BB117" s="575"/>
      <c r="BC117" s="575"/>
      <c r="BD117" s="575"/>
      <c r="BE117" s="575"/>
      <c r="BF117" s="575"/>
      <c r="BG117" s="575"/>
      <c r="BH117" s="575"/>
      <c r="BI117" s="575"/>
      <c r="BJ117" s="575"/>
      <c r="BK117" s="575"/>
      <c r="BL117" s="575"/>
      <c r="BM117" s="575"/>
      <c r="BN117" s="575"/>
      <c r="BO117" s="575"/>
      <c r="BP117" s="575"/>
      <c r="BQ117" s="575"/>
      <c r="BR117" s="575"/>
      <c r="BS117" s="575"/>
      <c r="BT117" s="575"/>
      <c r="BU117" s="575"/>
      <c r="BV117" s="575"/>
      <c r="BW117" s="575"/>
      <c r="BX117" s="575"/>
      <c r="BY117" s="575"/>
      <c r="BZ117" s="575"/>
      <c r="CA117" s="575"/>
      <c r="CB117" s="575"/>
      <c r="CC117" s="575"/>
      <c r="CD117" s="575"/>
      <c r="CE117" s="575"/>
      <c r="CF117" s="575"/>
      <c r="CG117" s="575"/>
      <c r="CH117" s="575"/>
      <c r="CI117" s="575"/>
      <c r="CJ117" s="575"/>
      <c r="CK117" s="575"/>
      <c r="CL117" s="575"/>
      <c r="CM117" s="575"/>
    </row>
    <row r="118" spans="1:91" s="55" customFormat="1" ht="17.5" customHeight="1">
      <c r="A118" s="575"/>
      <c r="B118" s="593"/>
      <c r="C118" s="594"/>
      <c r="D118" s="587"/>
      <c r="E118" s="594"/>
      <c r="F118" s="587"/>
      <c r="G118" s="594"/>
      <c r="H118" s="594"/>
      <c r="I118" s="594"/>
      <c r="J118" s="594"/>
      <c r="K118" s="595"/>
      <c r="L118" s="575"/>
      <c r="M118" s="575"/>
      <c r="N118" s="575"/>
      <c r="O118" s="575"/>
      <c r="P118" s="575"/>
      <c r="Q118" s="575"/>
      <c r="R118" s="575"/>
      <c r="S118" s="575"/>
      <c r="T118" s="575"/>
      <c r="U118" s="575"/>
      <c r="V118" s="575"/>
      <c r="W118" s="575"/>
      <c r="X118" s="575"/>
      <c r="Y118" s="575"/>
      <c r="Z118" s="575"/>
      <c r="AA118" s="575"/>
      <c r="AB118" s="575"/>
      <c r="AC118" s="575"/>
      <c r="AD118" s="575"/>
      <c r="AE118" s="575"/>
      <c r="AF118" s="575"/>
      <c r="AG118" s="575"/>
      <c r="AH118" s="575"/>
      <c r="AI118" s="575"/>
      <c r="AJ118" s="575"/>
      <c r="AK118" s="575"/>
      <c r="AL118" s="575"/>
      <c r="AM118" s="575"/>
      <c r="AN118" s="575"/>
      <c r="AO118" s="575"/>
      <c r="AP118" s="575"/>
      <c r="AQ118" s="575"/>
      <c r="AR118" s="575"/>
      <c r="AS118" s="575"/>
      <c r="AT118" s="575"/>
      <c r="AU118" s="575"/>
      <c r="AV118" s="575"/>
      <c r="AW118" s="575"/>
      <c r="AX118" s="575"/>
      <c r="AY118" s="575"/>
      <c r="AZ118" s="575"/>
      <c r="BA118" s="575"/>
      <c r="BB118" s="575"/>
      <c r="BC118" s="575"/>
      <c r="BD118" s="575"/>
      <c r="BE118" s="575"/>
      <c r="BF118" s="575"/>
      <c r="BG118" s="575"/>
      <c r="BH118" s="575"/>
      <c r="BI118" s="575"/>
      <c r="BJ118" s="575"/>
      <c r="BK118" s="575"/>
      <c r="BL118" s="575"/>
      <c r="BM118" s="575"/>
      <c r="BN118" s="575"/>
      <c r="BO118" s="575"/>
      <c r="BP118" s="575"/>
      <c r="BQ118" s="575"/>
      <c r="BR118" s="575"/>
      <c r="BS118" s="575"/>
      <c r="BT118" s="575"/>
      <c r="BU118" s="575"/>
      <c r="BV118" s="575"/>
      <c r="BW118" s="575"/>
      <c r="BX118" s="575"/>
      <c r="BY118" s="575"/>
      <c r="BZ118" s="575"/>
      <c r="CA118" s="575"/>
      <c r="CB118" s="575"/>
      <c r="CC118" s="575"/>
      <c r="CD118" s="575"/>
      <c r="CE118" s="575"/>
      <c r="CF118" s="575"/>
      <c r="CG118" s="575"/>
      <c r="CH118" s="575"/>
      <c r="CI118" s="575"/>
      <c r="CJ118" s="575"/>
      <c r="CK118" s="575"/>
      <c r="CL118" s="575"/>
      <c r="CM118" s="575"/>
    </row>
    <row r="119" spans="1:91" s="55" customFormat="1" ht="17.5" customHeight="1">
      <c r="A119" s="575"/>
      <c r="B119" s="593"/>
      <c r="C119" s="594"/>
      <c r="D119" s="587"/>
      <c r="E119" s="594"/>
      <c r="F119" s="587"/>
      <c r="G119" s="594"/>
      <c r="H119" s="594"/>
      <c r="I119" s="594"/>
      <c r="J119" s="594"/>
      <c r="K119" s="595"/>
      <c r="L119" s="575"/>
      <c r="M119" s="575"/>
      <c r="N119" s="575"/>
      <c r="O119" s="575"/>
      <c r="P119" s="575"/>
      <c r="Q119" s="575"/>
      <c r="R119" s="575"/>
      <c r="S119" s="575"/>
      <c r="T119" s="575"/>
      <c r="U119" s="575"/>
      <c r="V119" s="575"/>
      <c r="W119" s="575"/>
      <c r="X119" s="575"/>
      <c r="Y119" s="575"/>
      <c r="Z119" s="575"/>
      <c r="AA119" s="575"/>
      <c r="AB119" s="575"/>
      <c r="AC119" s="575"/>
      <c r="AD119" s="575"/>
      <c r="AE119" s="575"/>
      <c r="AF119" s="575"/>
      <c r="AG119" s="575"/>
      <c r="AH119" s="575"/>
      <c r="AI119" s="575"/>
      <c r="AJ119" s="575"/>
      <c r="AK119" s="575"/>
      <c r="AL119" s="575"/>
      <c r="AM119" s="575"/>
      <c r="AN119" s="575"/>
      <c r="AO119" s="575"/>
      <c r="AP119" s="575"/>
      <c r="AQ119" s="575"/>
      <c r="AR119" s="575"/>
      <c r="AS119" s="575"/>
      <c r="AT119" s="575"/>
      <c r="AU119" s="575"/>
      <c r="AV119" s="575"/>
      <c r="AW119" s="575"/>
      <c r="AX119" s="575"/>
      <c r="AY119" s="575"/>
      <c r="AZ119" s="575"/>
      <c r="BA119" s="575"/>
      <c r="BB119" s="575"/>
      <c r="BC119" s="575"/>
      <c r="BD119" s="575"/>
      <c r="BE119" s="575"/>
      <c r="BF119" s="575"/>
      <c r="BG119" s="575"/>
      <c r="BH119" s="575"/>
      <c r="BI119" s="575"/>
      <c r="BJ119" s="575"/>
      <c r="BK119" s="575"/>
      <c r="BL119" s="575"/>
      <c r="BM119" s="575"/>
      <c r="BN119" s="575"/>
      <c r="BO119" s="575"/>
      <c r="BP119" s="575"/>
      <c r="BQ119" s="575"/>
      <c r="BR119" s="575"/>
      <c r="BS119" s="575"/>
      <c r="BT119" s="575"/>
      <c r="BU119" s="575"/>
      <c r="BV119" s="575"/>
      <c r="BW119" s="575"/>
      <c r="BX119" s="575"/>
      <c r="BY119" s="575"/>
      <c r="BZ119" s="575"/>
      <c r="CA119" s="575"/>
      <c r="CB119" s="575"/>
      <c r="CC119" s="575"/>
      <c r="CD119" s="575"/>
      <c r="CE119" s="575"/>
      <c r="CF119" s="575"/>
      <c r="CG119" s="575"/>
      <c r="CH119" s="575"/>
      <c r="CI119" s="575"/>
      <c r="CJ119" s="575"/>
      <c r="CK119" s="575"/>
      <c r="CL119" s="575"/>
      <c r="CM119" s="575"/>
    </row>
    <row r="120" spans="1:91" s="55" customFormat="1" ht="17.5" customHeight="1">
      <c r="A120" s="575"/>
      <c r="B120" s="593"/>
      <c r="C120" s="594"/>
      <c r="D120" s="587"/>
      <c r="E120" s="594"/>
      <c r="F120" s="587"/>
      <c r="G120" s="594"/>
      <c r="H120" s="594"/>
      <c r="I120" s="594"/>
      <c r="J120" s="594"/>
      <c r="K120" s="595"/>
      <c r="L120" s="575"/>
      <c r="M120" s="575"/>
      <c r="N120" s="575"/>
      <c r="O120" s="575"/>
      <c r="P120" s="575"/>
      <c r="Q120" s="575"/>
      <c r="R120" s="575"/>
      <c r="S120" s="575"/>
      <c r="T120" s="575"/>
      <c r="U120" s="575"/>
      <c r="V120" s="575"/>
      <c r="W120" s="575"/>
      <c r="X120" s="575"/>
      <c r="Y120" s="575"/>
      <c r="Z120" s="575"/>
      <c r="AA120" s="575"/>
      <c r="AB120" s="575"/>
      <c r="AC120" s="575"/>
      <c r="AD120" s="575"/>
      <c r="AE120" s="575"/>
      <c r="AF120" s="575"/>
      <c r="AG120" s="575"/>
      <c r="AH120" s="575"/>
      <c r="AI120" s="575"/>
      <c r="AJ120" s="575"/>
      <c r="AK120" s="575"/>
      <c r="AL120" s="575"/>
      <c r="AM120" s="575"/>
      <c r="AN120" s="575"/>
      <c r="AO120" s="575"/>
      <c r="AP120" s="575"/>
      <c r="AQ120" s="575"/>
      <c r="AR120" s="575"/>
      <c r="AS120" s="575"/>
      <c r="AT120" s="575"/>
      <c r="AU120" s="575"/>
      <c r="AV120" s="575"/>
      <c r="AW120" s="575"/>
      <c r="AX120" s="575"/>
      <c r="AY120" s="575"/>
      <c r="AZ120" s="575"/>
      <c r="BA120" s="575"/>
      <c r="BB120" s="575"/>
      <c r="BC120" s="575"/>
      <c r="BD120" s="575"/>
      <c r="BE120" s="575"/>
      <c r="BF120" s="575"/>
      <c r="BG120" s="575"/>
      <c r="BH120" s="575"/>
      <c r="BI120" s="575"/>
      <c r="BJ120" s="575"/>
      <c r="BK120" s="575"/>
      <c r="BL120" s="575"/>
      <c r="BM120" s="575"/>
      <c r="BN120" s="575"/>
      <c r="BO120" s="575"/>
      <c r="BP120" s="575"/>
      <c r="BQ120" s="575"/>
      <c r="BR120" s="575"/>
      <c r="BS120" s="575"/>
      <c r="BT120" s="575"/>
      <c r="BU120" s="575"/>
      <c r="BV120" s="575"/>
      <c r="BW120" s="575"/>
      <c r="BX120" s="575"/>
      <c r="BY120" s="575"/>
      <c r="BZ120" s="575"/>
      <c r="CA120" s="575"/>
      <c r="CB120" s="575"/>
      <c r="CC120" s="575"/>
      <c r="CD120" s="575"/>
      <c r="CE120" s="575"/>
      <c r="CF120" s="575"/>
      <c r="CG120" s="575"/>
      <c r="CH120" s="575"/>
      <c r="CI120" s="575"/>
      <c r="CJ120" s="575"/>
      <c r="CK120" s="575"/>
      <c r="CL120" s="575"/>
      <c r="CM120" s="575"/>
    </row>
    <row r="121" spans="1:91" s="55" customFormat="1" ht="17.5" customHeight="1">
      <c r="A121" s="575"/>
      <c r="B121" s="593"/>
      <c r="C121" s="594"/>
      <c r="D121" s="587"/>
      <c r="E121" s="594"/>
      <c r="F121" s="587"/>
      <c r="G121" s="594"/>
      <c r="H121" s="594"/>
      <c r="I121" s="594"/>
      <c r="J121" s="594"/>
      <c r="K121" s="595"/>
      <c r="L121" s="575"/>
      <c r="M121" s="575"/>
      <c r="N121" s="575"/>
      <c r="O121" s="575"/>
      <c r="P121" s="575"/>
      <c r="Q121" s="575"/>
      <c r="R121" s="575"/>
      <c r="S121" s="575"/>
      <c r="T121" s="575"/>
      <c r="U121" s="575"/>
      <c r="V121" s="575"/>
      <c r="W121" s="575"/>
      <c r="X121" s="575"/>
      <c r="Y121" s="575"/>
      <c r="Z121" s="575"/>
      <c r="AA121" s="575"/>
      <c r="AB121" s="575"/>
      <c r="AC121" s="575"/>
      <c r="AD121" s="575"/>
      <c r="AE121" s="575"/>
      <c r="AF121" s="575"/>
      <c r="AG121" s="575"/>
      <c r="AH121" s="575"/>
      <c r="AI121" s="575"/>
      <c r="AJ121" s="575"/>
      <c r="AK121" s="575"/>
      <c r="AL121" s="575"/>
      <c r="AM121" s="575"/>
      <c r="AN121" s="575"/>
      <c r="AO121" s="575"/>
      <c r="AP121" s="575"/>
      <c r="AQ121" s="575"/>
      <c r="AR121" s="575"/>
      <c r="AS121" s="575"/>
      <c r="AT121" s="575"/>
      <c r="AU121" s="575"/>
      <c r="AV121" s="575"/>
      <c r="AW121" s="575"/>
      <c r="AX121" s="575"/>
      <c r="AY121" s="575"/>
      <c r="AZ121" s="575"/>
      <c r="BA121" s="575"/>
      <c r="BB121" s="575"/>
      <c r="BC121" s="575"/>
      <c r="BD121" s="575"/>
      <c r="BE121" s="575"/>
      <c r="BF121" s="575"/>
      <c r="BG121" s="575"/>
      <c r="BH121" s="575"/>
      <c r="BI121" s="575"/>
      <c r="BJ121" s="575"/>
      <c r="BK121" s="575"/>
      <c r="BL121" s="575"/>
      <c r="BM121" s="575"/>
      <c r="BN121" s="575"/>
      <c r="BO121" s="575"/>
      <c r="BP121" s="575"/>
      <c r="BQ121" s="575"/>
      <c r="BR121" s="575"/>
      <c r="BS121" s="575"/>
      <c r="BT121" s="575"/>
      <c r="BU121" s="575"/>
      <c r="BV121" s="575"/>
      <c r="BW121" s="575"/>
      <c r="BX121" s="575"/>
      <c r="BY121" s="575"/>
      <c r="BZ121" s="575"/>
      <c r="CA121" s="575"/>
      <c r="CB121" s="575"/>
      <c r="CC121" s="575"/>
      <c r="CD121" s="575"/>
      <c r="CE121" s="575"/>
      <c r="CF121" s="575"/>
      <c r="CG121" s="575"/>
      <c r="CH121" s="575"/>
      <c r="CI121" s="575"/>
      <c r="CJ121" s="575"/>
      <c r="CK121" s="575"/>
      <c r="CL121" s="575"/>
      <c r="CM121" s="575"/>
    </row>
    <row r="122" spans="1:91" s="574" customFormat="1" ht="16.3">
      <c r="A122" s="573"/>
      <c r="B122" s="597" t="s">
        <v>520</v>
      </c>
      <c r="C122" s="594"/>
      <c r="D122" s="587"/>
      <c r="E122" s="594"/>
      <c r="F122" s="587"/>
      <c r="G122" s="594"/>
      <c r="H122" s="594"/>
      <c r="I122" s="594"/>
      <c r="J122" s="594"/>
      <c r="K122" s="595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  <c r="BF122" s="573"/>
      <c r="BG122" s="573"/>
      <c r="BH122" s="573"/>
      <c r="BI122" s="573"/>
      <c r="BJ122" s="573"/>
      <c r="BK122" s="573"/>
      <c r="BL122" s="573"/>
      <c r="BM122" s="573"/>
      <c r="BN122" s="573"/>
      <c r="BO122" s="573"/>
      <c r="BP122" s="573"/>
      <c r="BQ122" s="573"/>
      <c r="BR122" s="573"/>
      <c r="BS122" s="573"/>
      <c r="BT122" s="573"/>
      <c r="BU122" s="573"/>
      <c r="BV122" s="573"/>
      <c r="BW122" s="573"/>
      <c r="BX122" s="573"/>
      <c r="BY122" s="573"/>
      <c r="BZ122" s="573"/>
      <c r="CA122" s="573"/>
      <c r="CB122" s="573"/>
      <c r="CC122" s="573"/>
      <c r="CD122" s="573"/>
      <c r="CE122" s="573"/>
      <c r="CF122" s="573"/>
      <c r="CG122" s="573"/>
      <c r="CH122" s="573"/>
      <c r="CI122" s="573"/>
      <c r="CJ122" s="573"/>
      <c r="CK122" s="573"/>
      <c r="CL122" s="573"/>
      <c r="CM122" s="573"/>
    </row>
    <row r="123" spans="1:91" s="574" customFormat="1" ht="16.3">
      <c r="A123" s="573"/>
      <c r="B123" s="597" t="s">
        <v>525</v>
      </c>
      <c r="C123" s="594"/>
      <c r="D123" s="587"/>
      <c r="E123" s="594"/>
      <c r="F123" s="587"/>
      <c r="G123" s="594"/>
      <c r="H123" s="594"/>
      <c r="I123" s="594"/>
      <c r="J123" s="594"/>
      <c r="K123" s="595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  <c r="BF123" s="573"/>
      <c r="BG123" s="573"/>
      <c r="BH123" s="573"/>
      <c r="BI123" s="573"/>
      <c r="BJ123" s="573"/>
      <c r="BK123" s="573"/>
      <c r="BL123" s="573"/>
      <c r="BM123" s="573"/>
      <c r="BN123" s="573"/>
      <c r="BO123" s="573"/>
      <c r="BP123" s="573"/>
      <c r="BQ123" s="573"/>
      <c r="BR123" s="573"/>
      <c r="BS123" s="573"/>
      <c r="BT123" s="573"/>
      <c r="BU123" s="573"/>
      <c r="BV123" s="573"/>
      <c r="BW123" s="573"/>
      <c r="BX123" s="573"/>
      <c r="BY123" s="573"/>
      <c r="BZ123" s="573"/>
      <c r="CA123" s="573"/>
      <c r="CB123" s="573"/>
      <c r="CC123" s="573"/>
      <c r="CD123" s="573"/>
      <c r="CE123" s="573"/>
      <c r="CF123" s="573"/>
      <c r="CG123" s="573"/>
      <c r="CH123" s="573"/>
      <c r="CI123" s="573"/>
      <c r="CJ123" s="573"/>
      <c r="CK123" s="573"/>
      <c r="CL123" s="573"/>
      <c r="CM123" s="573"/>
    </row>
    <row r="124" spans="1:91" s="574" customFormat="1" ht="16.3">
      <c r="A124" s="573"/>
      <c r="B124" s="597" t="s">
        <v>758</v>
      </c>
      <c r="C124" s="594"/>
      <c r="D124" s="587"/>
      <c r="E124" s="594"/>
      <c r="F124" s="587"/>
      <c r="G124" s="594"/>
      <c r="H124" s="594"/>
      <c r="I124" s="594"/>
      <c r="J124" s="594"/>
      <c r="K124" s="595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  <c r="BF124" s="573"/>
      <c r="BG124" s="573"/>
      <c r="BH124" s="573"/>
      <c r="BI124" s="573"/>
      <c r="BJ124" s="573"/>
      <c r="BK124" s="573"/>
      <c r="BL124" s="573"/>
      <c r="BM124" s="573"/>
      <c r="BN124" s="573"/>
      <c r="BO124" s="573"/>
      <c r="BP124" s="573"/>
      <c r="BQ124" s="573"/>
      <c r="BR124" s="573"/>
      <c r="BS124" s="573"/>
      <c r="BT124" s="573"/>
      <c r="BU124" s="573"/>
      <c r="BV124" s="573"/>
      <c r="BW124" s="573"/>
      <c r="BX124" s="573"/>
      <c r="BY124" s="573"/>
      <c r="BZ124" s="573"/>
      <c r="CA124" s="573"/>
      <c r="CB124" s="573"/>
      <c r="CC124" s="573"/>
      <c r="CD124" s="573"/>
      <c r="CE124" s="573"/>
      <c r="CF124" s="573"/>
      <c r="CG124" s="573"/>
      <c r="CH124" s="573"/>
      <c r="CI124" s="573"/>
      <c r="CJ124" s="573"/>
      <c r="CK124" s="573"/>
      <c r="CL124" s="573"/>
      <c r="CM124" s="573"/>
    </row>
    <row r="125" spans="1:91" s="574" customFormat="1" ht="16.3">
      <c r="A125" s="573"/>
      <c r="B125" s="597" t="s">
        <v>73</v>
      </c>
      <c r="C125" s="594"/>
      <c r="D125" s="587"/>
      <c r="E125" s="594"/>
      <c r="F125" s="587"/>
      <c r="G125" s="594"/>
      <c r="H125" s="594"/>
      <c r="I125" s="594"/>
      <c r="J125" s="594"/>
      <c r="K125" s="595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  <c r="BF125" s="573"/>
      <c r="BG125" s="573"/>
      <c r="BH125" s="573"/>
      <c r="BI125" s="573"/>
      <c r="BJ125" s="573"/>
      <c r="BK125" s="573"/>
      <c r="BL125" s="573"/>
      <c r="BM125" s="573"/>
      <c r="BN125" s="573"/>
      <c r="BO125" s="573"/>
      <c r="BP125" s="573"/>
      <c r="BQ125" s="573"/>
      <c r="BR125" s="573"/>
      <c r="BS125" s="573"/>
      <c r="BT125" s="573"/>
      <c r="BU125" s="573"/>
      <c r="BV125" s="573"/>
      <c r="BW125" s="573"/>
      <c r="BX125" s="573"/>
      <c r="BY125" s="573"/>
      <c r="BZ125" s="573"/>
      <c r="CA125" s="573"/>
      <c r="CB125" s="573"/>
      <c r="CC125" s="573"/>
      <c r="CD125" s="573"/>
      <c r="CE125" s="573"/>
      <c r="CF125" s="573"/>
      <c r="CG125" s="573"/>
      <c r="CH125" s="573"/>
      <c r="CI125" s="573"/>
      <c r="CJ125" s="573"/>
      <c r="CK125" s="573"/>
      <c r="CL125" s="573"/>
      <c r="CM125" s="573"/>
    </row>
    <row r="126" spans="1:91" s="574" customFormat="1" ht="16.3">
      <c r="A126" s="573"/>
      <c r="B126" s="611" t="s">
        <v>74</v>
      </c>
      <c r="C126" s="594"/>
      <c r="D126" s="587"/>
      <c r="E126" s="587"/>
      <c r="F126" s="587"/>
      <c r="G126" s="594"/>
      <c r="H126" s="594"/>
      <c r="I126" s="594"/>
      <c r="J126" s="594"/>
      <c r="K126" s="595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  <c r="BF126" s="573"/>
      <c r="BG126" s="573"/>
      <c r="BH126" s="573"/>
      <c r="BI126" s="573"/>
      <c r="BJ126" s="573"/>
      <c r="BK126" s="573"/>
      <c r="BL126" s="573"/>
      <c r="BM126" s="573"/>
      <c r="BN126" s="573"/>
      <c r="BO126" s="573"/>
      <c r="BP126" s="573"/>
      <c r="BQ126" s="573"/>
      <c r="BR126" s="573"/>
      <c r="BS126" s="573"/>
      <c r="BT126" s="573"/>
      <c r="BU126" s="573"/>
      <c r="BV126" s="573"/>
      <c r="BW126" s="573"/>
      <c r="BX126" s="573"/>
      <c r="BY126" s="573"/>
      <c r="BZ126" s="573"/>
      <c r="CA126" s="573"/>
      <c r="CB126" s="573"/>
      <c r="CC126" s="573"/>
      <c r="CD126" s="573"/>
      <c r="CE126" s="573"/>
      <c r="CF126" s="573"/>
      <c r="CG126" s="573"/>
      <c r="CH126" s="573"/>
      <c r="CI126" s="573"/>
      <c r="CJ126" s="573"/>
      <c r="CK126" s="573"/>
      <c r="CL126" s="573"/>
      <c r="CM126" s="573"/>
    </row>
    <row r="127" spans="1:91" s="574" customFormat="1" ht="16.3">
      <c r="A127" s="573"/>
      <c r="B127" s="612" t="s">
        <v>521</v>
      </c>
      <c r="C127" s="594"/>
      <c r="D127" s="587"/>
      <c r="E127" s="587"/>
      <c r="F127" s="587"/>
      <c r="G127" s="594"/>
      <c r="H127" s="594"/>
      <c r="I127" s="594"/>
      <c r="J127" s="594"/>
      <c r="K127" s="595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  <c r="BF127" s="573"/>
      <c r="BG127" s="573"/>
      <c r="BH127" s="573"/>
      <c r="BI127" s="573"/>
      <c r="BJ127" s="573"/>
      <c r="BK127" s="573"/>
      <c r="BL127" s="573"/>
      <c r="BM127" s="573"/>
      <c r="BN127" s="573"/>
      <c r="BO127" s="573"/>
      <c r="BP127" s="573"/>
      <c r="BQ127" s="573"/>
      <c r="BR127" s="573"/>
      <c r="BS127" s="573"/>
      <c r="BT127" s="573"/>
      <c r="BU127" s="573"/>
      <c r="BV127" s="573"/>
      <c r="BW127" s="573"/>
      <c r="BX127" s="573"/>
      <c r="BY127" s="573"/>
      <c r="BZ127" s="573"/>
      <c r="CA127" s="573"/>
      <c r="CB127" s="573"/>
      <c r="CC127" s="573"/>
      <c r="CD127" s="573"/>
      <c r="CE127" s="573"/>
      <c r="CF127" s="573"/>
      <c r="CG127" s="573"/>
      <c r="CH127" s="573"/>
      <c r="CI127" s="573"/>
      <c r="CJ127" s="573"/>
      <c r="CK127" s="573"/>
      <c r="CL127" s="573"/>
      <c r="CM127" s="573"/>
    </row>
    <row r="128" spans="1:91" s="574" customFormat="1" ht="16.3">
      <c r="A128" s="573"/>
      <c r="B128" s="612" t="s">
        <v>574</v>
      </c>
      <c r="C128" s="594"/>
      <c r="D128" s="587"/>
      <c r="E128" s="587"/>
      <c r="F128" s="587"/>
      <c r="G128" s="594"/>
      <c r="H128" s="594"/>
      <c r="I128" s="594"/>
      <c r="J128" s="594"/>
      <c r="K128" s="605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  <c r="BF128" s="573"/>
      <c r="BG128" s="573"/>
      <c r="BH128" s="573"/>
      <c r="BI128" s="573"/>
      <c r="BJ128" s="573"/>
      <c r="BK128" s="573"/>
      <c r="BL128" s="573"/>
      <c r="BM128" s="573"/>
      <c r="BN128" s="573"/>
      <c r="BO128" s="573"/>
      <c r="BP128" s="573"/>
      <c r="BQ128" s="573"/>
      <c r="BR128" s="573"/>
      <c r="BS128" s="573"/>
      <c r="BT128" s="573"/>
      <c r="BU128" s="573"/>
      <c r="BV128" s="573"/>
      <c r="BW128" s="573"/>
      <c r="BX128" s="573"/>
      <c r="BY128" s="573"/>
      <c r="BZ128" s="573"/>
      <c r="CA128" s="573"/>
      <c r="CB128" s="573"/>
      <c r="CC128" s="573"/>
      <c r="CD128" s="573"/>
      <c r="CE128" s="573"/>
      <c r="CF128" s="573"/>
      <c r="CG128" s="573"/>
      <c r="CH128" s="573"/>
      <c r="CI128" s="573"/>
      <c r="CJ128" s="573"/>
      <c r="CK128" s="573"/>
      <c r="CL128" s="573"/>
      <c r="CM128" s="573"/>
    </row>
    <row r="129" spans="1:91" s="574" customFormat="1" ht="16.3">
      <c r="A129" s="573"/>
      <c r="B129" s="612" t="s">
        <v>522</v>
      </c>
      <c r="C129" s="594"/>
      <c r="D129" s="587"/>
      <c r="E129" s="587"/>
      <c r="F129" s="587"/>
      <c r="G129" s="594"/>
      <c r="H129" s="594"/>
      <c r="I129" s="594"/>
      <c r="J129" s="594"/>
      <c r="K129" s="605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  <c r="BF129" s="573"/>
      <c r="BG129" s="573"/>
      <c r="BH129" s="573"/>
      <c r="BI129" s="573"/>
      <c r="BJ129" s="573"/>
      <c r="BK129" s="573"/>
      <c r="BL129" s="573"/>
      <c r="BM129" s="573"/>
      <c r="BN129" s="573"/>
      <c r="BO129" s="573"/>
      <c r="BP129" s="573"/>
      <c r="BQ129" s="573"/>
      <c r="BR129" s="573"/>
      <c r="BS129" s="573"/>
      <c r="BT129" s="573"/>
      <c r="BU129" s="573"/>
      <c r="BV129" s="573"/>
      <c r="BW129" s="573"/>
      <c r="BX129" s="573"/>
      <c r="BY129" s="573"/>
      <c r="BZ129" s="573"/>
      <c r="CA129" s="573"/>
      <c r="CB129" s="573"/>
      <c r="CC129" s="573"/>
      <c r="CD129" s="573"/>
      <c r="CE129" s="573"/>
      <c r="CF129" s="573"/>
      <c r="CG129" s="573"/>
      <c r="CH129" s="573"/>
      <c r="CI129" s="573"/>
      <c r="CJ129" s="573"/>
      <c r="CK129" s="573"/>
      <c r="CL129" s="573"/>
      <c r="CM129" s="573"/>
    </row>
    <row r="130" spans="1:91" s="574" customFormat="1" ht="16.3">
      <c r="A130" s="573"/>
      <c r="B130" s="613" t="s">
        <v>523</v>
      </c>
      <c r="C130" s="614"/>
      <c r="D130" s="614"/>
      <c r="E130" s="614"/>
      <c r="F130" s="614"/>
      <c r="G130" s="614"/>
      <c r="H130" s="614"/>
      <c r="I130" s="614"/>
      <c r="J130" s="614"/>
      <c r="K130" s="615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  <c r="BF130" s="573"/>
      <c r="BG130" s="573"/>
      <c r="BH130" s="573"/>
      <c r="BI130" s="573"/>
      <c r="BJ130" s="573"/>
      <c r="BK130" s="573"/>
      <c r="BL130" s="573"/>
      <c r="BM130" s="573"/>
      <c r="BN130" s="573"/>
      <c r="BO130" s="573"/>
      <c r="BP130" s="573"/>
      <c r="BQ130" s="573"/>
      <c r="BR130" s="573"/>
      <c r="BS130" s="573"/>
      <c r="BT130" s="573"/>
      <c r="BU130" s="573"/>
      <c r="BV130" s="573"/>
      <c r="BW130" s="573"/>
      <c r="BX130" s="573"/>
      <c r="BY130" s="573"/>
      <c r="BZ130" s="573"/>
      <c r="CA130" s="573"/>
      <c r="CB130" s="573"/>
      <c r="CC130" s="573"/>
      <c r="CD130" s="573"/>
      <c r="CE130" s="573"/>
      <c r="CF130" s="573"/>
      <c r="CG130" s="573"/>
      <c r="CH130" s="573"/>
      <c r="CI130" s="573"/>
      <c r="CJ130" s="573"/>
      <c r="CK130" s="573"/>
      <c r="CL130" s="573"/>
      <c r="CM130" s="573"/>
    </row>
    <row r="131" spans="1:91" s="461" customFormat="1" ht="16.3">
      <c r="A131" s="460"/>
      <c r="B131" s="877"/>
      <c r="C131" s="878"/>
      <c r="D131" s="879"/>
      <c r="E131" s="879"/>
      <c r="F131" s="879"/>
      <c r="G131" s="879"/>
      <c r="H131" s="880"/>
      <c r="I131" s="879"/>
      <c r="J131" s="879"/>
      <c r="K131" s="881"/>
      <c r="L131" s="460"/>
      <c r="M131" s="460"/>
      <c r="N131" s="460"/>
      <c r="O131" s="460"/>
      <c r="P131" s="460"/>
      <c r="Q131" s="460"/>
      <c r="R131" s="460"/>
      <c r="S131" s="460"/>
      <c r="T131" s="460"/>
      <c r="U131" s="460"/>
      <c r="V131" s="460"/>
      <c r="W131" s="460"/>
      <c r="X131" s="460"/>
      <c r="Y131" s="460"/>
      <c r="Z131" s="460"/>
      <c r="AA131" s="460"/>
      <c r="AB131" s="460"/>
      <c r="AC131" s="460"/>
      <c r="AD131" s="460"/>
      <c r="AE131" s="460"/>
      <c r="AF131" s="460"/>
      <c r="AG131" s="460"/>
      <c r="AH131" s="460"/>
      <c r="AI131" s="460"/>
      <c r="AJ131" s="460"/>
      <c r="AK131" s="460"/>
      <c r="AL131" s="460"/>
      <c r="AM131" s="460"/>
      <c r="AN131" s="460"/>
      <c r="AO131" s="460"/>
      <c r="AP131" s="460"/>
      <c r="AQ131" s="460"/>
      <c r="AR131" s="460"/>
      <c r="AS131" s="460"/>
      <c r="AT131" s="460"/>
      <c r="AU131" s="460"/>
      <c r="AV131" s="460"/>
      <c r="AW131" s="460"/>
      <c r="AX131" s="460"/>
      <c r="AY131" s="460"/>
      <c r="AZ131" s="460"/>
      <c r="BA131" s="460"/>
      <c r="BB131" s="460"/>
      <c r="BC131" s="460"/>
      <c r="BD131" s="460"/>
      <c r="BE131" s="460"/>
      <c r="BF131" s="460"/>
      <c r="BG131" s="460"/>
      <c r="BH131" s="460"/>
      <c r="BI131" s="460"/>
      <c r="BJ131" s="460"/>
      <c r="BK131" s="460"/>
      <c r="BL131" s="460"/>
      <c r="BM131" s="460"/>
      <c r="BN131" s="460"/>
      <c r="BO131" s="460"/>
      <c r="BP131" s="460"/>
      <c r="BQ131" s="460"/>
      <c r="BR131" s="460"/>
      <c r="BS131" s="460"/>
      <c r="BT131" s="460"/>
      <c r="BU131" s="460"/>
      <c r="BV131" s="460"/>
      <c r="BW131" s="460"/>
      <c r="BX131" s="460"/>
      <c r="BY131" s="460"/>
      <c r="BZ131" s="460"/>
      <c r="CA131" s="460"/>
      <c r="CB131" s="460"/>
      <c r="CC131" s="460"/>
      <c r="CD131" s="460"/>
      <c r="CE131" s="460"/>
      <c r="CF131" s="460"/>
      <c r="CG131" s="460"/>
      <c r="CH131" s="460"/>
      <c r="CI131" s="460"/>
      <c r="CJ131" s="460"/>
      <c r="CK131" s="460"/>
      <c r="CL131" s="460"/>
      <c r="CM131" s="460"/>
    </row>
    <row r="132" spans="1:91" ht="16.3">
      <c r="A132" s="562"/>
      <c r="B132" s="855" t="s">
        <v>67</v>
      </c>
      <c r="C132" s="856" t="s">
        <v>68</v>
      </c>
      <c r="D132" s="857"/>
      <c r="E132" s="858"/>
      <c r="F132" s="859"/>
      <c r="G132" s="859"/>
      <c r="H132" s="858"/>
      <c r="I132" s="859"/>
      <c r="J132" s="860"/>
      <c r="K132" s="607" t="s">
        <v>865</v>
      </c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2"/>
      <c r="AA132" s="562"/>
      <c r="AB132" s="562"/>
      <c r="AC132" s="562"/>
      <c r="AD132" s="562"/>
      <c r="AE132" s="562"/>
      <c r="AF132" s="562"/>
      <c r="AG132" s="562"/>
      <c r="AH132" s="562"/>
      <c r="AI132" s="562"/>
      <c r="AJ132" s="562"/>
      <c r="AK132" s="562"/>
      <c r="AL132" s="562"/>
      <c r="AM132" s="562"/>
      <c r="AN132" s="562"/>
      <c r="AO132" s="562"/>
      <c r="AP132" s="562"/>
      <c r="AQ132" s="562"/>
      <c r="AR132" s="562"/>
      <c r="AS132" s="562"/>
      <c r="AT132" s="562"/>
      <c r="AU132" s="562"/>
      <c r="AV132" s="562"/>
      <c r="AW132" s="562"/>
      <c r="AX132" s="562"/>
      <c r="AY132" s="562"/>
      <c r="AZ132" s="562"/>
      <c r="BA132" s="562"/>
      <c r="BB132" s="562"/>
      <c r="BC132" s="562"/>
      <c r="BD132" s="562"/>
      <c r="BE132" s="562"/>
      <c r="BF132" s="562"/>
      <c r="BG132" s="562"/>
      <c r="BH132" s="562"/>
      <c r="BI132" s="562"/>
      <c r="BJ132" s="562"/>
      <c r="BK132" s="562"/>
      <c r="BL132" s="562"/>
      <c r="BM132" s="562"/>
      <c r="BN132" s="562"/>
      <c r="BO132" s="562"/>
      <c r="BP132" s="562"/>
      <c r="BQ132" s="562"/>
      <c r="BR132" s="562"/>
      <c r="BS132" s="562"/>
      <c r="BT132" s="562"/>
      <c r="BU132" s="562"/>
      <c r="BV132" s="562"/>
      <c r="BW132" s="562"/>
      <c r="BX132" s="562"/>
      <c r="BY132" s="562"/>
      <c r="BZ132" s="562"/>
      <c r="CA132" s="562"/>
      <c r="CB132" s="562"/>
      <c r="CC132" s="562"/>
      <c r="CD132" s="562"/>
      <c r="CE132" s="562"/>
      <c r="CF132" s="562"/>
      <c r="CG132" s="562"/>
      <c r="CH132" s="562"/>
      <c r="CI132" s="562"/>
      <c r="CJ132" s="562"/>
      <c r="CK132" s="562"/>
      <c r="CL132" s="562"/>
      <c r="CM132" s="562"/>
    </row>
    <row r="133" spans="1:91" ht="16.3">
      <c r="A133" s="562"/>
      <c r="B133" s="584" t="s">
        <v>915</v>
      </c>
      <c r="C133" s="585" t="s">
        <v>86</v>
      </c>
      <c r="D133" s="586">
        <v>421</v>
      </c>
      <c r="E133" s="587">
        <v>68</v>
      </c>
      <c r="F133" s="588">
        <v>35</v>
      </c>
      <c r="G133" s="588">
        <v>25</v>
      </c>
      <c r="H133" s="587" t="s">
        <v>43</v>
      </c>
      <c r="I133" s="588"/>
      <c r="J133" s="588"/>
      <c r="K133" s="607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2"/>
      <c r="AA133" s="562"/>
      <c r="AB133" s="562"/>
      <c r="AC133" s="562"/>
      <c r="AD133" s="562"/>
      <c r="AE133" s="562"/>
      <c r="AF133" s="562"/>
      <c r="AG133" s="562"/>
      <c r="AH133" s="562"/>
      <c r="AI133" s="562"/>
      <c r="AJ133" s="562"/>
      <c r="AK133" s="562"/>
      <c r="AL133" s="562"/>
      <c r="AM133" s="562"/>
      <c r="AN133" s="562"/>
      <c r="AO133" s="562"/>
      <c r="AP133" s="562"/>
      <c r="AQ133" s="562"/>
      <c r="AR133" s="562"/>
      <c r="AS133" s="562"/>
      <c r="AT133" s="562"/>
      <c r="AU133" s="562"/>
      <c r="AV133" s="562"/>
      <c r="AW133" s="562"/>
      <c r="AX133" s="562"/>
      <c r="AY133" s="562"/>
      <c r="AZ133" s="562"/>
      <c r="BA133" s="562"/>
      <c r="BB133" s="562"/>
      <c r="BC133" s="562"/>
      <c r="BD133" s="562"/>
      <c r="BE133" s="562"/>
      <c r="BF133" s="562"/>
      <c r="BG133" s="562"/>
      <c r="BH133" s="562"/>
      <c r="BI133" s="562"/>
      <c r="BJ133" s="562"/>
      <c r="BK133" s="562"/>
      <c r="BL133" s="562"/>
      <c r="BM133" s="562"/>
      <c r="BN133" s="562"/>
      <c r="BO133" s="562"/>
      <c r="BP133" s="562"/>
      <c r="BQ133" s="562"/>
      <c r="BR133" s="562"/>
      <c r="BS133" s="562"/>
      <c r="BT133" s="562"/>
      <c r="BU133" s="562"/>
      <c r="BV133" s="562"/>
      <c r="BW133" s="562"/>
      <c r="BX133" s="562"/>
      <c r="BY133" s="562"/>
      <c r="BZ133" s="562"/>
      <c r="CA133" s="562"/>
      <c r="CB133" s="562"/>
      <c r="CC133" s="562"/>
      <c r="CD133" s="562"/>
      <c r="CE133" s="562"/>
      <c r="CF133" s="562"/>
      <c r="CG133" s="562"/>
      <c r="CH133" s="562"/>
      <c r="CI133" s="562"/>
      <c r="CJ133" s="562"/>
      <c r="CK133" s="562"/>
      <c r="CL133" s="562"/>
      <c r="CM133" s="562"/>
    </row>
    <row r="134" spans="1:91" ht="16.3">
      <c r="A134" s="562"/>
      <c r="B134" s="509" t="s">
        <v>70</v>
      </c>
      <c r="C134" s="585" t="s">
        <v>87</v>
      </c>
      <c r="D134" s="586">
        <v>402</v>
      </c>
      <c r="E134" s="587">
        <v>68</v>
      </c>
      <c r="F134" s="588">
        <v>35</v>
      </c>
      <c r="G134" s="588">
        <v>25</v>
      </c>
      <c r="H134" s="587" t="s">
        <v>43</v>
      </c>
      <c r="I134" s="588"/>
      <c r="J134" s="588"/>
      <c r="K134" s="607"/>
      <c r="L134" s="562"/>
      <c r="M134" s="562"/>
      <c r="N134" s="562"/>
      <c r="O134" s="562"/>
      <c r="P134" s="562"/>
      <c r="Q134" s="562"/>
      <c r="R134" s="562"/>
      <c r="S134" s="562"/>
      <c r="T134" s="562"/>
      <c r="U134" s="562"/>
      <c r="V134" s="562"/>
      <c r="W134" s="562"/>
      <c r="X134" s="562"/>
      <c r="Y134" s="562"/>
      <c r="Z134" s="562"/>
      <c r="AA134" s="562"/>
      <c r="AB134" s="562"/>
      <c r="AC134" s="562"/>
      <c r="AD134" s="562"/>
      <c r="AE134" s="562"/>
      <c r="AF134" s="562"/>
      <c r="AG134" s="562"/>
      <c r="AH134" s="562"/>
      <c r="AI134" s="562"/>
      <c r="AJ134" s="562"/>
      <c r="AK134" s="562"/>
      <c r="AL134" s="562"/>
      <c r="AM134" s="562"/>
      <c r="AN134" s="562"/>
      <c r="AO134" s="562"/>
      <c r="AP134" s="562"/>
      <c r="AQ134" s="562"/>
      <c r="AR134" s="562"/>
      <c r="AS134" s="562"/>
      <c r="AT134" s="562"/>
      <c r="AU134" s="562"/>
      <c r="AV134" s="562"/>
      <c r="AW134" s="562"/>
      <c r="AX134" s="562"/>
      <c r="AY134" s="562"/>
      <c r="AZ134" s="562"/>
      <c r="BA134" s="562"/>
      <c r="BB134" s="562"/>
      <c r="BC134" s="562"/>
      <c r="BD134" s="562"/>
      <c r="BE134" s="562"/>
      <c r="BF134" s="562"/>
      <c r="BG134" s="562"/>
      <c r="BH134" s="562"/>
      <c r="BI134" s="562"/>
      <c r="BJ134" s="562"/>
      <c r="BK134" s="562"/>
      <c r="BL134" s="562"/>
      <c r="BM134" s="562"/>
      <c r="BN134" s="562"/>
      <c r="BO134" s="562"/>
      <c r="BP134" s="562"/>
      <c r="BQ134" s="562"/>
      <c r="BR134" s="562"/>
      <c r="BS134" s="562"/>
      <c r="BT134" s="562"/>
      <c r="BU134" s="562"/>
      <c r="BV134" s="562"/>
      <c r="BW134" s="562"/>
      <c r="BX134" s="562"/>
      <c r="BY134" s="562"/>
      <c r="BZ134" s="562"/>
      <c r="CA134" s="562"/>
      <c r="CB134" s="562"/>
      <c r="CC134" s="562"/>
      <c r="CD134" s="562"/>
      <c r="CE134" s="562"/>
      <c r="CF134" s="562"/>
      <c r="CG134" s="562"/>
      <c r="CH134" s="562"/>
      <c r="CI134" s="562"/>
      <c r="CJ134" s="562"/>
      <c r="CK134" s="562"/>
      <c r="CL134" s="562"/>
      <c r="CM134" s="562"/>
    </row>
    <row r="135" spans="1:91" s="37" customFormat="1" ht="16.3">
      <c r="A135" s="573"/>
      <c r="B135" s="585"/>
      <c r="C135" s="585" t="s">
        <v>88</v>
      </c>
      <c r="D135" s="586">
        <v>468</v>
      </c>
      <c r="E135" s="587">
        <v>68</v>
      </c>
      <c r="F135" s="588">
        <v>35</v>
      </c>
      <c r="G135" s="588">
        <v>25</v>
      </c>
      <c r="H135" s="587" t="s">
        <v>43</v>
      </c>
      <c r="I135" s="588"/>
      <c r="J135" s="588"/>
      <c r="K135" s="607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  <c r="BF135" s="573"/>
      <c r="BG135" s="573"/>
      <c r="BH135" s="573"/>
      <c r="BI135" s="573"/>
      <c r="BJ135" s="573"/>
      <c r="BK135" s="573"/>
      <c r="BL135" s="573"/>
      <c r="BM135" s="573"/>
      <c r="BN135" s="573"/>
      <c r="BO135" s="573"/>
      <c r="BP135" s="573"/>
      <c r="BQ135" s="573"/>
      <c r="BR135" s="573"/>
      <c r="BS135" s="573"/>
      <c r="BT135" s="573"/>
      <c r="BU135" s="573"/>
      <c r="BV135" s="573"/>
      <c r="BW135" s="573"/>
      <c r="BX135" s="573"/>
      <c r="BY135" s="573"/>
      <c r="BZ135" s="573"/>
      <c r="CA135" s="573"/>
      <c r="CB135" s="573"/>
      <c r="CC135" s="573"/>
      <c r="CD135" s="573"/>
      <c r="CE135" s="573"/>
      <c r="CF135" s="573"/>
      <c r="CG135" s="573"/>
      <c r="CH135" s="573"/>
      <c r="CI135" s="573"/>
      <c r="CJ135" s="573"/>
      <c r="CK135" s="573"/>
      <c r="CL135" s="573"/>
      <c r="CM135" s="573"/>
    </row>
    <row r="136" spans="1:91" s="55" customFormat="1" ht="17.5" customHeight="1">
      <c r="A136" s="575"/>
      <c r="B136" s="585"/>
      <c r="C136" s="585" t="s">
        <v>89</v>
      </c>
      <c r="D136" s="586">
        <v>996</v>
      </c>
      <c r="E136" s="587" t="s">
        <v>52</v>
      </c>
      <c r="F136" s="882">
        <v>68</v>
      </c>
      <c r="G136" s="588">
        <v>25</v>
      </c>
      <c r="H136" s="587" t="s">
        <v>43</v>
      </c>
      <c r="I136" s="588"/>
      <c r="J136" s="588"/>
      <c r="K136" s="607"/>
      <c r="L136" s="575"/>
      <c r="M136" s="575"/>
      <c r="N136" s="575"/>
      <c r="O136" s="575"/>
      <c r="P136" s="575"/>
      <c r="Q136" s="575"/>
      <c r="R136" s="575"/>
      <c r="S136" s="575"/>
      <c r="T136" s="575"/>
      <c r="U136" s="575"/>
      <c r="V136" s="575"/>
      <c r="W136" s="575"/>
      <c r="X136" s="575"/>
      <c r="Y136" s="575"/>
      <c r="Z136" s="575"/>
      <c r="AA136" s="575"/>
      <c r="AB136" s="575"/>
      <c r="AC136" s="575"/>
      <c r="AD136" s="575"/>
      <c r="AE136" s="575"/>
      <c r="AF136" s="575"/>
      <c r="AG136" s="575"/>
      <c r="AH136" s="575"/>
      <c r="AI136" s="575"/>
      <c r="AJ136" s="575"/>
      <c r="AK136" s="575"/>
      <c r="AL136" s="575"/>
      <c r="AM136" s="575"/>
      <c r="AN136" s="575"/>
      <c r="AO136" s="575"/>
      <c r="AP136" s="575"/>
      <c r="AQ136" s="575"/>
      <c r="AR136" s="575"/>
      <c r="AS136" s="575"/>
      <c r="AT136" s="575"/>
      <c r="AU136" s="575"/>
      <c r="AV136" s="575"/>
      <c r="AW136" s="575"/>
      <c r="AX136" s="575"/>
      <c r="AY136" s="575"/>
      <c r="AZ136" s="575"/>
      <c r="BA136" s="575"/>
      <c r="BB136" s="575"/>
      <c r="BC136" s="575"/>
      <c r="BD136" s="575"/>
      <c r="BE136" s="575"/>
      <c r="BF136" s="575"/>
      <c r="BG136" s="575"/>
      <c r="BH136" s="575"/>
      <c r="BI136" s="575"/>
      <c r="BJ136" s="575"/>
      <c r="BK136" s="575"/>
      <c r="BL136" s="575"/>
      <c r="BM136" s="575"/>
      <c r="BN136" s="575"/>
      <c r="BO136" s="575"/>
      <c r="BP136" s="575"/>
      <c r="BQ136" s="575"/>
      <c r="BR136" s="575"/>
      <c r="BS136" s="575"/>
      <c r="BT136" s="575"/>
      <c r="BU136" s="575"/>
      <c r="BV136" s="575"/>
      <c r="BW136" s="575"/>
      <c r="BX136" s="575"/>
      <c r="BY136" s="575"/>
      <c r="BZ136" s="575"/>
      <c r="CA136" s="575"/>
      <c r="CB136" s="575"/>
      <c r="CC136" s="575"/>
      <c r="CD136" s="575"/>
      <c r="CE136" s="575"/>
      <c r="CF136" s="575"/>
      <c r="CG136" s="575"/>
      <c r="CH136" s="575"/>
      <c r="CI136" s="575"/>
      <c r="CJ136" s="575"/>
      <c r="CK136" s="575"/>
      <c r="CL136" s="575"/>
      <c r="CM136" s="575"/>
    </row>
    <row r="137" spans="1:91" s="55" customFormat="1" ht="17.5" customHeight="1">
      <c r="A137" s="575"/>
      <c r="B137" s="585"/>
      <c r="C137" s="585" t="s">
        <v>90</v>
      </c>
      <c r="D137" s="586">
        <v>1222</v>
      </c>
      <c r="E137" s="587" t="s">
        <v>52</v>
      </c>
      <c r="F137" s="883">
        <v>68</v>
      </c>
      <c r="G137" s="588">
        <v>25</v>
      </c>
      <c r="H137" s="587" t="s">
        <v>43</v>
      </c>
      <c r="I137" s="588"/>
      <c r="J137" s="588"/>
      <c r="K137" s="876"/>
      <c r="L137" s="575"/>
      <c r="M137" s="575"/>
      <c r="N137" s="575"/>
      <c r="O137" s="575"/>
      <c r="P137" s="575"/>
      <c r="Q137" s="575"/>
      <c r="R137" s="575"/>
      <c r="S137" s="575"/>
      <c r="T137" s="575"/>
      <c r="U137" s="575"/>
      <c r="V137" s="575"/>
      <c r="W137" s="575"/>
      <c r="X137" s="575"/>
      <c r="Y137" s="575"/>
      <c r="Z137" s="575"/>
      <c r="AA137" s="575"/>
      <c r="AB137" s="575"/>
      <c r="AC137" s="575"/>
      <c r="AD137" s="575"/>
      <c r="AE137" s="575"/>
      <c r="AF137" s="575"/>
      <c r="AG137" s="575"/>
      <c r="AH137" s="575"/>
      <c r="AI137" s="575"/>
      <c r="AJ137" s="575"/>
      <c r="AK137" s="575"/>
      <c r="AL137" s="575"/>
      <c r="AM137" s="575"/>
      <c r="AN137" s="575"/>
      <c r="AO137" s="575"/>
      <c r="AP137" s="575"/>
      <c r="AQ137" s="575"/>
      <c r="AR137" s="575"/>
      <c r="AS137" s="575"/>
      <c r="AT137" s="575"/>
      <c r="AU137" s="575"/>
      <c r="AV137" s="575"/>
      <c r="AW137" s="575"/>
      <c r="AX137" s="575"/>
      <c r="AY137" s="575"/>
      <c r="AZ137" s="575"/>
      <c r="BA137" s="575"/>
      <c r="BB137" s="575"/>
      <c r="BC137" s="575"/>
      <c r="BD137" s="575"/>
      <c r="BE137" s="575"/>
      <c r="BF137" s="575"/>
      <c r="BG137" s="575"/>
      <c r="BH137" s="575"/>
      <c r="BI137" s="575"/>
      <c r="BJ137" s="575"/>
      <c r="BK137" s="575"/>
      <c r="BL137" s="575"/>
      <c r="BM137" s="575"/>
      <c r="BN137" s="575"/>
      <c r="BO137" s="575"/>
      <c r="BP137" s="575"/>
      <c r="BQ137" s="575"/>
      <c r="BR137" s="575"/>
      <c r="BS137" s="575"/>
      <c r="BT137" s="575"/>
      <c r="BU137" s="575"/>
      <c r="BV137" s="575"/>
      <c r="BW137" s="575"/>
      <c r="BX137" s="575"/>
      <c r="BY137" s="575"/>
      <c r="BZ137" s="575"/>
      <c r="CA137" s="575"/>
      <c r="CB137" s="575"/>
      <c r="CC137" s="575"/>
      <c r="CD137" s="575"/>
      <c r="CE137" s="575"/>
      <c r="CF137" s="575"/>
      <c r="CG137" s="575"/>
      <c r="CH137" s="575"/>
      <c r="CI137" s="575"/>
      <c r="CJ137" s="575"/>
      <c r="CK137" s="575"/>
      <c r="CL137" s="575"/>
      <c r="CM137" s="575"/>
    </row>
    <row r="138" spans="1:91" s="55" customFormat="1" ht="17.5" customHeight="1">
      <c r="A138" s="575"/>
      <c r="B138" s="855"/>
      <c r="C138" s="870" t="s">
        <v>76</v>
      </c>
      <c r="D138" s="871"/>
      <c r="E138" s="884"/>
      <c r="F138" s="872"/>
      <c r="G138" s="872"/>
      <c r="H138" s="884"/>
      <c r="I138" s="872"/>
      <c r="J138" s="872"/>
      <c r="K138" s="607" t="s">
        <v>865</v>
      </c>
      <c r="L138" s="575"/>
      <c r="M138" s="575"/>
      <c r="N138" s="575"/>
      <c r="O138" s="575"/>
      <c r="P138" s="575"/>
      <c r="Q138" s="575"/>
      <c r="R138" s="575"/>
      <c r="S138" s="575"/>
      <c r="T138" s="575"/>
      <c r="U138" s="575"/>
      <c r="V138" s="575"/>
      <c r="W138" s="575"/>
      <c r="X138" s="575"/>
      <c r="Y138" s="575"/>
      <c r="Z138" s="575"/>
      <c r="AA138" s="575"/>
      <c r="AB138" s="575"/>
      <c r="AC138" s="575"/>
      <c r="AD138" s="575"/>
      <c r="AE138" s="575"/>
      <c r="AF138" s="575"/>
      <c r="AG138" s="575"/>
      <c r="AH138" s="575"/>
      <c r="AI138" s="575"/>
      <c r="AJ138" s="575"/>
      <c r="AK138" s="575"/>
      <c r="AL138" s="575"/>
      <c r="AM138" s="575"/>
      <c r="AN138" s="575"/>
      <c r="AO138" s="575"/>
      <c r="AP138" s="575"/>
      <c r="AQ138" s="575"/>
      <c r="AR138" s="575"/>
      <c r="AS138" s="575"/>
      <c r="AT138" s="575"/>
      <c r="AU138" s="575"/>
      <c r="AV138" s="575"/>
      <c r="AW138" s="575"/>
      <c r="AX138" s="575"/>
      <c r="AY138" s="575"/>
      <c r="AZ138" s="575"/>
      <c r="BA138" s="575"/>
      <c r="BB138" s="575"/>
      <c r="BC138" s="575"/>
      <c r="BD138" s="575"/>
      <c r="BE138" s="575"/>
      <c r="BF138" s="575"/>
      <c r="BG138" s="575"/>
      <c r="BH138" s="575"/>
      <c r="BI138" s="575"/>
      <c r="BJ138" s="575"/>
      <c r="BK138" s="575"/>
      <c r="BL138" s="575"/>
      <c r="BM138" s="575"/>
      <c r="BN138" s="575"/>
      <c r="BO138" s="575"/>
      <c r="BP138" s="575"/>
      <c r="BQ138" s="575"/>
      <c r="BR138" s="575"/>
      <c r="BS138" s="575"/>
      <c r="BT138" s="575"/>
      <c r="BU138" s="575"/>
      <c r="BV138" s="575"/>
      <c r="BW138" s="575"/>
      <c r="BX138" s="575"/>
      <c r="BY138" s="575"/>
      <c r="BZ138" s="575"/>
      <c r="CA138" s="575"/>
      <c r="CB138" s="575"/>
      <c r="CC138" s="575"/>
      <c r="CD138" s="575"/>
      <c r="CE138" s="575"/>
      <c r="CF138" s="575"/>
      <c r="CG138" s="575"/>
      <c r="CH138" s="575"/>
      <c r="CI138" s="575"/>
      <c r="CJ138" s="575"/>
      <c r="CK138" s="575"/>
      <c r="CL138" s="575"/>
      <c r="CM138" s="575"/>
    </row>
    <row r="139" spans="1:91" s="55" customFormat="1" ht="16.3">
      <c r="A139" s="575"/>
      <c r="B139" s="885"/>
      <c r="C139" s="585" t="s">
        <v>91</v>
      </c>
      <c r="D139" s="586">
        <v>635</v>
      </c>
      <c r="E139" s="587" t="s">
        <v>52</v>
      </c>
      <c r="F139" s="882" t="s">
        <v>52</v>
      </c>
      <c r="G139" s="588" t="s">
        <v>52</v>
      </c>
      <c r="H139" s="587" t="s">
        <v>43</v>
      </c>
      <c r="I139" s="588"/>
      <c r="J139" s="588"/>
      <c r="K139" s="607"/>
      <c r="L139" s="575"/>
      <c r="M139" s="575"/>
      <c r="N139" s="575"/>
      <c r="O139" s="575"/>
      <c r="P139" s="575"/>
      <c r="Q139" s="575"/>
      <c r="R139" s="575"/>
      <c r="S139" s="575"/>
      <c r="T139" s="575"/>
      <c r="U139" s="575"/>
      <c r="V139" s="575"/>
      <c r="W139" s="575"/>
      <c r="X139" s="575"/>
      <c r="Y139" s="575"/>
      <c r="Z139" s="575"/>
      <c r="AA139" s="575"/>
      <c r="AB139" s="575"/>
      <c r="AC139" s="575"/>
      <c r="AD139" s="575"/>
      <c r="AE139" s="575"/>
      <c r="AF139" s="575"/>
      <c r="AG139" s="575"/>
      <c r="AH139" s="575"/>
      <c r="AI139" s="575"/>
      <c r="AJ139" s="575"/>
      <c r="AK139" s="575"/>
      <c r="AL139" s="575"/>
      <c r="AM139" s="575"/>
      <c r="AN139" s="575"/>
      <c r="AO139" s="575"/>
      <c r="AP139" s="575"/>
      <c r="AQ139" s="575"/>
      <c r="AR139" s="575"/>
      <c r="AS139" s="575"/>
      <c r="AT139" s="575"/>
      <c r="AU139" s="575"/>
      <c r="AV139" s="575"/>
      <c r="AW139" s="575"/>
      <c r="AX139" s="575"/>
      <c r="AY139" s="575"/>
      <c r="AZ139" s="575"/>
      <c r="BA139" s="575"/>
      <c r="BB139" s="575"/>
      <c r="BC139" s="575"/>
      <c r="BD139" s="575"/>
      <c r="BE139" s="575"/>
      <c r="BF139" s="575"/>
      <c r="BG139" s="575"/>
      <c r="BH139" s="575"/>
      <c r="BI139" s="575"/>
      <c r="BJ139" s="575"/>
      <c r="BK139" s="575"/>
      <c r="BL139" s="575"/>
      <c r="BM139" s="575"/>
      <c r="BN139" s="575"/>
      <c r="BO139" s="575"/>
      <c r="BP139" s="575"/>
      <c r="BQ139" s="575"/>
      <c r="BR139" s="575"/>
      <c r="BS139" s="575"/>
      <c r="BT139" s="575"/>
      <c r="BU139" s="575"/>
      <c r="BV139" s="575"/>
      <c r="BW139" s="575"/>
      <c r="BX139" s="575"/>
      <c r="BY139" s="575"/>
      <c r="BZ139" s="575"/>
      <c r="CA139" s="575"/>
      <c r="CB139" s="575"/>
      <c r="CC139" s="575"/>
      <c r="CD139" s="575"/>
      <c r="CE139" s="575"/>
      <c r="CF139" s="575"/>
      <c r="CG139" s="575"/>
      <c r="CH139" s="575"/>
      <c r="CI139" s="575"/>
      <c r="CJ139" s="575"/>
      <c r="CK139" s="575"/>
      <c r="CL139" s="575"/>
      <c r="CM139" s="575"/>
    </row>
    <row r="140" spans="1:91" s="577" customFormat="1" ht="16.3">
      <c r="A140" s="576"/>
      <c r="B140" s="886"/>
      <c r="C140" s="585" t="s">
        <v>92</v>
      </c>
      <c r="D140" s="586">
        <v>735</v>
      </c>
      <c r="E140" s="587" t="s">
        <v>52</v>
      </c>
      <c r="F140" s="588">
        <v>68</v>
      </c>
      <c r="G140" s="588">
        <v>25</v>
      </c>
      <c r="H140" s="587" t="s">
        <v>43</v>
      </c>
      <c r="I140" s="588"/>
      <c r="J140" s="588"/>
      <c r="K140" s="607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</row>
    <row r="141" spans="1:91" s="37" customFormat="1" ht="16.3">
      <c r="A141" s="573"/>
      <c r="B141" s="585"/>
      <c r="C141" s="585" t="s">
        <v>93</v>
      </c>
      <c r="D141" s="586">
        <v>1618</v>
      </c>
      <c r="E141" s="587" t="s">
        <v>52</v>
      </c>
      <c r="F141" s="882">
        <v>68</v>
      </c>
      <c r="G141" s="588">
        <v>25</v>
      </c>
      <c r="H141" s="587" t="s">
        <v>43</v>
      </c>
      <c r="I141" s="588"/>
      <c r="J141" s="588"/>
      <c r="K141" s="607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  <c r="BF141" s="573"/>
      <c r="BG141" s="573"/>
      <c r="BH141" s="573"/>
      <c r="BI141" s="573"/>
      <c r="BJ141" s="573"/>
      <c r="BK141" s="573"/>
      <c r="BL141" s="573"/>
      <c r="BM141" s="573"/>
      <c r="BN141" s="573"/>
      <c r="BO141" s="573"/>
      <c r="BP141" s="573"/>
      <c r="BQ141" s="573"/>
      <c r="BR141" s="573"/>
      <c r="BS141" s="573"/>
      <c r="BT141" s="573"/>
      <c r="BU141" s="573"/>
      <c r="BV141" s="573"/>
      <c r="BW141" s="573"/>
      <c r="BX141" s="573"/>
      <c r="BY141" s="573"/>
      <c r="BZ141" s="573"/>
      <c r="CA141" s="573"/>
      <c r="CB141" s="573"/>
      <c r="CC141" s="573"/>
      <c r="CD141" s="573"/>
      <c r="CE141" s="573"/>
      <c r="CF141" s="573"/>
      <c r="CG141" s="573"/>
      <c r="CH141" s="573"/>
      <c r="CI141" s="573"/>
      <c r="CJ141" s="573"/>
      <c r="CK141" s="573"/>
      <c r="CL141" s="573"/>
      <c r="CM141" s="573"/>
    </row>
    <row r="142" spans="1:91" s="37" customFormat="1" ht="16.3">
      <c r="A142" s="573"/>
      <c r="B142" s="585"/>
      <c r="C142" s="585" t="s">
        <v>877</v>
      </c>
      <c r="D142" s="586">
        <v>3301</v>
      </c>
      <c r="E142" s="587" t="s">
        <v>52</v>
      </c>
      <c r="F142" s="882">
        <v>68</v>
      </c>
      <c r="G142" s="588">
        <v>25</v>
      </c>
      <c r="H142" s="587"/>
      <c r="I142" s="588"/>
      <c r="J142" s="588"/>
      <c r="K142" s="607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  <c r="BF142" s="573"/>
      <c r="BG142" s="573"/>
      <c r="BH142" s="573"/>
      <c r="BI142" s="573"/>
      <c r="BJ142" s="573"/>
      <c r="BK142" s="573"/>
      <c r="BL142" s="573"/>
      <c r="BM142" s="573"/>
      <c r="BN142" s="573"/>
      <c r="BO142" s="573"/>
      <c r="BP142" s="573"/>
      <c r="BQ142" s="573"/>
      <c r="BR142" s="573"/>
      <c r="BS142" s="573"/>
      <c r="BT142" s="573"/>
      <c r="BU142" s="573"/>
      <c r="BV142" s="573"/>
      <c r="BW142" s="573"/>
      <c r="BX142" s="573"/>
      <c r="BY142" s="573"/>
      <c r="BZ142" s="573"/>
      <c r="CA142" s="573"/>
      <c r="CB142" s="573"/>
      <c r="CC142" s="573"/>
      <c r="CD142" s="573"/>
      <c r="CE142" s="573"/>
      <c r="CF142" s="573"/>
      <c r="CG142" s="573"/>
      <c r="CH142" s="573"/>
      <c r="CI142" s="573"/>
      <c r="CJ142" s="573"/>
      <c r="CK142" s="573"/>
      <c r="CL142" s="573"/>
      <c r="CM142" s="573"/>
    </row>
    <row r="143" spans="1:91" s="37" customFormat="1" ht="16.3">
      <c r="A143" s="573"/>
      <c r="B143" s="585"/>
      <c r="C143" s="585" t="s">
        <v>759</v>
      </c>
      <c r="D143" s="586">
        <v>3748</v>
      </c>
      <c r="E143" s="587" t="s">
        <v>52</v>
      </c>
      <c r="F143" s="882">
        <v>68</v>
      </c>
      <c r="G143" s="588">
        <v>25</v>
      </c>
      <c r="H143" s="587" t="s">
        <v>43</v>
      </c>
      <c r="I143" s="588"/>
      <c r="J143" s="588"/>
      <c r="K143" s="607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  <c r="BF143" s="573"/>
      <c r="BG143" s="573"/>
      <c r="BH143" s="573"/>
      <c r="BI143" s="573"/>
      <c r="BJ143" s="573"/>
      <c r="BK143" s="573"/>
      <c r="BL143" s="573"/>
      <c r="BM143" s="573"/>
      <c r="BN143" s="573"/>
      <c r="BO143" s="573"/>
      <c r="BP143" s="573"/>
      <c r="BQ143" s="573"/>
      <c r="BR143" s="573"/>
      <c r="BS143" s="573"/>
      <c r="BT143" s="573"/>
      <c r="BU143" s="573"/>
      <c r="BV143" s="573"/>
      <c r="BW143" s="573"/>
      <c r="BX143" s="573"/>
      <c r="BY143" s="573"/>
      <c r="BZ143" s="573"/>
      <c r="CA143" s="573"/>
      <c r="CB143" s="573"/>
      <c r="CC143" s="573"/>
      <c r="CD143" s="573"/>
      <c r="CE143" s="573"/>
      <c r="CF143" s="573"/>
      <c r="CG143" s="573"/>
      <c r="CH143" s="573"/>
      <c r="CI143" s="573"/>
      <c r="CJ143" s="573"/>
      <c r="CK143" s="573"/>
      <c r="CL143" s="573"/>
      <c r="CM143" s="573"/>
    </row>
    <row r="144" spans="1:91" s="37" customFormat="1" ht="16.3">
      <c r="A144" s="573"/>
      <c r="B144" s="585"/>
      <c r="C144" s="609" t="s">
        <v>80</v>
      </c>
      <c r="D144" s="586"/>
      <c r="E144" s="587"/>
      <c r="F144" s="588"/>
      <c r="G144" s="588"/>
      <c r="H144" s="587"/>
      <c r="I144" s="588"/>
      <c r="J144" s="588"/>
      <c r="K144" s="607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  <c r="BF144" s="573"/>
      <c r="BG144" s="573"/>
      <c r="BH144" s="573"/>
      <c r="BI144" s="573"/>
      <c r="BJ144" s="573"/>
      <c r="BK144" s="573"/>
      <c r="BL144" s="573"/>
      <c r="BM144" s="573"/>
      <c r="BN144" s="573"/>
      <c r="BO144" s="573"/>
      <c r="BP144" s="573"/>
      <c r="BQ144" s="573"/>
      <c r="BR144" s="573"/>
      <c r="BS144" s="573"/>
      <c r="BT144" s="573"/>
      <c r="BU144" s="573"/>
      <c r="BV144" s="573"/>
      <c r="BW144" s="573"/>
      <c r="BX144" s="573"/>
      <c r="BY144" s="573"/>
      <c r="BZ144" s="573"/>
      <c r="CA144" s="573"/>
      <c r="CB144" s="573"/>
      <c r="CC144" s="573"/>
      <c r="CD144" s="573"/>
      <c r="CE144" s="573"/>
      <c r="CF144" s="573"/>
      <c r="CG144" s="573"/>
      <c r="CH144" s="573"/>
      <c r="CI144" s="573"/>
      <c r="CJ144" s="573"/>
      <c r="CK144" s="573"/>
      <c r="CL144" s="573"/>
      <c r="CM144" s="573"/>
    </row>
    <row r="145" spans="1:91" ht="16.3">
      <c r="A145" s="562"/>
      <c r="B145" s="585"/>
      <c r="C145" s="585" t="s">
        <v>94</v>
      </c>
      <c r="D145" s="586">
        <v>1742</v>
      </c>
      <c r="E145" s="587" t="s">
        <v>52</v>
      </c>
      <c r="F145" s="588">
        <v>68</v>
      </c>
      <c r="G145" s="588">
        <v>25</v>
      </c>
      <c r="H145" s="587" t="s">
        <v>43</v>
      </c>
      <c r="I145" s="588"/>
      <c r="J145" s="588"/>
      <c r="K145" s="607"/>
      <c r="L145" s="562"/>
      <c r="M145" s="562"/>
      <c r="N145" s="562"/>
      <c r="O145" s="562"/>
      <c r="P145" s="562"/>
      <c r="Q145" s="562"/>
      <c r="R145" s="562"/>
      <c r="S145" s="562"/>
      <c r="T145" s="562"/>
      <c r="U145" s="562"/>
      <c r="V145" s="562"/>
      <c r="W145" s="562"/>
      <c r="X145" s="562"/>
      <c r="Y145" s="562"/>
      <c r="Z145" s="562"/>
      <c r="AA145" s="562"/>
      <c r="AB145" s="562"/>
      <c r="AC145" s="562"/>
      <c r="AD145" s="562"/>
      <c r="AE145" s="562"/>
      <c r="AF145" s="562"/>
      <c r="AG145" s="562"/>
      <c r="AH145" s="562"/>
      <c r="AI145" s="562"/>
      <c r="AJ145" s="562"/>
      <c r="AK145" s="562"/>
      <c r="AL145" s="562"/>
      <c r="AM145" s="562"/>
      <c r="AN145" s="562"/>
      <c r="AO145" s="562"/>
      <c r="AP145" s="562"/>
      <c r="AQ145" s="562"/>
      <c r="AR145" s="562"/>
      <c r="AS145" s="562"/>
      <c r="AT145" s="562"/>
      <c r="AU145" s="562"/>
      <c r="AV145" s="562"/>
      <c r="AW145" s="562"/>
      <c r="AX145" s="562"/>
      <c r="AY145" s="562"/>
      <c r="AZ145" s="562"/>
      <c r="BA145" s="562"/>
      <c r="BB145" s="562"/>
      <c r="BC145" s="562"/>
      <c r="BD145" s="562"/>
      <c r="BE145" s="562"/>
      <c r="BF145" s="562"/>
      <c r="BG145" s="562"/>
      <c r="BH145" s="562"/>
      <c r="BI145" s="562"/>
      <c r="BJ145" s="562"/>
      <c r="BK145" s="562"/>
      <c r="BL145" s="562"/>
      <c r="BM145" s="562"/>
      <c r="BN145" s="562"/>
      <c r="BO145" s="562"/>
      <c r="BP145" s="562"/>
      <c r="BQ145" s="562"/>
      <c r="BR145" s="562"/>
      <c r="BS145" s="562"/>
      <c r="BT145" s="562"/>
      <c r="BU145" s="562"/>
      <c r="BV145" s="562"/>
      <c r="BW145" s="562"/>
      <c r="BX145" s="562"/>
      <c r="BY145" s="562"/>
      <c r="BZ145" s="562"/>
      <c r="CA145" s="562"/>
      <c r="CB145" s="562"/>
      <c r="CC145" s="562"/>
      <c r="CD145" s="562"/>
      <c r="CE145" s="562"/>
      <c r="CF145" s="562"/>
      <c r="CG145" s="562"/>
      <c r="CH145" s="562"/>
      <c r="CI145" s="562"/>
      <c r="CJ145" s="562"/>
      <c r="CK145" s="562"/>
      <c r="CL145" s="562"/>
      <c r="CM145" s="562"/>
    </row>
    <row r="146" spans="1:91" ht="16.3">
      <c r="A146" s="562"/>
      <c r="B146" s="585"/>
      <c r="C146" s="585" t="s">
        <v>95</v>
      </c>
      <c r="D146" s="586">
        <v>1876</v>
      </c>
      <c r="E146" s="587" t="s">
        <v>52</v>
      </c>
      <c r="F146" s="588">
        <v>68</v>
      </c>
      <c r="G146" s="588">
        <v>25</v>
      </c>
      <c r="H146" s="587" t="s">
        <v>43</v>
      </c>
      <c r="I146" s="588"/>
      <c r="J146" s="588"/>
      <c r="K146" s="607"/>
      <c r="L146" s="562"/>
      <c r="M146" s="562"/>
      <c r="N146" s="562"/>
      <c r="O146" s="562"/>
      <c r="P146" s="562"/>
      <c r="Q146" s="562"/>
      <c r="R146" s="562"/>
      <c r="S146" s="562"/>
      <c r="T146" s="562"/>
      <c r="U146" s="562"/>
      <c r="V146" s="562"/>
      <c r="W146" s="562"/>
      <c r="X146" s="562"/>
      <c r="Y146" s="562"/>
      <c r="Z146" s="562"/>
      <c r="AA146" s="562"/>
      <c r="AB146" s="562"/>
      <c r="AC146" s="562"/>
      <c r="AD146" s="562"/>
      <c r="AE146" s="562"/>
      <c r="AF146" s="562"/>
      <c r="AG146" s="562"/>
      <c r="AH146" s="562"/>
      <c r="AI146" s="562"/>
      <c r="AJ146" s="562"/>
      <c r="AK146" s="562"/>
      <c r="AL146" s="562"/>
      <c r="AM146" s="562"/>
      <c r="AN146" s="562"/>
      <c r="AO146" s="562"/>
      <c r="AP146" s="562"/>
      <c r="AQ146" s="562"/>
      <c r="AR146" s="562"/>
      <c r="AS146" s="562"/>
      <c r="AT146" s="562"/>
      <c r="AU146" s="562"/>
      <c r="AV146" s="562"/>
      <c r="AW146" s="562"/>
      <c r="AX146" s="562"/>
      <c r="AY146" s="562"/>
      <c r="AZ146" s="562"/>
      <c r="BA146" s="562"/>
      <c r="BB146" s="562"/>
      <c r="BC146" s="562"/>
      <c r="BD146" s="562"/>
      <c r="BE146" s="562"/>
      <c r="BF146" s="562"/>
      <c r="BG146" s="562"/>
      <c r="BH146" s="562"/>
      <c r="BI146" s="562"/>
      <c r="BJ146" s="562"/>
      <c r="BK146" s="562"/>
      <c r="BL146" s="562"/>
      <c r="BM146" s="562"/>
      <c r="BN146" s="562"/>
      <c r="BO146" s="562"/>
      <c r="BP146" s="562"/>
      <c r="BQ146" s="562"/>
      <c r="BR146" s="562"/>
      <c r="BS146" s="562"/>
      <c r="BT146" s="562"/>
      <c r="BU146" s="562"/>
      <c r="BV146" s="562"/>
      <c r="BW146" s="562"/>
      <c r="BX146" s="562"/>
      <c r="BY146" s="562"/>
      <c r="BZ146" s="562"/>
      <c r="CA146" s="562"/>
      <c r="CB146" s="562"/>
      <c r="CC146" s="562"/>
      <c r="CD146" s="562"/>
      <c r="CE146" s="562"/>
      <c r="CF146" s="562"/>
      <c r="CG146" s="562"/>
      <c r="CH146" s="562"/>
      <c r="CI146" s="562"/>
      <c r="CJ146" s="562"/>
      <c r="CK146" s="562"/>
      <c r="CL146" s="562"/>
      <c r="CM146" s="562"/>
    </row>
    <row r="147" spans="1:91" ht="16.5" customHeight="1">
      <c r="A147" s="562"/>
      <c r="B147" s="585"/>
      <c r="C147" s="585" t="s">
        <v>96</v>
      </c>
      <c r="D147" s="586">
        <v>1876</v>
      </c>
      <c r="E147" s="587" t="s">
        <v>52</v>
      </c>
      <c r="F147" s="588">
        <v>68</v>
      </c>
      <c r="G147" s="588">
        <v>25</v>
      </c>
      <c r="H147" s="587" t="s">
        <v>43</v>
      </c>
      <c r="I147" s="588"/>
      <c r="J147" s="588"/>
      <c r="K147" s="607"/>
      <c r="L147" s="562"/>
      <c r="M147" s="562"/>
      <c r="N147" s="562"/>
      <c r="O147" s="562"/>
      <c r="P147" s="562"/>
      <c r="Q147" s="562"/>
      <c r="R147" s="562"/>
      <c r="S147" s="562"/>
      <c r="T147" s="562"/>
      <c r="U147" s="562"/>
      <c r="V147" s="562"/>
      <c r="W147" s="562"/>
      <c r="X147" s="562"/>
      <c r="Y147" s="562"/>
      <c r="Z147" s="562"/>
      <c r="AA147" s="562"/>
      <c r="AB147" s="562"/>
      <c r="AC147" s="562"/>
      <c r="AD147" s="562"/>
      <c r="AE147" s="562"/>
      <c r="AF147" s="562"/>
      <c r="AG147" s="562"/>
      <c r="AH147" s="562"/>
      <c r="AI147" s="562"/>
      <c r="AJ147" s="562"/>
      <c r="AK147" s="562"/>
      <c r="AL147" s="562"/>
      <c r="AM147" s="562"/>
      <c r="AN147" s="562"/>
      <c r="AO147" s="562"/>
      <c r="AP147" s="562"/>
      <c r="AQ147" s="562"/>
      <c r="AR147" s="562"/>
      <c r="AS147" s="562"/>
      <c r="AT147" s="562"/>
      <c r="AU147" s="562"/>
      <c r="AV147" s="562"/>
      <c r="AW147" s="562"/>
      <c r="AX147" s="562"/>
      <c r="AY147" s="562"/>
      <c r="AZ147" s="562"/>
      <c r="BA147" s="562"/>
      <c r="BB147" s="562"/>
      <c r="BC147" s="562"/>
      <c r="BD147" s="562"/>
      <c r="BE147" s="562"/>
      <c r="BF147" s="562"/>
      <c r="BG147" s="562"/>
      <c r="BH147" s="562"/>
      <c r="BI147" s="562"/>
      <c r="BJ147" s="562"/>
      <c r="BK147" s="562"/>
      <c r="BL147" s="562"/>
      <c r="BM147" s="562"/>
      <c r="BN147" s="562"/>
      <c r="BO147" s="562"/>
      <c r="BP147" s="562"/>
      <c r="BQ147" s="562"/>
      <c r="BR147" s="562"/>
      <c r="BS147" s="562"/>
      <c r="BT147" s="562"/>
      <c r="BU147" s="562"/>
      <c r="BV147" s="562"/>
      <c r="BW147" s="562"/>
      <c r="BX147" s="562"/>
      <c r="BY147" s="562"/>
      <c r="BZ147" s="562"/>
      <c r="CA147" s="562"/>
      <c r="CB147" s="562"/>
      <c r="CC147" s="562"/>
      <c r="CD147" s="562"/>
      <c r="CE147" s="562"/>
      <c r="CF147" s="562"/>
      <c r="CG147" s="562"/>
      <c r="CH147" s="562"/>
      <c r="CI147" s="562"/>
      <c r="CJ147" s="562"/>
      <c r="CK147" s="562"/>
      <c r="CL147" s="562"/>
      <c r="CM147" s="562"/>
    </row>
    <row r="148" spans="1:91" ht="16.5" customHeight="1">
      <c r="A148" s="562"/>
      <c r="B148" s="585"/>
      <c r="C148" s="585" t="s">
        <v>97</v>
      </c>
      <c r="D148" s="586">
        <v>2022</v>
      </c>
      <c r="E148" s="587" t="s">
        <v>52</v>
      </c>
      <c r="F148" s="588">
        <v>68</v>
      </c>
      <c r="G148" s="588">
        <v>25</v>
      </c>
      <c r="H148" s="587" t="s">
        <v>43</v>
      </c>
      <c r="I148" s="588"/>
      <c r="J148" s="588"/>
      <c r="K148" s="876"/>
      <c r="L148" s="562"/>
      <c r="M148" s="562"/>
      <c r="N148" s="562"/>
      <c r="O148" s="562"/>
      <c r="P148" s="562"/>
      <c r="Q148" s="562"/>
      <c r="R148" s="562"/>
      <c r="S148" s="562"/>
      <c r="T148" s="562"/>
      <c r="U148" s="562"/>
      <c r="V148" s="562"/>
      <c r="W148" s="562"/>
      <c r="X148" s="562"/>
      <c r="Y148" s="562"/>
      <c r="Z148" s="562"/>
      <c r="AA148" s="562"/>
      <c r="AB148" s="562"/>
      <c r="AC148" s="562"/>
      <c r="AD148" s="562"/>
      <c r="AE148" s="562"/>
      <c r="AF148" s="562"/>
      <c r="AG148" s="562"/>
      <c r="AH148" s="562"/>
      <c r="AI148" s="562"/>
      <c r="AJ148" s="562"/>
      <c r="AK148" s="562"/>
      <c r="AL148" s="562"/>
      <c r="AM148" s="562"/>
      <c r="AN148" s="562"/>
      <c r="AO148" s="562"/>
      <c r="AP148" s="562"/>
      <c r="AQ148" s="562"/>
      <c r="AR148" s="562"/>
      <c r="AS148" s="562"/>
      <c r="AT148" s="562"/>
      <c r="AU148" s="562"/>
      <c r="AV148" s="562"/>
      <c r="AW148" s="562"/>
      <c r="AX148" s="562"/>
      <c r="AY148" s="562"/>
      <c r="AZ148" s="562"/>
      <c r="BA148" s="562"/>
      <c r="BB148" s="562"/>
      <c r="BC148" s="562"/>
      <c r="BD148" s="562"/>
      <c r="BE148" s="562"/>
      <c r="BF148" s="562"/>
      <c r="BG148" s="562"/>
      <c r="BH148" s="562"/>
      <c r="BI148" s="562"/>
      <c r="BJ148" s="562"/>
      <c r="BK148" s="562"/>
      <c r="BL148" s="562"/>
      <c r="BM148" s="562"/>
      <c r="BN148" s="562"/>
      <c r="BO148" s="562"/>
      <c r="BP148" s="562"/>
      <c r="BQ148" s="562"/>
      <c r="BR148" s="562"/>
      <c r="BS148" s="562"/>
      <c r="BT148" s="562"/>
      <c r="BU148" s="562"/>
      <c r="BV148" s="562"/>
      <c r="BW148" s="562"/>
      <c r="BX148" s="562"/>
      <c r="BY148" s="562"/>
      <c r="BZ148" s="562"/>
      <c r="CA148" s="562"/>
      <c r="CB148" s="562"/>
      <c r="CC148" s="562"/>
      <c r="CD148" s="562"/>
      <c r="CE148" s="562"/>
      <c r="CF148" s="562"/>
      <c r="CG148" s="562"/>
      <c r="CH148" s="562"/>
      <c r="CI148" s="562"/>
      <c r="CJ148" s="562"/>
      <c r="CK148" s="562"/>
      <c r="CL148" s="562"/>
      <c r="CM148" s="562"/>
    </row>
    <row r="149" spans="1:91" ht="16.3">
      <c r="A149" s="562"/>
      <c r="B149" s="855" t="s">
        <v>67</v>
      </c>
      <c r="C149" s="856" t="s">
        <v>68</v>
      </c>
      <c r="D149" s="857"/>
      <c r="E149" s="858"/>
      <c r="F149" s="859"/>
      <c r="G149" s="859"/>
      <c r="H149" s="858"/>
      <c r="I149" s="859"/>
      <c r="J149" s="860"/>
      <c r="K149" s="607" t="s">
        <v>866</v>
      </c>
      <c r="L149" s="562"/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  <c r="AA149" s="562"/>
      <c r="AB149" s="562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2"/>
      <c r="AS149" s="562"/>
      <c r="AT149" s="562"/>
      <c r="AU149" s="562"/>
      <c r="AV149" s="562"/>
      <c r="AW149" s="562"/>
      <c r="AX149" s="562"/>
      <c r="AY149" s="562"/>
      <c r="AZ149" s="562"/>
      <c r="BA149" s="562"/>
      <c r="BB149" s="562"/>
      <c r="BC149" s="562"/>
      <c r="BD149" s="562"/>
      <c r="BE149" s="562"/>
      <c r="BF149" s="562"/>
      <c r="BG149" s="562"/>
      <c r="BH149" s="562"/>
      <c r="BI149" s="562"/>
      <c r="BJ149" s="562"/>
      <c r="BK149" s="562"/>
      <c r="BL149" s="562"/>
      <c r="BM149" s="562"/>
      <c r="BN149" s="562"/>
      <c r="BO149" s="562"/>
      <c r="BP149" s="562"/>
      <c r="BQ149" s="562"/>
      <c r="BR149" s="562"/>
      <c r="BS149" s="562"/>
      <c r="BT149" s="562"/>
      <c r="BU149" s="562"/>
      <c r="BV149" s="562"/>
      <c r="BW149" s="562"/>
      <c r="BX149" s="562"/>
      <c r="BY149" s="562"/>
      <c r="BZ149" s="562"/>
      <c r="CA149" s="562"/>
      <c r="CB149" s="562"/>
      <c r="CC149" s="562"/>
      <c r="CD149" s="562"/>
      <c r="CE149" s="562"/>
      <c r="CF149" s="562"/>
      <c r="CG149" s="562"/>
      <c r="CH149" s="562"/>
      <c r="CI149" s="562"/>
      <c r="CJ149" s="562"/>
      <c r="CK149" s="562"/>
      <c r="CL149" s="562"/>
      <c r="CM149" s="562"/>
    </row>
    <row r="150" spans="1:91" ht="16.3">
      <c r="A150" s="562"/>
      <c r="B150" s="584" t="s">
        <v>69</v>
      </c>
      <c r="C150" s="585" t="s">
        <v>86</v>
      </c>
      <c r="D150" s="586">
        <v>469</v>
      </c>
      <c r="E150" s="587">
        <v>68</v>
      </c>
      <c r="F150" s="588">
        <v>35</v>
      </c>
      <c r="G150" s="588">
        <v>25</v>
      </c>
      <c r="H150" s="587" t="s">
        <v>43</v>
      </c>
      <c r="I150" s="588"/>
      <c r="J150" s="588"/>
      <c r="K150" s="607"/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  <c r="AI150" s="562"/>
      <c r="AJ150" s="562"/>
      <c r="AK150" s="562"/>
      <c r="AL150" s="562"/>
      <c r="AM150" s="562"/>
      <c r="AN150" s="562"/>
      <c r="AO150" s="562"/>
      <c r="AP150" s="562"/>
      <c r="AQ150" s="562"/>
      <c r="AR150" s="562"/>
      <c r="AS150" s="562"/>
      <c r="AT150" s="562"/>
      <c r="AU150" s="562"/>
      <c r="AV150" s="562"/>
      <c r="AW150" s="562"/>
      <c r="AX150" s="562"/>
      <c r="AY150" s="562"/>
      <c r="AZ150" s="562"/>
      <c r="BA150" s="562"/>
      <c r="BB150" s="562"/>
      <c r="BC150" s="562"/>
      <c r="BD150" s="562"/>
      <c r="BE150" s="562"/>
      <c r="BF150" s="562"/>
      <c r="BG150" s="562"/>
      <c r="BH150" s="562"/>
      <c r="BI150" s="562"/>
      <c r="BJ150" s="562"/>
      <c r="BK150" s="562"/>
      <c r="BL150" s="562"/>
      <c r="BM150" s="562"/>
      <c r="BN150" s="562"/>
      <c r="BO150" s="562"/>
      <c r="BP150" s="562"/>
      <c r="BQ150" s="562"/>
      <c r="BR150" s="562"/>
      <c r="BS150" s="562"/>
      <c r="BT150" s="562"/>
      <c r="BU150" s="562"/>
      <c r="BV150" s="562"/>
      <c r="BW150" s="562"/>
      <c r="BX150" s="562"/>
      <c r="BY150" s="562"/>
      <c r="BZ150" s="562"/>
      <c r="CA150" s="562"/>
      <c r="CB150" s="562"/>
      <c r="CC150" s="562"/>
      <c r="CD150" s="562"/>
      <c r="CE150" s="562"/>
      <c r="CF150" s="562"/>
      <c r="CG150" s="562"/>
      <c r="CH150" s="562"/>
      <c r="CI150" s="562"/>
      <c r="CJ150" s="562"/>
      <c r="CK150" s="562"/>
      <c r="CL150" s="562"/>
      <c r="CM150" s="562"/>
    </row>
    <row r="151" spans="1:91" ht="16.3">
      <c r="A151" s="562"/>
      <c r="B151" s="887" t="s">
        <v>70</v>
      </c>
      <c r="C151" s="585" t="s">
        <v>87</v>
      </c>
      <c r="D151" s="586">
        <v>452</v>
      </c>
      <c r="E151" s="587">
        <v>68</v>
      </c>
      <c r="F151" s="588">
        <v>35</v>
      </c>
      <c r="G151" s="588">
        <v>25</v>
      </c>
      <c r="H151" s="587" t="s">
        <v>43</v>
      </c>
      <c r="I151" s="588"/>
      <c r="J151" s="588"/>
      <c r="K151" s="607"/>
      <c r="L151" s="562"/>
      <c r="M151" s="562"/>
      <c r="N151" s="562"/>
      <c r="O151" s="562"/>
      <c r="P151" s="562"/>
      <c r="Q151" s="562"/>
      <c r="R151" s="562"/>
      <c r="S151" s="562"/>
      <c r="T151" s="562"/>
      <c r="U151" s="562"/>
      <c r="V151" s="562"/>
      <c r="W151" s="562"/>
      <c r="X151" s="562"/>
      <c r="Y151" s="562"/>
      <c r="Z151" s="562"/>
      <c r="AA151" s="562"/>
      <c r="AB151" s="562"/>
      <c r="AC151" s="562"/>
      <c r="AD151" s="562"/>
      <c r="AE151" s="562"/>
      <c r="AF151" s="562"/>
      <c r="AG151" s="562"/>
      <c r="AH151" s="562"/>
      <c r="AI151" s="562"/>
      <c r="AJ151" s="562"/>
      <c r="AK151" s="562"/>
      <c r="AL151" s="562"/>
      <c r="AM151" s="562"/>
      <c r="AN151" s="562"/>
      <c r="AO151" s="562"/>
      <c r="AP151" s="562"/>
      <c r="AQ151" s="562"/>
      <c r="AR151" s="562"/>
      <c r="AS151" s="562"/>
      <c r="AT151" s="562"/>
      <c r="AU151" s="562"/>
      <c r="AV151" s="562"/>
      <c r="AW151" s="562"/>
      <c r="AX151" s="562"/>
      <c r="AY151" s="562"/>
      <c r="AZ151" s="562"/>
      <c r="BA151" s="562"/>
      <c r="BB151" s="562"/>
      <c r="BC151" s="562"/>
      <c r="BD151" s="562"/>
      <c r="BE151" s="562"/>
      <c r="BF151" s="562"/>
      <c r="BG151" s="562"/>
      <c r="BH151" s="562"/>
      <c r="BI151" s="562"/>
      <c r="BJ151" s="562"/>
      <c r="BK151" s="562"/>
      <c r="BL151" s="562"/>
      <c r="BM151" s="562"/>
      <c r="BN151" s="562"/>
      <c r="BO151" s="562"/>
      <c r="BP151" s="562"/>
      <c r="BQ151" s="562"/>
      <c r="BR151" s="562"/>
      <c r="BS151" s="562"/>
      <c r="BT151" s="562"/>
      <c r="BU151" s="562"/>
      <c r="BV151" s="562"/>
      <c r="BW151" s="562"/>
      <c r="BX151" s="562"/>
      <c r="BY151" s="562"/>
      <c r="BZ151" s="562"/>
      <c r="CA151" s="562"/>
      <c r="CB151" s="562"/>
      <c r="CC151" s="562"/>
      <c r="CD151" s="562"/>
      <c r="CE151" s="562"/>
      <c r="CF151" s="562"/>
      <c r="CG151" s="562"/>
      <c r="CH151" s="562"/>
      <c r="CI151" s="562"/>
      <c r="CJ151" s="562"/>
      <c r="CK151" s="562"/>
      <c r="CL151" s="562"/>
      <c r="CM151" s="562"/>
    </row>
    <row r="152" spans="1:91" s="37" customFormat="1" ht="16.3">
      <c r="A152" s="573"/>
      <c r="B152" s="585"/>
      <c r="C152" s="585" t="s">
        <v>88</v>
      </c>
      <c r="D152" s="586">
        <v>520</v>
      </c>
      <c r="E152" s="587">
        <v>68</v>
      </c>
      <c r="F152" s="588">
        <v>35</v>
      </c>
      <c r="G152" s="588">
        <v>25</v>
      </c>
      <c r="H152" s="587" t="s">
        <v>43</v>
      </c>
      <c r="I152" s="588"/>
      <c r="J152" s="588"/>
      <c r="K152" s="607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  <c r="BF152" s="573"/>
      <c r="BG152" s="573"/>
      <c r="BH152" s="573"/>
      <c r="BI152" s="573"/>
      <c r="BJ152" s="573"/>
      <c r="BK152" s="573"/>
      <c r="BL152" s="573"/>
      <c r="BM152" s="573"/>
      <c r="BN152" s="573"/>
      <c r="BO152" s="573"/>
      <c r="BP152" s="573"/>
      <c r="BQ152" s="573"/>
      <c r="BR152" s="573"/>
      <c r="BS152" s="573"/>
      <c r="BT152" s="573"/>
      <c r="BU152" s="573"/>
      <c r="BV152" s="573"/>
      <c r="BW152" s="573"/>
      <c r="BX152" s="573"/>
      <c r="BY152" s="573"/>
      <c r="BZ152" s="573"/>
      <c r="CA152" s="573"/>
      <c r="CB152" s="573"/>
      <c r="CC152" s="573"/>
      <c r="CD152" s="573"/>
      <c r="CE152" s="573"/>
      <c r="CF152" s="573"/>
      <c r="CG152" s="573"/>
      <c r="CH152" s="573"/>
      <c r="CI152" s="573"/>
      <c r="CJ152" s="573"/>
      <c r="CK152" s="573"/>
      <c r="CL152" s="573"/>
      <c r="CM152" s="573"/>
    </row>
    <row r="153" spans="1:91" s="55" customFormat="1" ht="17.5" customHeight="1">
      <c r="A153" s="575"/>
      <c r="B153" s="585"/>
      <c r="C153" s="585" t="s">
        <v>89</v>
      </c>
      <c r="D153" s="586">
        <v>1061</v>
      </c>
      <c r="E153" s="587" t="s">
        <v>52</v>
      </c>
      <c r="F153" s="882">
        <v>68</v>
      </c>
      <c r="G153" s="588">
        <v>25</v>
      </c>
      <c r="H153" s="587" t="s">
        <v>43</v>
      </c>
      <c r="I153" s="588"/>
      <c r="J153" s="588"/>
      <c r="K153" s="607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/>
      <c r="AD153" s="575"/>
      <c r="AE153" s="575"/>
      <c r="AF153" s="575"/>
      <c r="AG153" s="575"/>
      <c r="AH153" s="575"/>
      <c r="AI153" s="575"/>
      <c r="AJ153" s="575"/>
      <c r="AK153" s="575"/>
      <c r="AL153" s="575"/>
      <c r="AM153" s="575"/>
      <c r="AN153" s="575"/>
      <c r="AO153" s="575"/>
      <c r="AP153" s="575"/>
      <c r="AQ153" s="575"/>
      <c r="AR153" s="575"/>
      <c r="AS153" s="575"/>
      <c r="AT153" s="575"/>
      <c r="AU153" s="575"/>
      <c r="AV153" s="575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5"/>
      <c r="BH153" s="575"/>
      <c r="BI153" s="575"/>
      <c r="BJ153" s="575"/>
      <c r="BK153" s="575"/>
      <c r="BL153" s="575"/>
      <c r="BM153" s="575"/>
      <c r="BN153" s="575"/>
      <c r="BO153" s="575"/>
      <c r="BP153" s="575"/>
      <c r="BQ153" s="575"/>
      <c r="BR153" s="575"/>
      <c r="BS153" s="575"/>
      <c r="BT153" s="575"/>
      <c r="BU153" s="575"/>
      <c r="BV153" s="575"/>
      <c r="BW153" s="575"/>
      <c r="BX153" s="575"/>
      <c r="BY153" s="575"/>
      <c r="BZ153" s="575"/>
      <c r="CA153" s="575"/>
      <c r="CB153" s="575"/>
      <c r="CC153" s="575"/>
      <c r="CD153" s="575"/>
      <c r="CE153" s="575"/>
      <c r="CF153" s="575"/>
      <c r="CG153" s="575"/>
      <c r="CH153" s="575"/>
      <c r="CI153" s="575"/>
      <c r="CJ153" s="575"/>
      <c r="CK153" s="575"/>
      <c r="CL153" s="575"/>
      <c r="CM153" s="575"/>
    </row>
    <row r="154" spans="1:91" s="55" customFormat="1" ht="17.5" customHeight="1">
      <c r="A154" s="575"/>
      <c r="B154" s="585"/>
      <c r="C154" s="585" t="s">
        <v>90</v>
      </c>
      <c r="D154" s="586">
        <v>1265</v>
      </c>
      <c r="E154" s="587" t="s">
        <v>52</v>
      </c>
      <c r="F154" s="883">
        <v>68</v>
      </c>
      <c r="G154" s="588">
        <v>25</v>
      </c>
      <c r="H154" s="587" t="s">
        <v>43</v>
      </c>
      <c r="I154" s="588"/>
      <c r="J154" s="588"/>
      <c r="K154" s="876"/>
      <c r="L154" s="575"/>
      <c r="M154" s="575"/>
      <c r="N154" s="575"/>
      <c r="O154" s="575"/>
      <c r="P154" s="575"/>
      <c r="Q154" s="575"/>
      <c r="R154" s="575"/>
      <c r="S154" s="575"/>
      <c r="T154" s="575"/>
      <c r="U154" s="575"/>
      <c r="V154" s="575"/>
      <c r="W154" s="575"/>
      <c r="X154" s="575"/>
      <c r="Y154" s="575"/>
      <c r="Z154" s="575"/>
      <c r="AA154" s="575"/>
      <c r="AB154" s="575"/>
      <c r="AC154" s="575"/>
      <c r="AD154" s="575"/>
      <c r="AE154" s="575"/>
      <c r="AF154" s="575"/>
      <c r="AG154" s="575"/>
      <c r="AH154" s="575"/>
      <c r="AI154" s="575"/>
      <c r="AJ154" s="575"/>
      <c r="AK154" s="575"/>
      <c r="AL154" s="575"/>
      <c r="AM154" s="575"/>
      <c r="AN154" s="575"/>
      <c r="AO154" s="575"/>
      <c r="AP154" s="575"/>
      <c r="AQ154" s="575"/>
      <c r="AR154" s="575"/>
      <c r="AS154" s="575"/>
      <c r="AT154" s="575"/>
      <c r="AU154" s="575"/>
      <c r="AV154" s="575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5"/>
      <c r="BH154" s="575"/>
      <c r="BI154" s="575"/>
      <c r="BJ154" s="575"/>
      <c r="BK154" s="575"/>
      <c r="BL154" s="575"/>
      <c r="BM154" s="575"/>
      <c r="BN154" s="575"/>
      <c r="BO154" s="575"/>
      <c r="BP154" s="575"/>
      <c r="BQ154" s="575"/>
      <c r="BR154" s="575"/>
      <c r="BS154" s="575"/>
      <c r="BT154" s="575"/>
      <c r="BU154" s="575"/>
      <c r="BV154" s="575"/>
      <c r="BW154" s="575"/>
      <c r="BX154" s="575"/>
      <c r="BY154" s="575"/>
      <c r="BZ154" s="575"/>
      <c r="CA154" s="575"/>
      <c r="CB154" s="575"/>
      <c r="CC154" s="575"/>
      <c r="CD154" s="575"/>
      <c r="CE154" s="575"/>
      <c r="CF154" s="575"/>
      <c r="CG154" s="575"/>
      <c r="CH154" s="575"/>
      <c r="CI154" s="575"/>
      <c r="CJ154" s="575"/>
      <c r="CK154" s="575"/>
      <c r="CL154" s="575"/>
      <c r="CM154" s="575"/>
    </row>
    <row r="155" spans="1:91" s="55" customFormat="1" ht="17.5" customHeight="1">
      <c r="A155" s="575"/>
      <c r="B155" s="855"/>
      <c r="C155" s="870" t="s">
        <v>76</v>
      </c>
      <c r="D155" s="871"/>
      <c r="E155" s="884"/>
      <c r="F155" s="872"/>
      <c r="G155" s="872"/>
      <c r="H155" s="884"/>
      <c r="I155" s="872"/>
      <c r="J155" s="872"/>
      <c r="K155" s="607" t="s">
        <v>866</v>
      </c>
      <c r="L155" s="575"/>
      <c r="M155" s="575"/>
      <c r="N155" s="575"/>
      <c r="O155" s="575"/>
      <c r="P155" s="575"/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  <c r="AA155" s="575"/>
      <c r="AB155" s="575"/>
      <c r="AC155" s="575"/>
      <c r="AD155" s="575"/>
      <c r="AE155" s="575"/>
      <c r="AF155" s="575"/>
      <c r="AG155" s="575"/>
      <c r="AH155" s="575"/>
      <c r="AI155" s="575"/>
      <c r="AJ155" s="575"/>
      <c r="AK155" s="575"/>
      <c r="AL155" s="575"/>
      <c r="AM155" s="575"/>
      <c r="AN155" s="575"/>
      <c r="AO155" s="575"/>
      <c r="AP155" s="575"/>
      <c r="AQ155" s="575"/>
      <c r="AR155" s="575"/>
      <c r="AS155" s="575"/>
      <c r="AT155" s="575"/>
      <c r="AU155" s="575"/>
      <c r="AV155" s="575"/>
      <c r="AW155" s="575"/>
      <c r="AX155" s="575"/>
      <c r="AY155" s="575"/>
      <c r="AZ155" s="575"/>
      <c r="BA155" s="575"/>
      <c r="BB155" s="575"/>
      <c r="BC155" s="575"/>
      <c r="BD155" s="575"/>
      <c r="BE155" s="575"/>
      <c r="BF155" s="575"/>
      <c r="BG155" s="575"/>
      <c r="BH155" s="575"/>
      <c r="BI155" s="575"/>
      <c r="BJ155" s="575"/>
      <c r="BK155" s="575"/>
      <c r="BL155" s="575"/>
      <c r="BM155" s="575"/>
      <c r="BN155" s="575"/>
      <c r="BO155" s="575"/>
      <c r="BP155" s="575"/>
      <c r="BQ155" s="575"/>
      <c r="BR155" s="575"/>
      <c r="BS155" s="575"/>
      <c r="BT155" s="575"/>
      <c r="BU155" s="575"/>
      <c r="BV155" s="575"/>
      <c r="BW155" s="575"/>
      <c r="BX155" s="575"/>
      <c r="BY155" s="575"/>
      <c r="BZ155" s="575"/>
      <c r="CA155" s="575"/>
      <c r="CB155" s="575"/>
      <c r="CC155" s="575"/>
      <c r="CD155" s="575"/>
      <c r="CE155" s="575"/>
      <c r="CF155" s="575"/>
      <c r="CG155" s="575"/>
      <c r="CH155" s="575"/>
      <c r="CI155" s="575"/>
      <c r="CJ155" s="575"/>
      <c r="CK155" s="575"/>
      <c r="CL155" s="575"/>
      <c r="CM155" s="575"/>
    </row>
    <row r="156" spans="1:91" s="55" customFormat="1" ht="16.3">
      <c r="A156" s="575"/>
      <c r="B156" s="885"/>
      <c r="C156" s="585" t="s">
        <v>91</v>
      </c>
      <c r="D156" s="586">
        <v>720</v>
      </c>
      <c r="E156" s="587" t="s">
        <v>52</v>
      </c>
      <c r="F156" s="882" t="s">
        <v>52</v>
      </c>
      <c r="G156" s="588" t="s">
        <v>52</v>
      </c>
      <c r="H156" s="587" t="s">
        <v>43</v>
      </c>
      <c r="I156" s="588"/>
      <c r="J156" s="588"/>
      <c r="K156" s="607"/>
      <c r="L156" s="575"/>
      <c r="M156" s="575"/>
      <c r="N156" s="575"/>
      <c r="O156" s="575"/>
      <c r="P156" s="575"/>
      <c r="Q156" s="575"/>
      <c r="R156" s="575"/>
      <c r="S156" s="575"/>
      <c r="T156" s="575"/>
      <c r="U156" s="575"/>
      <c r="V156" s="575"/>
      <c r="W156" s="575"/>
      <c r="X156" s="575"/>
      <c r="Y156" s="575"/>
      <c r="Z156" s="575"/>
      <c r="AA156" s="575"/>
      <c r="AB156" s="575"/>
      <c r="AC156" s="575"/>
      <c r="AD156" s="575"/>
      <c r="AE156" s="575"/>
      <c r="AF156" s="575"/>
      <c r="AG156" s="575"/>
      <c r="AH156" s="575"/>
      <c r="AI156" s="575"/>
      <c r="AJ156" s="575"/>
      <c r="AK156" s="575"/>
      <c r="AL156" s="575"/>
      <c r="AM156" s="575"/>
      <c r="AN156" s="575"/>
      <c r="AO156" s="575"/>
      <c r="AP156" s="575"/>
      <c r="AQ156" s="575"/>
      <c r="AR156" s="575"/>
      <c r="AS156" s="575"/>
      <c r="AT156" s="575"/>
      <c r="AU156" s="575"/>
      <c r="AV156" s="575"/>
      <c r="AW156" s="575"/>
      <c r="AX156" s="575"/>
      <c r="AY156" s="575"/>
      <c r="AZ156" s="575"/>
      <c r="BA156" s="575"/>
      <c r="BB156" s="575"/>
      <c r="BC156" s="575"/>
      <c r="BD156" s="575"/>
      <c r="BE156" s="575"/>
      <c r="BF156" s="575"/>
      <c r="BG156" s="575"/>
      <c r="BH156" s="575"/>
      <c r="BI156" s="575"/>
      <c r="BJ156" s="575"/>
      <c r="BK156" s="575"/>
      <c r="BL156" s="575"/>
      <c r="BM156" s="575"/>
      <c r="BN156" s="575"/>
      <c r="BO156" s="575"/>
      <c r="BP156" s="575"/>
      <c r="BQ156" s="575"/>
      <c r="BR156" s="575"/>
      <c r="BS156" s="575"/>
      <c r="BT156" s="575"/>
      <c r="BU156" s="575"/>
      <c r="BV156" s="575"/>
      <c r="BW156" s="575"/>
      <c r="BX156" s="575"/>
      <c r="BY156" s="575"/>
      <c r="BZ156" s="575"/>
      <c r="CA156" s="575"/>
      <c r="CB156" s="575"/>
      <c r="CC156" s="575"/>
      <c r="CD156" s="575"/>
      <c r="CE156" s="575"/>
      <c r="CF156" s="575"/>
      <c r="CG156" s="575"/>
      <c r="CH156" s="575"/>
      <c r="CI156" s="575"/>
      <c r="CJ156" s="575"/>
      <c r="CK156" s="575"/>
      <c r="CL156" s="575"/>
      <c r="CM156" s="575"/>
    </row>
    <row r="157" spans="1:91" s="577" customFormat="1" ht="16.3">
      <c r="A157" s="576"/>
      <c r="B157" s="886"/>
      <c r="C157" s="585" t="s">
        <v>92</v>
      </c>
      <c r="D157" s="586">
        <v>819</v>
      </c>
      <c r="E157" s="587" t="s">
        <v>52</v>
      </c>
      <c r="F157" s="588">
        <v>68</v>
      </c>
      <c r="G157" s="588">
        <v>25</v>
      </c>
      <c r="H157" s="587" t="s">
        <v>43</v>
      </c>
      <c r="I157" s="588"/>
      <c r="J157" s="588"/>
      <c r="K157" s="607"/>
      <c r="L157" s="576"/>
      <c r="M157" s="576"/>
      <c r="N157" s="576"/>
      <c r="O157" s="576"/>
      <c r="P157" s="576"/>
      <c r="Q157" s="576"/>
      <c r="R157" s="576"/>
      <c r="S157" s="576"/>
      <c r="T157" s="576"/>
      <c r="U157" s="576"/>
      <c r="V157" s="576"/>
      <c r="W157" s="576"/>
      <c r="X157" s="576"/>
      <c r="Y157" s="576"/>
      <c r="Z157" s="576"/>
      <c r="AA157" s="576"/>
      <c r="AB157" s="576"/>
      <c r="AC157" s="576"/>
      <c r="AD157" s="576"/>
      <c r="AE157" s="576"/>
      <c r="AF157" s="576"/>
      <c r="AG157" s="576"/>
      <c r="AH157" s="576"/>
      <c r="AI157" s="576"/>
      <c r="AJ157" s="576"/>
      <c r="AK157" s="576"/>
      <c r="AL157" s="576"/>
      <c r="AM157" s="576"/>
      <c r="AN157" s="576"/>
      <c r="AO157" s="576"/>
      <c r="AP157" s="576"/>
      <c r="AQ157" s="576"/>
      <c r="AR157" s="576"/>
      <c r="AS157" s="576"/>
      <c r="AT157" s="576"/>
      <c r="AU157" s="576"/>
      <c r="AV157" s="576"/>
      <c r="AW157" s="576"/>
      <c r="AX157" s="576"/>
      <c r="AY157" s="576"/>
      <c r="AZ157" s="576"/>
      <c r="BA157" s="576"/>
      <c r="BB157" s="576"/>
      <c r="BC157" s="576"/>
      <c r="BD157" s="576"/>
      <c r="BE157" s="576"/>
      <c r="BF157" s="576"/>
      <c r="BG157" s="576"/>
      <c r="BH157" s="576"/>
      <c r="BI157" s="576"/>
      <c r="BJ157" s="576"/>
      <c r="BK157" s="576"/>
      <c r="BL157" s="576"/>
      <c r="BM157" s="576"/>
      <c r="BN157" s="576"/>
      <c r="BO157" s="576"/>
      <c r="BP157" s="576"/>
      <c r="BQ157" s="576"/>
      <c r="BR157" s="576"/>
      <c r="BS157" s="576"/>
      <c r="BT157" s="576"/>
      <c r="BU157" s="576"/>
      <c r="BV157" s="576"/>
      <c r="BW157" s="576"/>
      <c r="BX157" s="576"/>
      <c r="BY157" s="576"/>
      <c r="BZ157" s="576"/>
      <c r="CA157" s="576"/>
      <c r="CB157" s="576"/>
      <c r="CC157" s="576"/>
      <c r="CD157" s="576"/>
      <c r="CE157" s="576"/>
      <c r="CF157" s="576"/>
      <c r="CG157" s="576"/>
      <c r="CH157" s="576"/>
      <c r="CI157" s="576"/>
      <c r="CJ157" s="576"/>
      <c r="CK157" s="576"/>
      <c r="CL157" s="576"/>
      <c r="CM157" s="576"/>
    </row>
    <row r="158" spans="1:91" s="37" customFormat="1" ht="16.3">
      <c r="A158" s="573"/>
      <c r="B158" s="585"/>
      <c r="C158" s="585" t="s">
        <v>93</v>
      </c>
      <c r="D158" s="586">
        <v>1688</v>
      </c>
      <c r="E158" s="587" t="s">
        <v>52</v>
      </c>
      <c r="F158" s="882">
        <v>68</v>
      </c>
      <c r="G158" s="588">
        <v>25</v>
      </c>
      <c r="H158" s="587" t="s">
        <v>43</v>
      </c>
      <c r="I158" s="588"/>
      <c r="J158" s="588"/>
      <c r="K158" s="607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  <c r="BF158" s="573"/>
      <c r="BG158" s="573"/>
      <c r="BH158" s="573"/>
      <c r="BI158" s="573"/>
      <c r="BJ158" s="573"/>
      <c r="BK158" s="573"/>
      <c r="BL158" s="573"/>
      <c r="BM158" s="573"/>
      <c r="BN158" s="573"/>
      <c r="BO158" s="573"/>
      <c r="BP158" s="573"/>
      <c r="BQ158" s="573"/>
      <c r="BR158" s="573"/>
      <c r="BS158" s="573"/>
      <c r="BT158" s="573"/>
      <c r="BU158" s="573"/>
      <c r="BV158" s="573"/>
      <c r="BW158" s="573"/>
      <c r="BX158" s="573"/>
      <c r="BY158" s="573"/>
      <c r="BZ158" s="573"/>
      <c r="CA158" s="573"/>
      <c r="CB158" s="573"/>
      <c r="CC158" s="573"/>
      <c r="CD158" s="573"/>
      <c r="CE158" s="573"/>
      <c r="CF158" s="573"/>
      <c r="CG158" s="573"/>
      <c r="CH158" s="573"/>
      <c r="CI158" s="573"/>
      <c r="CJ158" s="573"/>
      <c r="CK158" s="573"/>
      <c r="CL158" s="573"/>
      <c r="CM158" s="573"/>
    </row>
    <row r="159" spans="1:91" s="37" customFormat="1" ht="16.3">
      <c r="A159" s="573"/>
      <c r="B159" s="585"/>
      <c r="C159" s="585" t="s">
        <v>877</v>
      </c>
      <c r="D159" s="586">
        <v>3365</v>
      </c>
      <c r="E159" s="587" t="s">
        <v>52</v>
      </c>
      <c r="F159" s="882">
        <v>68</v>
      </c>
      <c r="G159" s="588">
        <v>25</v>
      </c>
      <c r="H159" s="587" t="s">
        <v>43</v>
      </c>
      <c r="I159" s="588"/>
      <c r="J159" s="588"/>
      <c r="K159" s="607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  <c r="BF159" s="573"/>
      <c r="BG159" s="573"/>
      <c r="BH159" s="573"/>
      <c r="BI159" s="573"/>
      <c r="BJ159" s="573"/>
      <c r="BK159" s="573"/>
      <c r="BL159" s="573"/>
      <c r="BM159" s="573"/>
      <c r="BN159" s="573"/>
      <c r="BO159" s="573"/>
      <c r="BP159" s="573"/>
      <c r="BQ159" s="573"/>
      <c r="BR159" s="573"/>
      <c r="BS159" s="573"/>
      <c r="BT159" s="573"/>
      <c r="BU159" s="573"/>
      <c r="BV159" s="573"/>
      <c r="BW159" s="573"/>
      <c r="BX159" s="573"/>
      <c r="BY159" s="573"/>
      <c r="BZ159" s="573"/>
      <c r="CA159" s="573"/>
      <c r="CB159" s="573"/>
      <c r="CC159" s="573"/>
      <c r="CD159" s="573"/>
      <c r="CE159" s="573"/>
      <c r="CF159" s="573"/>
      <c r="CG159" s="573"/>
      <c r="CH159" s="573"/>
      <c r="CI159" s="573"/>
      <c r="CJ159" s="573"/>
      <c r="CK159" s="573"/>
      <c r="CL159" s="573"/>
      <c r="CM159" s="573"/>
    </row>
    <row r="160" spans="1:91" s="37" customFormat="1" ht="16.3">
      <c r="A160" s="573"/>
      <c r="B160" s="585"/>
      <c r="C160" s="585" t="s">
        <v>759</v>
      </c>
      <c r="D160" s="586">
        <v>3795</v>
      </c>
      <c r="E160" s="587" t="s">
        <v>52</v>
      </c>
      <c r="F160" s="882">
        <v>68</v>
      </c>
      <c r="G160" s="588">
        <v>25</v>
      </c>
      <c r="H160" s="587" t="s">
        <v>43</v>
      </c>
      <c r="I160" s="588"/>
      <c r="J160" s="588"/>
      <c r="K160" s="607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  <c r="BF160" s="573"/>
      <c r="BG160" s="573"/>
      <c r="BH160" s="573"/>
      <c r="BI160" s="573"/>
      <c r="BJ160" s="573"/>
      <c r="BK160" s="573"/>
      <c r="BL160" s="573"/>
      <c r="BM160" s="573"/>
      <c r="BN160" s="573"/>
      <c r="BO160" s="573"/>
      <c r="BP160" s="573"/>
      <c r="BQ160" s="573"/>
      <c r="BR160" s="573"/>
      <c r="BS160" s="573"/>
      <c r="BT160" s="573"/>
      <c r="BU160" s="573"/>
      <c r="BV160" s="573"/>
      <c r="BW160" s="573"/>
      <c r="BX160" s="573"/>
      <c r="BY160" s="573"/>
      <c r="BZ160" s="573"/>
      <c r="CA160" s="573"/>
      <c r="CB160" s="573"/>
      <c r="CC160" s="573"/>
      <c r="CD160" s="573"/>
      <c r="CE160" s="573"/>
      <c r="CF160" s="573"/>
      <c r="CG160" s="573"/>
      <c r="CH160" s="573"/>
      <c r="CI160" s="573"/>
      <c r="CJ160" s="573"/>
      <c r="CK160" s="573"/>
      <c r="CL160" s="573"/>
      <c r="CM160" s="573"/>
    </row>
    <row r="161" spans="1:91" s="37" customFormat="1" ht="16.3">
      <c r="A161" s="573"/>
      <c r="B161" s="585"/>
      <c r="C161" s="609" t="s">
        <v>80</v>
      </c>
      <c r="D161" s="586"/>
      <c r="E161" s="587"/>
      <c r="F161" s="588"/>
      <c r="G161" s="588"/>
      <c r="H161" s="587"/>
      <c r="I161" s="588"/>
      <c r="J161" s="588"/>
      <c r="K161" s="607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  <c r="BF161" s="573"/>
      <c r="BG161" s="573"/>
      <c r="BH161" s="573"/>
      <c r="BI161" s="573"/>
      <c r="BJ161" s="573"/>
      <c r="BK161" s="573"/>
      <c r="BL161" s="573"/>
      <c r="BM161" s="573"/>
      <c r="BN161" s="573"/>
      <c r="BO161" s="573"/>
      <c r="BP161" s="573"/>
      <c r="BQ161" s="573"/>
      <c r="BR161" s="573"/>
      <c r="BS161" s="573"/>
      <c r="BT161" s="573"/>
      <c r="BU161" s="573"/>
      <c r="BV161" s="573"/>
      <c r="BW161" s="573"/>
      <c r="BX161" s="573"/>
      <c r="BY161" s="573"/>
      <c r="BZ161" s="573"/>
      <c r="CA161" s="573"/>
      <c r="CB161" s="573"/>
      <c r="CC161" s="573"/>
      <c r="CD161" s="573"/>
      <c r="CE161" s="573"/>
      <c r="CF161" s="573"/>
      <c r="CG161" s="573"/>
      <c r="CH161" s="573"/>
      <c r="CI161" s="573"/>
      <c r="CJ161" s="573"/>
      <c r="CK161" s="573"/>
      <c r="CL161" s="573"/>
      <c r="CM161" s="573"/>
    </row>
    <row r="162" spans="1:91" ht="16.3">
      <c r="A162" s="562"/>
      <c r="B162" s="585"/>
      <c r="C162" s="585" t="s">
        <v>94</v>
      </c>
      <c r="D162" s="586">
        <v>1824</v>
      </c>
      <c r="E162" s="587" t="s">
        <v>52</v>
      </c>
      <c r="F162" s="588">
        <v>68</v>
      </c>
      <c r="G162" s="588">
        <v>25</v>
      </c>
      <c r="H162" s="587" t="s">
        <v>43</v>
      </c>
      <c r="I162" s="588"/>
      <c r="J162" s="588"/>
      <c r="K162" s="607"/>
      <c r="L162" s="562"/>
      <c r="M162" s="562"/>
      <c r="N162" s="562"/>
      <c r="O162" s="562"/>
      <c r="P162" s="562"/>
      <c r="Q162" s="562"/>
      <c r="R162" s="562"/>
      <c r="S162" s="562"/>
      <c r="T162" s="562"/>
      <c r="U162" s="562"/>
      <c r="V162" s="562"/>
      <c r="W162" s="562"/>
      <c r="X162" s="562"/>
      <c r="Y162" s="562"/>
      <c r="Z162" s="562"/>
      <c r="AA162" s="562"/>
      <c r="AB162" s="562"/>
      <c r="AC162" s="562"/>
      <c r="AD162" s="562"/>
      <c r="AE162" s="562"/>
      <c r="AF162" s="562"/>
      <c r="AG162" s="562"/>
      <c r="AH162" s="562"/>
      <c r="AI162" s="562"/>
      <c r="AJ162" s="562"/>
      <c r="AK162" s="562"/>
      <c r="AL162" s="562"/>
      <c r="AM162" s="562"/>
      <c r="AN162" s="562"/>
      <c r="AO162" s="562"/>
      <c r="AP162" s="562"/>
      <c r="AQ162" s="562"/>
      <c r="AR162" s="562"/>
      <c r="AS162" s="562"/>
      <c r="AT162" s="562"/>
      <c r="AU162" s="562"/>
      <c r="AV162" s="562"/>
      <c r="AW162" s="562"/>
      <c r="AX162" s="562"/>
      <c r="AY162" s="562"/>
      <c r="AZ162" s="562"/>
      <c r="BA162" s="562"/>
      <c r="BB162" s="562"/>
      <c r="BC162" s="562"/>
      <c r="BD162" s="562"/>
      <c r="BE162" s="562"/>
      <c r="BF162" s="562"/>
      <c r="BG162" s="562"/>
      <c r="BH162" s="562"/>
      <c r="BI162" s="562"/>
      <c r="BJ162" s="562"/>
      <c r="BK162" s="562"/>
      <c r="BL162" s="562"/>
      <c r="BM162" s="562"/>
      <c r="BN162" s="562"/>
      <c r="BO162" s="562"/>
      <c r="BP162" s="562"/>
      <c r="BQ162" s="562"/>
      <c r="BR162" s="562"/>
      <c r="BS162" s="562"/>
      <c r="BT162" s="562"/>
      <c r="BU162" s="562"/>
      <c r="BV162" s="562"/>
      <c r="BW162" s="562"/>
      <c r="BX162" s="562"/>
      <c r="BY162" s="562"/>
      <c r="BZ162" s="562"/>
      <c r="CA162" s="562"/>
      <c r="CB162" s="562"/>
      <c r="CC162" s="562"/>
      <c r="CD162" s="562"/>
      <c r="CE162" s="562"/>
      <c r="CF162" s="562"/>
      <c r="CG162" s="562"/>
      <c r="CH162" s="562"/>
      <c r="CI162" s="562"/>
      <c r="CJ162" s="562"/>
      <c r="CK162" s="562"/>
      <c r="CL162" s="562"/>
      <c r="CM162" s="562"/>
    </row>
    <row r="163" spans="1:91" ht="16.3">
      <c r="A163" s="562"/>
      <c r="B163" s="585"/>
      <c r="C163" s="585" t="s">
        <v>95</v>
      </c>
      <c r="D163" s="586">
        <v>1961</v>
      </c>
      <c r="E163" s="587" t="s">
        <v>52</v>
      </c>
      <c r="F163" s="588">
        <v>68</v>
      </c>
      <c r="G163" s="588">
        <v>25</v>
      </c>
      <c r="H163" s="587" t="s">
        <v>43</v>
      </c>
      <c r="I163" s="588"/>
      <c r="J163" s="588"/>
      <c r="K163" s="607"/>
      <c r="L163" s="562"/>
      <c r="M163" s="562"/>
      <c r="N163" s="562"/>
      <c r="O163" s="562"/>
      <c r="P163" s="562"/>
      <c r="Q163" s="562"/>
      <c r="R163" s="562"/>
      <c r="S163" s="562"/>
      <c r="T163" s="562"/>
      <c r="U163" s="562"/>
      <c r="V163" s="562"/>
      <c r="W163" s="562"/>
      <c r="X163" s="562"/>
      <c r="Y163" s="562"/>
      <c r="Z163" s="562"/>
      <c r="AA163" s="562"/>
      <c r="AB163" s="562"/>
      <c r="AC163" s="562"/>
      <c r="AD163" s="562"/>
      <c r="AE163" s="562"/>
      <c r="AF163" s="562"/>
      <c r="AG163" s="562"/>
      <c r="AH163" s="562"/>
      <c r="AI163" s="562"/>
      <c r="AJ163" s="562"/>
      <c r="AK163" s="562"/>
      <c r="AL163" s="562"/>
      <c r="AM163" s="562"/>
      <c r="AN163" s="562"/>
      <c r="AO163" s="562"/>
      <c r="AP163" s="562"/>
      <c r="AQ163" s="562"/>
      <c r="AR163" s="562"/>
      <c r="AS163" s="562"/>
      <c r="AT163" s="562"/>
      <c r="AU163" s="562"/>
      <c r="AV163" s="562"/>
      <c r="AW163" s="562"/>
      <c r="AX163" s="562"/>
      <c r="AY163" s="562"/>
      <c r="AZ163" s="562"/>
      <c r="BA163" s="562"/>
      <c r="BB163" s="562"/>
      <c r="BC163" s="562"/>
      <c r="BD163" s="562"/>
      <c r="BE163" s="562"/>
      <c r="BF163" s="562"/>
      <c r="BG163" s="562"/>
      <c r="BH163" s="562"/>
      <c r="BI163" s="562"/>
      <c r="BJ163" s="562"/>
      <c r="BK163" s="562"/>
      <c r="BL163" s="562"/>
      <c r="BM163" s="562"/>
      <c r="BN163" s="562"/>
      <c r="BO163" s="562"/>
      <c r="BP163" s="562"/>
      <c r="BQ163" s="562"/>
      <c r="BR163" s="562"/>
      <c r="BS163" s="562"/>
      <c r="BT163" s="562"/>
      <c r="BU163" s="562"/>
      <c r="BV163" s="562"/>
      <c r="BW163" s="562"/>
      <c r="BX163" s="562"/>
      <c r="BY163" s="562"/>
      <c r="BZ163" s="562"/>
      <c r="CA163" s="562"/>
      <c r="CB163" s="562"/>
      <c r="CC163" s="562"/>
      <c r="CD163" s="562"/>
      <c r="CE163" s="562"/>
      <c r="CF163" s="562"/>
      <c r="CG163" s="562"/>
      <c r="CH163" s="562"/>
      <c r="CI163" s="562"/>
      <c r="CJ163" s="562"/>
      <c r="CK163" s="562"/>
      <c r="CL163" s="562"/>
      <c r="CM163" s="562"/>
    </row>
    <row r="164" spans="1:91" ht="16.5" customHeight="1">
      <c r="A164" s="562"/>
      <c r="B164" s="585"/>
      <c r="C164" s="585" t="s">
        <v>96</v>
      </c>
      <c r="D164" s="586">
        <v>1961</v>
      </c>
      <c r="E164" s="587" t="s">
        <v>52</v>
      </c>
      <c r="F164" s="588">
        <v>68</v>
      </c>
      <c r="G164" s="588">
        <v>25</v>
      </c>
      <c r="H164" s="587" t="s">
        <v>43</v>
      </c>
      <c r="I164" s="588"/>
      <c r="J164" s="588"/>
      <c r="K164" s="607"/>
      <c r="L164" s="562"/>
      <c r="M164" s="562"/>
      <c r="N164" s="562"/>
      <c r="O164" s="562"/>
      <c r="P164" s="562"/>
      <c r="Q164" s="562"/>
      <c r="R164" s="562"/>
      <c r="S164" s="562"/>
      <c r="T164" s="562"/>
      <c r="U164" s="562"/>
      <c r="V164" s="562"/>
      <c r="W164" s="562"/>
      <c r="X164" s="562"/>
      <c r="Y164" s="562"/>
      <c r="Z164" s="562"/>
      <c r="AA164" s="562"/>
      <c r="AB164" s="562"/>
      <c r="AC164" s="562"/>
      <c r="AD164" s="562"/>
      <c r="AE164" s="562"/>
      <c r="AF164" s="562"/>
      <c r="AG164" s="562"/>
      <c r="AH164" s="562"/>
      <c r="AI164" s="562"/>
      <c r="AJ164" s="562"/>
      <c r="AK164" s="562"/>
      <c r="AL164" s="562"/>
      <c r="AM164" s="562"/>
      <c r="AN164" s="562"/>
      <c r="AO164" s="562"/>
      <c r="AP164" s="562"/>
      <c r="AQ164" s="562"/>
      <c r="AR164" s="562"/>
      <c r="AS164" s="562"/>
      <c r="AT164" s="562"/>
      <c r="AU164" s="562"/>
      <c r="AV164" s="562"/>
      <c r="AW164" s="562"/>
      <c r="AX164" s="562"/>
      <c r="AY164" s="562"/>
      <c r="AZ164" s="562"/>
      <c r="BA164" s="562"/>
      <c r="BB164" s="562"/>
      <c r="BC164" s="562"/>
      <c r="BD164" s="562"/>
      <c r="BE164" s="562"/>
      <c r="BF164" s="562"/>
      <c r="BG164" s="562"/>
      <c r="BH164" s="562"/>
      <c r="BI164" s="562"/>
      <c r="BJ164" s="562"/>
      <c r="BK164" s="562"/>
      <c r="BL164" s="562"/>
      <c r="BM164" s="562"/>
      <c r="BN164" s="562"/>
      <c r="BO164" s="562"/>
      <c r="BP164" s="562"/>
      <c r="BQ164" s="562"/>
      <c r="BR164" s="562"/>
      <c r="BS164" s="562"/>
      <c r="BT164" s="562"/>
      <c r="BU164" s="562"/>
      <c r="BV164" s="562"/>
      <c r="BW164" s="562"/>
      <c r="BX164" s="562"/>
      <c r="BY164" s="562"/>
      <c r="BZ164" s="562"/>
      <c r="CA164" s="562"/>
      <c r="CB164" s="562"/>
      <c r="CC164" s="562"/>
      <c r="CD164" s="562"/>
      <c r="CE164" s="562"/>
      <c r="CF164" s="562"/>
      <c r="CG164" s="562"/>
      <c r="CH164" s="562"/>
      <c r="CI164" s="562"/>
      <c r="CJ164" s="562"/>
      <c r="CK164" s="562"/>
      <c r="CL164" s="562"/>
      <c r="CM164" s="562"/>
    </row>
    <row r="165" spans="1:91" ht="16.5" customHeight="1">
      <c r="A165" s="562"/>
      <c r="B165" s="585"/>
      <c r="C165" s="585" t="s">
        <v>97</v>
      </c>
      <c r="D165" s="586">
        <v>2098</v>
      </c>
      <c r="E165" s="587" t="s">
        <v>52</v>
      </c>
      <c r="F165" s="588">
        <v>68</v>
      </c>
      <c r="G165" s="588">
        <v>25</v>
      </c>
      <c r="H165" s="587" t="s">
        <v>43</v>
      </c>
      <c r="I165" s="588"/>
      <c r="J165" s="588"/>
      <c r="K165" s="876"/>
      <c r="L165" s="562"/>
      <c r="M165" s="562"/>
      <c r="N165" s="562"/>
      <c r="O165" s="562"/>
      <c r="P165" s="562"/>
      <c r="Q165" s="562"/>
      <c r="R165" s="562"/>
      <c r="S165" s="562"/>
      <c r="T165" s="562"/>
      <c r="U165" s="562"/>
      <c r="V165" s="562"/>
      <c r="W165" s="562"/>
      <c r="X165" s="562"/>
      <c r="Y165" s="562"/>
      <c r="Z165" s="562"/>
      <c r="AA165" s="562"/>
      <c r="AB165" s="562"/>
      <c r="AC165" s="562"/>
      <c r="AD165" s="562"/>
      <c r="AE165" s="562"/>
      <c r="AF165" s="562"/>
      <c r="AG165" s="562"/>
      <c r="AH165" s="562"/>
      <c r="AI165" s="562"/>
      <c r="AJ165" s="562"/>
      <c r="AK165" s="562"/>
      <c r="AL165" s="562"/>
      <c r="AM165" s="562"/>
      <c r="AN165" s="562"/>
      <c r="AO165" s="562"/>
      <c r="AP165" s="562"/>
      <c r="AQ165" s="562"/>
      <c r="AR165" s="562"/>
      <c r="AS165" s="562"/>
      <c r="AT165" s="562"/>
      <c r="AU165" s="562"/>
      <c r="AV165" s="562"/>
      <c r="AW165" s="562"/>
      <c r="AX165" s="562"/>
      <c r="AY165" s="562"/>
      <c r="AZ165" s="562"/>
      <c r="BA165" s="562"/>
      <c r="BB165" s="562"/>
      <c r="BC165" s="562"/>
      <c r="BD165" s="562"/>
      <c r="BE165" s="562"/>
      <c r="BF165" s="562"/>
      <c r="BG165" s="562"/>
      <c r="BH165" s="562"/>
      <c r="BI165" s="562"/>
      <c r="BJ165" s="562"/>
      <c r="BK165" s="562"/>
      <c r="BL165" s="562"/>
      <c r="BM165" s="562"/>
      <c r="BN165" s="562"/>
      <c r="BO165" s="562"/>
      <c r="BP165" s="562"/>
      <c r="BQ165" s="562"/>
      <c r="BR165" s="562"/>
      <c r="BS165" s="562"/>
      <c r="BT165" s="562"/>
      <c r="BU165" s="562"/>
      <c r="BV165" s="562"/>
      <c r="BW165" s="562"/>
      <c r="BX165" s="562"/>
      <c r="BY165" s="562"/>
      <c r="BZ165" s="562"/>
      <c r="CA165" s="562"/>
      <c r="CB165" s="562"/>
      <c r="CC165" s="562"/>
      <c r="CD165" s="562"/>
      <c r="CE165" s="562"/>
      <c r="CF165" s="562"/>
      <c r="CG165" s="562"/>
      <c r="CH165" s="562"/>
      <c r="CI165" s="562"/>
      <c r="CJ165" s="562"/>
      <c r="CK165" s="562"/>
      <c r="CL165" s="562"/>
      <c r="CM165" s="562"/>
    </row>
    <row r="166" spans="1:91" ht="16.3">
      <c r="A166" s="562"/>
      <c r="B166" s="855" t="s">
        <v>67</v>
      </c>
      <c r="C166" s="856" t="s">
        <v>68</v>
      </c>
      <c r="D166" s="857"/>
      <c r="E166" s="858"/>
      <c r="F166" s="859"/>
      <c r="G166" s="859"/>
      <c r="H166" s="858"/>
      <c r="I166" s="859"/>
      <c r="J166" s="860"/>
      <c r="K166" s="607" t="s">
        <v>867</v>
      </c>
      <c r="L166" s="562"/>
      <c r="M166" s="562"/>
      <c r="N166" s="562"/>
      <c r="O166" s="562"/>
      <c r="P166" s="562"/>
      <c r="Q166" s="562"/>
      <c r="R166" s="562"/>
      <c r="S166" s="562"/>
      <c r="T166" s="562"/>
      <c r="U166" s="562"/>
      <c r="V166" s="562"/>
      <c r="W166" s="562"/>
      <c r="X166" s="562"/>
      <c r="Y166" s="562"/>
      <c r="Z166" s="562"/>
      <c r="AA166" s="562"/>
      <c r="AB166" s="562"/>
      <c r="AC166" s="562"/>
      <c r="AD166" s="562"/>
      <c r="AE166" s="562"/>
      <c r="AF166" s="562"/>
      <c r="AG166" s="562"/>
      <c r="AH166" s="562"/>
      <c r="AI166" s="562"/>
      <c r="AJ166" s="562"/>
      <c r="AK166" s="562"/>
      <c r="AL166" s="562"/>
      <c r="AM166" s="562"/>
      <c r="AN166" s="562"/>
      <c r="AO166" s="562"/>
      <c r="AP166" s="562"/>
      <c r="AQ166" s="562"/>
      <c r="AR166" s="562"/>
      <c r="AS166" s="562"/>
      <c r="AT166" s="562"/>
      <c r="AU166" s="562"/>
      <c r="AV166" s="562"/>
      <c r="AW166" s="562"/>
      <c r="AX166" s="562"/>
      <c r="AY166" s="562"/>
      <c r="AZ166" s="562"/>
      <c r="BA166" s="562"/>
      <c r="BB166" s="562"/>
      <c r="BC166" s="562"/>
      <c r="BD166" s="562"/>
      <c r="BE166" s="562"/>
      <c r="BF166" s="562"/>
      <c r="BG166" s="562"/>
      <c r="BH166" s="562"/>
      <c r="BI166" s="562"/>
      <c r="BJ166" s="562"/>
      <c r="BK166" s="562"/>
      <c r="BL166" s="562"/>
      <c r="BM166" s="562"/>
      <c r="BN166" s="562"/>
      <c r="BO166" s="562"/>
      <c r="BP166" s="562"/>
      <c r="BQ166" s="562"/>
      <c r="BR166" s="562"/>
      <c r="BS166" s="562"/>
      <c r="BT166" s="562"/>
      <c r="BU166" s="562"/>
      <c r="BV166" s="562"/>
      <c r="BW166" s="562"/>
      <c r="BX166" s="562"/>
      <c r="BY166" s="562"/>
      <c r="BZ166" s="562"/>
      <c r="CA166" s="562"/>
      <c r="CB166" s="562"/>
      <c r="CC166" s="562"/>
      <c r="CD166" s="562"/>
      <c r="CE166" s="562"/>
      <c r="CF166" s="562"/>
      <c r="CG166" s="562"/>
      <c r="CH166" s="562"/>
      <c r="CI166" s="562"/>
      <c r="CJ166" s="562"/>
      <c r="CK166" s="562"/>
      <c r="CL166" s="562"/>
      <c r="CM166" s="562"/>
    </row>
    <row r="167" spans="1:91" ht="16.3">
      <c r="A167" s="562"/>
      <c r="B167" s="584" t="s">
        <v>915</v>
      </c>
      <c r="C167" s="585" t="s">
        <v>86</v>
      </c>
      <c r="D167" s="586">
        <v>421</v>
      </c>
      <c r="E167" s="587">
        <v>68</v>
      </c>
      <c r="F167" s="588">
        <v>35</v>
      </c>
      <c r="G167" s="588">
        <v>25</v>
      </c>
      <c r="H167" s="587" t="s">
        <v>43</v>
      </c>
      <c r="I167" s="588"/>
      <c r="J167" s="588"/>
      <c r="K167" s="607"/>
      <c r="L167" s="562"/>
      <c r="M167" s="562"/>
      <c r="N167" s="562"/>
      <c r="O167" s="562"/>
      <c r="P167" s="562"/>
      <c r="Q167" s="562"/>
      <c r="R167" s="562"/>
      <c r="S167" s="562"/>
      <c r="T167" s="562"/>
      <c r="U167" s="562"/>
      <c r="V167" s="562"/>
      <c r="W167" s="562"/>
      <c r="X167" s="562"/>
      <c r="Y167" s="562"/>
      <c r="Z167" s="562"/>
      <c r="AA167" s="562"/>
      <c r="AB167" s="562"/>
      <c r="AC167" s="562"/>
      <c r="AD167" s="562"/>
      <c r="AE167" s="562"/>
      <c r="AF167" s="562"/>
      <c r="AG167" s="562"/>
      <c r="AH167" s="562"/>
      <c r="AI167" s="562"/>
      <c r="AJ167" s="562"/>
      <c r="AK167" s="562"/>
      <c r="AL167" s="562"/>
      <c r="AM167" s="562"/>
      <c r="AN167" s="562"/>
      <c r="AO167" s="562"/>
      <c r="AP167" s="562"/>
      <c r="AQ167" s="562"/>
      <c r="AR167" s="562"/>
      <c r="AS167" s="562"/>
      <c r="AT167" s="562"/>
      <c r="AU167" s="562"/>
      <c r="AV167" s="562"/>
      <c r="AW167" s="562"/>
      <c r="AX167" s="562"/>
      <c r="AY167" s="562"/>
      <c r="AZ167" s="562"/>
      <c r="BA167" s="562"/>
      <c r="BB167" s="562"/>
      <c r="BC167" s="562"/>
      <c r="BD167" s="562"/>
      <c r="BE167" s="562"/>
      <c r="BF167" s="562"/>
      <c r="BG167" s="562"/>
      <c r="BH167" s="562"/>
      <c r="BI167" s="562"/>
      <c r="BJ167" s="562"/>
      <c r="BK167" s="562"/>
      <c r="BL167" s="562"/>
      <c r="BM167" s="562"/>
      <c r="BN167" s="562"/>
      <c r="BO167" s="562"/>
      <c r="BP167" s="562"/>
      <c r="BQ167" s="562"/>
      <c r="BR167" s="562"/>
      <c r="BS167" s="562"/>
      <c r="BT167" s="562"/>
      <c r="BU167" s="562"/>
      <c r="BV167" s="562"/>
      <c r="BW167" s="562"/>
      <c r="BX167" s="562"/>
      <c r="BY167" s="562"/>
      <c r="BZ167" s="562"/>
      <c r="CA167" s="562"/>
      <c r="CB167" s="562"/>
      <c r="CC167" s="562"/>
      <c r="CD167" s="562"/>
      <c r="CE167" s="562"/>
      <c r="CF167" s="562"/>
      <c r="CG167" s="562"/>
      <c r="CH167" s="562"/>
      <c r="CI167" s="562"/>
      <c r="CJ167" s="562"/>
      <c r="CK167" s="562"/>
      <c r="CL167" s="562"/>
      <c r="CM167" s="562"/>
    </row>
    <row r="168" spans="1:91" ht="16.3">
      <c r="A168" s="562"/>
      <c r="B168" s="887" t="s">
        <v>70</v>
      </c>
      <c r="C168" s="585" t="s">
        <v>87</v>
      </c>
      <c r="D168" s="586">
        <v>402</v>
      </c>
      <c r="E168" s="587">
        <v>68</v>
      </c>
      <c r="F168" s="588">
        <v>35</v>
      </c>
      <c r="G168" s="588">
        <v>25</v>
      </c>
      <c r="H168" s="587" t="s">
        <v>43</v>
      </c>
      <c r="I168" s="588"/>
      <c r="J168" s="588"/>
      <c r="K168" s="607"/>
      <c r="L168" s="562"/>
      <c r="M168" s="562"/>
      <c r="N168" s="562"/>
      <c r="O168" s="562"/>
      <c r="P168" s="562"/>
      <c r="Q168" s="562"/>
      <c r="R168" s="562"/>
      <c r="S168" s="562"/>
      <c r="T168" s="562"/>
      <c r="U168" s="562"/>
      <c r="V168" s="562"/>
      <c r="W168" s="562"/>
      <c r="X168" s="562"/>
      <c r="Y168" s="562"/>
      <c r="Z168" s="562"/>
      <c r="AA168" s="562"/>
      <c r="AB168" s="562"/>
      <c r="AC168" s="562"/>
      <c r="AD168" s="562"/>
      <c r="AE168" s="562"/>
      <c r="AF168" s="562"/>
      <c r="AG168" s="562"/>
      <c r="AH168" s="562"/>
      <c r="AI168" s="562"/>
      <c r="AJ168" s="562"/>
      <c r="AK168" s="562"/>
      <c r="AL168" s="562"/>
      <c r="AM168" s="562"/>
      <c r="AN168" s="562"/>
      <c r="AO168" s="562"/>
      <c r="AP168" s="562"/>
      <c r="AQ168" s="562"/>
      <c r="AR168" s="562"/>
      <c r="AS168" s="562"/>
      <c r="AT168" s="562"/>
      <c r="AU168" s="562"/>
      <c r="AV168" s="562"/>
      <c r="AW168" s="562"/>
      <c r="AX168" s="562"/>
      <c r="AY168" s="562"/>
      <c r="AZ168" s="562"/>
      <c r="BA168" s="562"/>
      <c r="BB168" s="562"/>
      <c r="BC168" s="562"/>
      <c r="BD168" s="562"/>
      <c r="BE168" s="562"/>
      <c r="BF168" s="562"/>
      <c r="BG168" s="562"/>
      <c r="BH168" s="562"/>
      <c r="BI168" s="562"/>
      <c r="BJ168" s="562"/>
      <c r="BK168" s="562"/>
      <c r="BL168" s="562"/>
      <c r="BM168" s="562"/>
      <c r="BN168" s="562"/>
      <c r="BO168" s="562"/>
      <c r="BP168" s="562"/>
      <c r="BQ168" s="562"/>
      <c r="BR168" s="562"/>
      <c r="BS168" s="562"/>
      <c r="BT168" s="562"/>
      <c r="BU168" s="562"/>
      <c r="BV168" s="562"/>
      <c r="BW168" s="562"/>
      <c r="BX168" s="562"/>
      <c r="BY168" s="562"/>
      <c r="BZ168" s="562"/>
      <c r="CA168" s="562"/>
      <c r="CB168" s="562"/>
      <c r="CC168" s="562"/>
      <c r="CD168" s="562"/>
      <c r="CE168" s="562"/>
      <c r="CF168" s="562"/>
      <c r="CG168" s="562"/>
      <c r="CH168" s="562"/>
      <c r="CI168" s="562"/>
      <c r="CJ168" s="562"/>
      <c r="CK168" s="562"/>
      <c r="CL168" s="562"/>
      <c r="CM168" s="562"/>
    </row>
    <row r="169" spans="1:91" s="37" customFormat="1" ht="16.3">
      <c r="A169" s="573"/>
      <c r="B169" s="585"/>
      <c r="C169" s="585" t="s">
        <v>88</v>
      </c>
      <c r="D169" s="586">
        <v>468</v>
      </c>
      <c r="E169" s="587">
        <v>68</v>
      </c>
      <c r="F169" s="588">
        <v>35</v>
      </c>
      <c r="G169" s="588">
        <v>25</v>
      </c>
      <c r="H169" s="587" t="s">
        <v>43</v>
      </c>
      <c r="I169" s="588"/>
      <c r="J169" s="588"/>
      <c r="K169" s="607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  <c r="BF169" s="573"/>
      <c r="BG169" s="573"/>
      <c r="BH169" s="573"/>
      <c r="BI169" s="573"/>
      <c r="BJ169" s="573"/>
      <c r="BK169" s="573"/>
      <c r="BL169" s="573"/>
      <c r="BM169" s="573"/>
      <c r="BN169" s="573"/>
      <c r="BO169" s="573"/>
      <c r="BP169" s="573"/>
      <c r="BQ169" s="573"/>
      <c r="BR169" s="573"/>
      <c r="BS169" s="573"/>
      <c r="BT169" s="573"/>
      <c r="BU169" s="573"/>
      <c r="BV169" s="573"/>
      <c r="BW169" s="573"/>
      <c r="BX169" s="573"/>
      <c r="BY169" s="573"/>
      <c r="BZ169" s="573"/>
      <c r="CA169" s="573"/>
      <c r="CB169" s="573"/>
      <c r="CC169" s="573"/>
      <c r="CD169" s="573"/>
      <c r="CE169" s="573"/>
      <c r="CF169" s="573"/>
      <c r="CG169" s="573"/>
      <c r="CH169" s="573"/>
      <c r="CI169" s="573"/>
      <c r="CJ169" s="573"/>
      <c r="CK169" s="573"/>
      <c r="CL169" s="573"/>
      <c r="CM169" s="573"/>
    </row>
    <row r="170" spans="1:91" s="55" customFormat="1" ht="17.5" customHeight="1">
      <c r="A170" s="575"/>
      <c r="B170" s="585"/>
      <c r="C170" s="585" t="s">
        <v>89</v>
      </c>
      <c r="D170" s="586">
        <v>996</v>
      </c>
      <c r="E170" s="587" t="s">
        <v>52</v>
      </c>
      <c r="F170" s="882">
        <v>68</v>
      </c>
      <c r="G170" s="588">
        <v>25</v>
      </c>
      <c r="H170" s="587" t="s">
        <v>43</v>
      </c>
      <c r="I170" s="588"/>
      <c r="J170" s="588"/>
      <c r="K170" s="607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/>
      <c r="AD170" s="575"/>
      <c r="AE170" s="575"/>
      <c r="AF170" s="575"/>
      <c r="AG170" s="575"/>
      <c r="AH170" s="575"/>
      <c r="AI170" s="575"/>
      <c r="AJ170" s="575"/>
      <c r="AK170" s="575"/>
      <c r="AL170" s="575"/>
      <c r="AM170" s="575"/>
      <c r="AN170" s="575"/>
      <c r="AO170" s="575"/>
      <c r="AP170" s="575"/>
      <c r="AQ170" s="575"/>
      <c r="AR170" s="575"/>
      <c r="AS170" s="575"/>
      <c r="AT170" s="575"/>
      <c r="AU170" s="575"/>
      <c r="AV170" s="575"/>
      <c r="AW170" s="575"/>
      <c r="AX170" s="575"/>
      <c r="AY170" s="575"/>
      <c r="AZ170" s="575"/>
      <c r="BA170" s="575"/>
      <c r="BB170" s="575"/>
      <c r="BC170" s="575"/>
      <c r="BD170" s="575"/>
      <c r="BE170" s="575"/>
      <c r="BF170" s="575"/>
      <c r="BG170" s="575"/>
      <c r="BH170" s="575"/>
      <c r="BI170" s="575"/>
      <c r="BJ170" s="575"/>
      <c r="BK170" s="575"/>
      <c r="BL170" s="575"/>
      <c r="BM170" s="575"/>
      <c r="BN170" s="575"/>
      <c r="BO170" s="575"/>
      <c r="BP170" s="575"/>
      <c r="BQ170" s="575"/>
      <c r="BR170" s="575"/>
      <c r="BS170" s="575"/>
      <c r="BT170" s="575"/>
      <c r="BU170" s="575"/>
      <c r="BV170" s="575"/>
      <c r="BW170" s="575"/>
      <c r="BX170" s="575"/>
      <c r="BY170" s="575"/>
      <c r="BZ170" s="575"/>
      <c r="CA170" s="575"/>
      <c r="CB170" s="575"/>
      <c r="CC170" s="575"/>
      <c r="CD170" s="575"/>
      <c r="CE170" s="575"/>
      <c r="CF170" s="575"/>
      <c r="CG170" s="575"/>
      <c r="CH170" s="575"/>
      <c r="CI170" s="575"/>
      <c r="CJ170" s="575"/>
      <c r="CK170" s="575"/>
      <c r="CL170" s="575"/>
      <c r="CM170" s="575"/>
    </row>
    <row r="171" spans="1:91" s="55" customFormat="1" ht="17.5" customHeight="1">
      <c r="A171" s="575"/>
      <c r="B171" s="585"/>
      <c r="C171" s="585" t="s">
        <v>90</v>
      </c>
      <c r="D171" s="586">
        <v>1222</v>
      </c>
      <c r="E171" s="587" t="s">
        <v>52</v>
      </c>
      <c r="F171" s="883">
        <v>68</v>
      </c>
      <c r="G171" s="588">
        <v>25</v>
      </c>
      <c r="H171" s="587" t="s">
        <v>43</v>
      </c>
      <c r="I171" s="588"/>
      <c r="J171" s="588"/>
      <c r="K171" s="876"/>
      <c r="L171" s="575"/>
      <c r="M171" s="575"/>
      <c r="N171" s="575"/>
      <c r="O171" s="575"/>
      <c r="P171" s="575"/>
      <c r="Q171" s="575"/>
      <c r="R171" s="575"/>
      <c r="S171" s="575"/>
      <c r="T171" s="575"/>
      <c r="U171" s="575"/>
      <c r="V171" s="575"/>
      <c r="W171" s="575"/>
      <c r="X171" s="575"/>
      <c r="Y171" s="575"/>
      <c r="Z171" s="575"/>
      <c r="AA171" s="575"/>
      <c r="AB171" s="575"/>
      <c r="AC171" s="575"/>
      <c r="AD171" s="575"/>
      <c r="AE171" s="575"/>
      <c r="AF171" s="575"/>
      <c r="AG171" s="575"/>
      <c r="AH171" s="575"/>
      <c r="AI171" s="575"/>
      <c r="AJ171" s="575"/>
      <c r="AK171" s="575"/>
      <c r="AL171" s="575"/>
      <c r="AM171" s="575"/>
      <c r="AN171" s="575"/>
      <c r="AO171" s="575"/>
      <c r="AP171" s="575"/>
      <c r="AQ171" s="575"/>
      <c r="AR171" s="575"/>
      <c r="AS171" s="575"/>
      <c r="AT171" s="575"/>
      <c r="AU171" s="575"/>
      <c r="AV171" s="575"/>
      <c r="AW171" s="575"/>
      <c r="AX171" s="575"/>
      <c r="AY171" s="575"/>
      <c r="AZ171" s="575"/>
      <c r="BA171" s="575"/>
      <c r="BB171" s="575"/>
      <c r="BC171" s="575"/>
      <c r="BD171" s="575"/>
      <c r="BE171" s="575"/>
      <c r="BF171" s="575"/>
      <c r="BG171" s="575"/>
      <c r="BH171" s="575"/>
      <c r="BI171" s="575"/>
      <c r="BJ171" s="575"/>
      <c r="BK171" s="575"/>
      <c r="BL171" s="575"/>
      <c r="BM171" s="575"/>
      <c r="BN171" s="575"/>
      <c r="BO171" s="575"/>
      <c r="BP171" s="575"/>
      <c r="BQ171" s="575"/>
      <c r="BR171" s="575"/>
      <c r="BS171" s="575"/>
      <c r="BT171" s="575"/>
      <c r="BU171" s="575"/>
      <c r="BV171" s="575"/>
      <c r="BW171" s="575"/>
      <c r="BX171" s="575"/>
      <c r="BY171" s="575"/>
      <c r="BZ171" s="575"/>
      <c r="CA171" s="575"/>
      <c r="CB171" s="575"/>
      <c r="CC171" s="575"/>
      <c r="CD171" s="575"/>
      <c r="CE171" s="575"/>
      <c r="CF171" s="575"/>
      <c r="CG171" s="575"/>
      <c r="CH171" s="575"/>
      <c r="CI171" s="575"/>
      <c r="CJ171" s="575"/>
      <c r="CK171" s="575"/>
      <c r="CL171" s="575"/>
      <c r="CM171" s="575"/>
    </row>
    <row r="172" spans="1:91" s="55" customFormat="1" ht="17.5" customHeight="1">
      <c r="A172" s="575"/>
      <c r="B172" s="855"/>
      <c r="C172" s="870" t="s">
        <v>76</v>
      </c>
      <c r="D172" s="871"/>
      <c r="E172" s="884"/>
      <c r="F172" s="872"/>
      <c r="G172" s="872"/>
      <c r="H172" s="884"/>
      <c r="I172" s="872"/>
      <c r="J172" s="872"/>
      <c r="K172" s="607" t="s">
        <v>867</v>
      </c>
      <c r="L172" s="575"/>
      <c r="M172" s="575"/>
      <c r="N172" s="575"/>
      <c r="O172" s="575"/>
      <c r="P172" s="575"/>
      <c r="Q172" s="575"/>
      <c r="R172" s="575"/>
      <c r="S172" s="575"/>
      <c r="T172" s="575"/>
      <c r="U172" s="575"/>
      <c r="V172" s="575"/>
      <c r="W172" s="575"/>
      <c r="X172" s="575"/>
      <c r="Y172" s="575"/>
      <c r="Z172" s="575"/>
      <c r="AA172" s="575"/>
      <c r="AB172" s="575"/>
      <c r="AC172" s="575"/>
      <c r="AD172" s="575"/>
      <c r="AE172" s="575"/>
      <c r="AF172" s="575"/>
      <c r="AG172" s="575"/>
      <c r="AH172" s="575"/>
      <c r="AI172" s="575"/>
      <c r="AJ172" s="575"/>
      <c r="AK172" s="575"/>
      <c r="AL172" s="575"/>
      <c r="AM172" s="575"/>
      <c r="AN172" s="575"/>
      <c r="AO172" s="575"/>
      <c r="AP172" s="575"/>
      <c r="AQ172" s="575"/>
      <c r="AR172" s="575"/>
      <c r="AS172" s="575"/>
      <c r="AT172" s="575"/>
      <c r="AU172" s="575"/>
      <c r="AV172" s="575"/>
      <c r="AW172" s="575"/>
      <c r="AX172" s="575"/>
      <c r="AY172" s="575"/>
      <c r="AZ172" s="575"/>
      <c r="BA172" s="575"/>
      <c r="BB172" s="575"/>
      <c r="BC172" s="575"/>
      <c r="BD172" s="575"/>
      <c r="BE172" s="575"/>
      <c r="BF172" s="575"/>
      <c r="BG172" s="575"/>
      <c r="BH172" s="575"/>
      <c r="BI172" s="575"/>
      <c r="BJ172" s="575"/>
      <c r="BK172" s="575"/>
      <c r="BL172" s="575"/>
      <c r="BM172" s="575"/>
      <c r="BN172" s="575"/>
      <c r="BO172" s="575"/>
      <c r="BP172" s="575"/>
      <c r="BQ172" s="575"/>
      <c r="BR172" s="575"/>
      <c r="BS172" s="575"/>
      <c r="BT172" s="575"/>
      <c r="BU172" s="575"/>
      <c r="BV172" s="575"/>
      <c r="BW172" s="575"/>
      <c r="BX172" s="575"/>
      <c r="BY172" s="575"/>
      <c r="BZ172" s="575"/>
      <c r="CA172" s="575"/>
      <c r="CB172" s="575"/>
      <c r="CC172" s="575"/>
      <c r="CD172" s="575"/>
      <c r="CE172" s="575"/>
      <c r="CF172" s="575"/>
      <c r="CG172" s="575"/>
      <c r="CH172" s="575"/>
      <c r="CI172" s="575"/>
      <c r="CJ172" s="575"/>
      <c r="CK172" s="575"/>
      <c r="CL172" s="575"/>
      <c r="CM172" s="575"/>
    </row>
    <row r="173" spans="1:91" s="55" customFormat="1" ht="16.3">
      <c r="A173" s="575"/>
      <c r="B173" s="885"/>
      <c r="C173" s="585" t="s">
        <v>91</v>
      </c>
      <c r="D173" s="586">
        <v>635</v>
      </c>
      <c r="E173" s="587" t="s">
        <v>52</v>
      </c>
      <c r="F173" s="882" t="s">
        <v>52</v>
      </c>
      <c r="G173" s="588" t="s">
        <v>52</v>
      </c>
      <c r="H173" s="587" t="s">
        <v>43</v>
      </c>
      <c r="I173" s="588"/>
      <c r="J173" s="588"/>
      <c r="K173" s="607"/>
      <c r="L173" s="575"/>
      <c r="M173" s="575"/>
      <c r="N173" s="575"/>
      <c r="O173" s="575"/>
      <c r="P173" s="575"/>
      <c r="Q173" s="575"/>
      <c r="R173" s="575"/>
      <c r="S173" s="575"/>
      <c r="T173" s="575"/>
      <c r="U173" s="575"/>
      <c r="V173" s="575"/>
      <c r="W173" s="575"/>
      <c r="X173" s="575"/>
      <c r="Y173" s="575"/>
      <c r="Z173" s="575"/>
      <c r="AA173" s="575"/>
      <c r="AB173" s="575"/>
      <c r="AC173" s="575"/>
      <c r="AD173" s="575"/>
      <c r="AE173" s="575"/>
      <c r="AF173" s="575"/>
      <c r="AG173" s="575"/>
      <c r="AH173" s="575"/>
      <c r="AI173" s="575"/>
      <c r="AJ173" s="575"/>
      <c r="AK173" s="575"/>
      <c r="AL173" s="575"/>
      <c r="AM173" s="575"/>
      <c r="AN173" s="575"/>
      <c r="AO173" s="575"/>
      <c r="AP173" s="575"/>
      <c r="AQ173" s="575"/>
      <c r="AR173" s="575"/>
      <c r="AS173" s="575"/>
      <c r="AT173" s="575"/>
      <c r="AU173" s="575"/>
      <c r="AV173" s="575"/>
      <c r="AW173" s="575"/>
      <c r="AX173" s="575"/>
      <c r="AY173" s="575"/>
      <c r="AZ173" s="575"/>
      <c r="BA173" s="575"/>
      <c r="BB173" s="575"/>
      <c r="BC173" s="575"/>
      <c r="BD173" s="575"/>
      <c r="BE173" s="575"/>
      <c r="BF173" s="575"/>
      <c r="BG173" s="575"/>
      <c r="BH173" s="575"/>
      <c r="BI173" s="575"/>
      <c r="BJ173" s="575"/>
      <c r="BK173" s="575"/>
      <c r="BL173" s="575"/>
      <c r="BM173" s="575"/>
      <c r="BN173" s="575"/>
      <c r="BO173" s="575"/>
      <c r="BP173" s="575"/>
      <c r="BQ173" s="575"/>
      <c r="BR173" s="575"/>
      <c r="BS173" s="575"/>
      <c r="BT173" s="575"/>
      <c r="BU173" s="575"/>
      <c r="BV173" s="575"/>
      <c r="BW173" s="575"/>
      <c r="BX173" s="575"/>
      <c r="BY173" s="575"/>
      <c r="BZ173" s="575"/>
      <c r="CA173" s="575"/>
      <c r="CB173" s="575"/>
      <c r="CC173" s="575"/>
      <c r="CD173" s="575"/>
      <c r="CE173" s="575"/>
      <c r="CF173" s="575"/>
      <c r="CG173" s="575"/>
      <c r="CH173" s="575"/>
      <c r="CI173" s="575"/>
      <c r="CJ173" s="575"/>
      <c r="CK173" s="575"/>
      <c r="CL173" s="575"/>
      <c r="CM173" s="575"/>
    </row>
    <row r="174" spans="1:91" s="577" customFormat="1" ht="16.3">
      <c r="A174" s="576"/>
      <c r="B174" s="886"/>
      <c r="C174" s="585" t="s">
        <v>92</v>
      </c>
      <c r="D174" s="586">
        <v>735</v>
      </c>
      <c r="E174" s="587" t="s">
        <v>52</v>
      </c>
      <c r="F174" s="588">
        <v>68</v>
      </c>
      <c r="G174" s="588">
        <v>25</v>
      </c>
      <c r="H174" s="587" t="s">
        <v>43</v>
      </c>
      <c r="I174" s="588"/>
      <c r="J174" s="588"/>
      <c r="K174" s="607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576"/>
      <c r="W174" s="576"/>
      <c r="X174" s="576"/>
      <c r="Y174" s="576"/>
      <c r="Z174" s="576"/>
      <c r="AA174" s="576"/>
      <c r="AB174" s="576"/>
      <c r="AC174" s="576"/>
      <c r="AD174" s="576"/>
      <c r="AE174" s="576"/>
      <c r="AF174" s="576"/>
      <c r="AG174" s="576"/>
      <c r="AH174" s="576"/>
      <c r="AI174" s="576"/>
      <c r="AJ174" s="576"/>
      <c r="AK174" s="576"/>
      <c r="AL174" s="576"/>
      <c r="AM174" s="576"/>
      <c r="AN174" s="576"/>
      <c r="AO174" s="576"/>
      <c r="AP174" s="576"/>
      <c r="AQ174" s="576"/>
      <c r="AR174" s="576"/>
      <c r="AS174" s="576"/>
      <c r="AT174" s="576"/>
      <c r="AU174" s="576"/>
      <c r="AV174" s="576"/>
      <c r="AW174" s="576"/>
      <c r="AX174" s="576"/>
      <c r="AY174" s="576"/>
      <c r="AZ174" s="576"/>
      <c r="BA174" s="576"/>
      <c r="BB174" s="576"/>
      <c r="BC174" s="576"/>
      <c r="BD174" s="576"/>
      <c r="BE174" s="576"/>
      <c r="BF174" s="576"/>
      <c r="BG174" s="576"/>
      <c r="BH174" s="576"/>
      <c r="BI174" s="576"/>
      <c r="BJ174" s="576"/>
      <c r="BK174" s="576"/>
      <c r="BL174" s="576"/>
      <c r="BM174" s="576"/>
      <c r="BN174" s="576"/>
      <c r="BO174" s="576"/>
      <c r="BP174" s="576"/>
      <c r="BQ174" s="576"/>
      <c r="BR174" s="576"/>
      <c r="BS174" s="576"/>
      <c r="BT174" s="576"/>
      <c r="BU174" s="576"/>
      <c r="BV174" s="576"/>
      <c r="BW174" s="576"/>
      <c r="BX174" s="576"/>
      <c r="BY174" s="576"/>
      <c r="BZ174" s="576"/>
      <c r="CA174" s="576"/>
      <c r="CB174" s="576"/>
      <c r="CC174" s="576"/>
      <c r="CD174" s="576"/>
      <c r="CE174" s="576"/>
      <c r="CF174" s="576"/>
      <c r="CG174" s="576"/>
      <c r="CH174" s="576"/>
      <c r="CI174" s="576"/>
      <c r="CJ174" s="576"/>
      <c r="CK174" s="576"/>
      <c r="CL174" s="576"/>
      <c r="CM174" s="576"/>
    </row>
    <row r="175" spans="1:91" s="37" customFormat="1" ht="16.3">
      <c r="A175" s="573"/>
      <c r="B175" s="585"/>
      <c r="C175" s="585" t="s">
        <v>93</v>
      </c>
      <c r="D175" s="586">
        <v>1618</v>
      </c>
      <c r="E175" s="587" t="s">
        <v>52</v>
      </c>
      <c r="F175" s="882">
        <v>68</v>
      </c>
      <c r="G175" s="588">
        <v>25</v>
      </c>
      <c r="H175" s="587" t="s">
        <v>43</v>
      </c>
      <c r="I175" s="588"/>
      <c r="J175" s="588"/>
      <c r="K175" s="607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  <c r="BF175" s="573"/>
      <c r="BG175" s="573"/>
      <c r="BH175" s="573"/>
      <c r="BI175" s="573"/>
      <c r="BJ175" s="573"/>
      <c r="BK175" s="573"/>
      <c r="BL175" s="573"/>
      <c r="BM175" s="573"/>
      <c r="BN175" s="573"/>
      <c r="BO175" s="573"/>
      <c r="BP175" s="573"/>
      <c r="BQ175" s="573"/>
      <c r="BR175" s="573"/>
      <c r="BS175" s="573"/>
      <c r="BT175" s="573"/>
      <c r="BU175" s="573"/>
      <c r="BV175" s="573"/>
      <c r="BW175" s="573"/>
      <c r="BX175" s="573"/>
      <c r="BY175" s="573"/>
      <c r="BZ175" s="573"/>
      <c r="CA175" s="573"/>
      <c r="CB175" s="573"/>
      <c r="CC175" s="573"/>
      <c r="CD175" s="573"/>
      <c r="CE175" s="573"/>
      <c r="CF175" s="573"/>
      <c r="CG175" s="573"/>
      <c r="CH175" s="573"/>
      <c r="CI175" s="573"/>
      <c r="CJ175" s="573"/>
      <c r="CK175" s="573"/>
      <c r="CL175" s="573"/>
      <c r="CM175" s="573"/>
    </row>
    <row r="176" spans="1:91" s="37" customFormat="1" ht="16.3">
      <c r="A176" s="573"/>
      <c r="B176" s="585"/>
      <c r="C176" s="585" t="s">
        <v>877</v>
      </c>
      <c r="D176" s="586">
        <v>3301</v>
      </c>
      <c r="E176" s="587" t="s">
        <v>52</v>
      </c>
      <c r="F176" s="882">
        <v>68</v>
      </c>
      <c r="G176" s="588">
        <v>25</v>
      </c>
      <c r="H176" s="587"/>
      <c r="I176" s="588"/>
      <c r="J176" s="588"/>
      <c r="K176" s="607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  <c r="BF176" s="573"/>
      <c r="BG176" s="573"/>
      <c r="BH176" s="573"/>
      <c r="BI176" s="573"/>
      <c r="BJ176" s="573"/>
      <c r="BK176" s="573"/>
      <c r="BL176" s="573"/>
      <c r="BM176" s="573"/>
      <c r="BN176" s="573"/>
      <c r="BO176" s="573"/>
      <c r="BP176" s="573"/>
      <c r="BQ176" s="573"/>
      <c r="BR176" s="573"/>
      <c r="BS176" s="573"/>
      <c r="BT176" s="573"/>
      <c r="BU176" s="573"/>
      <c r="BV176" s="573"/>
      <c r="BW176" s="573"/>
      <c r="BX176" s="573"/>
      <c r="BY176" s="573"/>
      <c r="BZ176" s="573"/>
      <c r="CA176" s="573"/>
      <c r="CB176" s="573"/>
      <c r="CC176" s="573"/>
      <c r="CD176" s="573"/>
      <c r="CE176" s="573"/>
      <c r="CF176" s="573"/>
      <c r="CG176" s="573"/>
      <c r="CH176" s="573"/>
      <c r="CI176" s="573"/>
      <c r="CJ176" s="573"/>
      <c r="CK176" s="573"/>
      <c r="CL176" s="573"/>
      <c r="CM176" s="573"/>
    </row>
    <row r="177" spans="1:91" s="37" customFormat="1" ht="16.3">
      <c r="A177" s="573"/>
      <c r="B177" s="585"/>
      <c r="C177" s="585" t="s">
        <v>759</v>
      </c>
      <c r="D177" s="586">
        <v>3748</v>
      </c>
      <c r="E177" s="587" t="s">
        <v>52</v>
      </c>
      <c r="F177" s="882">
        <v>68</v>
      </c>
      <c r="G177" s="588">
        <v>25</v>
      </c>
      <c r="H177" s="587" t="s">
        <v>43</v>
      </c>
      <c r="I177" s="588"/>
      <c r="J177" s="588"/>
      <c r="K177" s="607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  <c r="BF177" s="573"/>
      <c r="BG177" s="573"/>
      <c r="BH177" s="573"/>
      <c r="BI177" s="573"/>
      <c r="BJ177" s="573"/>
      <c r="BK177" s="573"/>
      <c r="BL177" s="573"/>
      <c r="BM177" s="573"/>
      <c r="BN177" s="573"/>
      <c r="BO177" s="573"/>
      <c r="BP177" s="573"/>
      <c r="BQ177" s="573"/>
      <c r="BR177" s="573"/>
      <c r="BS177" s="573"/>
      <c r="BT177" s="573"/>
      <c r="BU177" s="573"/>
      <c r="BV177" s="573"/>
      <c r="BW177" s="573"/>
      <c r="BX177" s="573"/>
      <c r="BY177" s="573"/>
      <c r="BZ177" s="573"/>
      <c r="CA177" s="573"/>
      <c r="CB177" s="573"/>
      <c r="CC177" s="573"/>
      <c r="CD177" s="573"/>
      <c r="CE177" s="573"/>
      <c r="CF177" s="573"/>
      <c r="CG177" s="573"/>
      <c r="CH177" s="573"/>
      <c r="CI177" s="573"/>
      <c r="CJ177" s="573"/>
      <c r="CK177" s="573"/>
      <c r="CL177" s="573"/>
      <c r="CM177" s="573"/>
    </row>
    <row r="178" spans="1:91" s="37" customFormat="1" ht="16.3">
      <c r="A178" s="573"/>
      <c r="B178" s="585"/>
      <c r="C178" s="609" t="s">
        <v>917</v>
      </c>
      <c r="D178" s="586"/>
      <c r="E178" s="587"/>
      <c r="F178" s="588"/>
      <c r="G178" s="588"/>
      <c r="H178" s="587"/>
      <c r="I178" s="588"/>
      <c r="J178" s="588"/>
      <c r="K178" s="607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  <c r="BF178" s="573"/>
      <c r="BG178" s="573"/>
      <c r="BH178" s="573"/>
      <c r="BI178" s="573"/>
      <c r="BJ178" s="573"/>
      <c r="BK178" s="573"/>
      <c r="BL178" s="573"/>
      <c r="BM178" s="573"/>
      <c r="BN178" s="573"/>
      <c r="BO178" s="573"/>
      <c r="BP178" s="573"/>
      <c r="BQ178" s="573"/>
      <c r="BR178" s="573"/>
      <c r="BS178" s="573"/>
      <c r="BT178" s="573"/>
      <c r="BU178" s="573"/>
      <c r="BV178" s="573"/>
      <c r="BW178" s="573"/>
      <c r="BX178" s="573"/>
      <c r="BY178" s="573"/>
      <c r="BZ178" s="573"/>
      <c r="CA178" s="573"/>
      <c r="CB178" s="573"/>
      <c r="CC178" s="573"/>
      <c r="CD178" s="573"/>
      <c r="CE178" s="573"/>
      <c r="CF178" s="573"/>
      <c r="CG178" s="573"/>
      <c r="CH178" s="573"/>
      <c r="CI178" s="573"/>
      <c r="CJ178" s="573"/>
      <c r="CK178" s="573"/>
      <c r="CL178" s="573"/>
      <c r="CM178" s="573"/>
    </row>
    <row r="179" spans="1:91" ht="16.3">
      <c r="A179" s="562"/>
      <c r="B179" s="585"/>
      <c r="C179" s="585" t="s">
        <v>94</v>
      </c>
      <c r="D179" s="586">
        <v>1742</v>
      </c>
      <c r="E179" s="587" t="s">
        <v>52</v>
      </c>
      <c r="F179" s="588">
        <v>68</v>
      </c>
      <c r="G179" s="588">
        <v>25</v>
      </c>
      <c r="H179" s="587" t="s">
        <v>43</v>
      </c>
      <c r="I179" s="588"/>
      <c r="J179" s="588"/>
      <c r="K179" s="607"/>
      <c r="L179" s="562"/>
      <c r="M179" s="562"/>
      <c r="N179" s="562"/>
      <c r="O179" s="562"/>
      <c r="P179" s="562"/>
      <c r="Q179" s="562"/>
      <c r="R179" s="562"/>
      <c r="S179" s="562"/>
      <c r="T179" s="562"/>
      <c r="U179" s="562"/>
      <c r="V179" s="562"/>
      <c r="W179" s="562"/>
      <c r="X179" s="562"/>
      <c r="Y179" s="562"/>
      <c r="Z179" s="562"/>
      <c r="AA179" s="562"/>
      <c r="AB179" s="562"/>
      <c r="AC179" s="562"/>
      <c r="AD179" s="562"/>
      <c r="AE179" s="562"/>
      <c r="AF179" s="562"/>
      <c r="AG179" s="562"/>
      <c r="AH179" s="562"/>
      <c r="AI179" s="562"/>
      <c r="AJ179" s="562"/>
      <c r="AK179" s="562"/>
      <c r="AL179" s="562"/>
      <c r="AM179" s="562"/>
      <c r="AN179" s="562"/>
      <c r="AO179" s="562"/>
      <c r="AP179" s="562"/>
      <c r="AQ179" s="562"/>
      <c r="AR179" s="562"/>
      <c r="AS179" s="562"/>
      <c r="AT179" s="562"/>
      <c r="AU179" s="562"/>
      <c r="AV179" s="562"/>
      <c r="AW179" s="562"/>
      <c r="AX179" s="562"/>
      <c r="AY179" s="562"/>
      <c r="AZ179" s="562"/>
      <c r="BA179" s="562"/>
      <c r="BB179" s="562"/>
      <c r="BC179" s="562"/>
      <c r="BD179" s="562"/>
      <c r="BE179" s="562"/>
      <c r="BF179" s="562"/>
      <c r="BG179" s="562"/>
      <c r="BH179" s="562"/>
      <c r="BI179" s="562"/>
      <c r="BJ179" s="562"/>
      <c r="BK179" s="562"/>
      <c r="BL179" s="562"/>
      <c r="BM179" s="562"/>
      <c r="BN179" s="562"/>
      <c r="BO179" s="562"/>
      <c r="BP179" s="562"/>
      <c r="BQ179" s="562"/>
      <c r="BR179" s="562"/>
      <c r="BS179" s="562"/>
      <c r="BT179" s="562"/>
      <c r="BU179" s="562"/>
      <c r="BV179" s="562"/>
      <c r="BW179" s="562"/>
      <c r="BX179" s="562"/>
      <c r="BY179" s="562"/>
      <c r="BZ179" s="562"/>
      <c r="CA179" s="562"/>
      <c r="CB179" s="562"/>
      <c r="CC179" s="562"/>
      <c r="CD179" s="562"/>
      <c r="CE179" s="562"/>
      <c r="CF179" s="562"/>
      <c r="CG179" s="562"/>
      <c r="CH179" s="562"/>
      <c r="CI179" s="562"/>
      <c r="CJ179" s="562"/>
      <c r="CK179" s="562"/>
      <c r="CL179" s="562"/>
      <c r="CM179" s="562"/>
    </row>
    <row r="180" spans="1:91" ht="16.3">
      <c r="A180" s="562"/>
      <c r="B180" s="585"/>
      <c r="C180" s="585" t="s">
        <v>95</v>
      </c>
      <c r="D180" s="586">
        <v>1876</v>
      </c>
      <c r="E180" s="587" t="s">
        <v>52</v>
      </c>
      <c r="F180" s="588">
        <v>68</v>
      </c>
      <c r="G180" s="588">
        <v>25</v>
      </c>
      <c r="H180" s="587" t="s">
        <v>43</v>
      </c>
      <c r="I180" s="588"/>
      <c r="J180" s="588"/>
      <c r="K180" s="607"/>
      <c r="L180" s="562"/>
      <c r="M180" s="562"/>
      <c r="N180" s="562"/>
      <c r="O180" s="562"/>
      <c r="P180" s="562"/>
      <c r="Q180" s="562"/>
      <c r="R180" s="562"/>
      <c r="S180" s="562"/>
      <c r="T180" s="562"/>
      <c r="U180" s="562"/>
      <c r="V180" s="562"/>
      <c r="W180" s="562"/>
      <c r="X180" s="562"/>
      <c r="Y180" s="562"/>
      <c r="Z180" s="562"/>
      <c r="AA180" s="562"/>
      <c r="AB180" s="562"/>
      <c r="AC180" s="562"/>
      <c r="AD180" s="562"/>
      <c r="AE180" s="562"/>
      <c r="AF180" s="562"/>
      <c r="AG180" s="562"/>
      <c r="AH180" s="562"/>
      <c r="AI180" s="562"/>
      <c r="AJ180" s="562"/>
      <c r="AK180" s="562"/>
      <c r="AL180" s="562"/>
      <c r="AM180" s="562"/>
      <c r="AN180" s="562"/>
      <c r="AO180" s="562"/>
      <c r="AP180" s="562"/>
      <c r="AQ180" s="562"/>
      <c r="AR180" s="562"/>
      <c r="AS180" s="562"/>
      <c r="AT180" s="562"/>
      <c r="AU180" s="562"/>
      <c r="AV180" s="562"/>
      <c r="AW180" s="562"/>
      <c r="AX180" s="562"/>
      <c r="AY180" s="562"/>
      <c r="AZ180" s="562"/>
      <c r="BA180" s="562"/>
      <c r="BB180" s="562"/>
      <c r="BC180" s="562"/>
      <c r="BD180" s="562"/>
      <c r="BE180" s="562"/>
      <c r="BF180" s="562"/>
      <c r="BG180" s="562"/>
      <c r="BH180" s="562"/>
      <c r="BI180" s="562"/>
      <c r="BJ180" s="562"/>
      <c r="BK180" s="562"/>
      <c r="BL180" s="562"/>
      <c r="BM180" s="562"/>
      <c r="BN180" s="562"/>
      <c r="BO180" s="562"/>
      <c r="BP180" s="562"/>
      <c r="BQ180" s="562"/>
      <c r="BR180" s="562"/>
      <c r="BS180" s="562"/>
      <c r="BT180" s="562"/>
      <c r="BU180" s="562"/>
      <c r="BV180" s="562"/>
      <c r="BW180" s="562"/>
      <c r="BX180" s="562"/>
      <c r="BY180" s="562"/>
      <c r="BZ180" s="562"/>
      <c r="CA180" s="562"/>
      <c r="CB180" s="562"/>
      <c r="CC180" s="562"/>
      <c r="CD180" s="562"/>
      <c r="CE180" s="562"/>
      <c r="CF180" s="562"/>
      <c r="CG180" s="562"/>
      <c r="CH180" s="562"/>
      <c r="CI180" s="562"/>
      <c r="CJ180" s="562"/>
      <c r="CK180" s="562"/>
      <c r="CL180" s="562"/>
      <c r="CM180" s="562"/>
    </row>
    <row r="181" spans="1:91" ht="16.5" customHeight="1">
      <c r="A181" s="562"/>
      <c r="B181" s="585"/>
      <c r="C181" s="585" t="s">
        <v>96</v>
      </c>
      <c r="D181" s="586">
        <v>1876</v>
      </c>
      <c r="E181" s="587" t="s">
        <v>52</v>
      </c>
      <c r="F181" s="588">
        <v>68</v>
      </c>
      <c r="G181" s="588">
        <v>25</v>
      </c>
      <c r="H181" s="587" t="s">
        <v>43</v>
      </c>
      <c r="I181" s="588"/>
      <c r="J181" s="588"/>
      <c r="K181" s="607"/>
      <c r="L181" s="562"/>
      <c r="M181" s="562"/>
      <c r="N181" s="562"/>
      <c r="O181" s="562"/>
      <c r="P181" s="562"/>
      <c r="Q181" s="562"/>
      <c r="R181" s="562"/>
      <c r="S181" s="562"/>
      <c r="T181" s="562"/>
      <c r="U181" s="562"/>
      <c r="V181" s="562"/>
      <c r="W181" s="562"/>
      <c r="X181" s="562"/>
      <c r="Y181" s="562"/>
      <c r="Z181" s="562"/>
      <c r="AA181" s="562"/>
      <c r="AB181" s="562"/>
      <c r="AC181" s="562"/>
      <c r="AD181" s="562"/>
      <c r="AE181" s="562"/>
      <c r="AF181" s="562"/>
      <c r="AG181" s="562"/>
      <c r="AH181" s="562"/>
      <c r="AI181" s="562"/>
      <c r="AJ181" s="562"/>
      <c r="AK181" s="562"/>
      <c r="AL181" s="562"/>
      <c r="AM181" s="562"/>
      <c r="AN181" s="562"/>
      <c r="AO181" s="562"/>
      <c r="AP181" s="562"/>
      <c r="AQ181" s="562"/>
      <c r="AR181" s="562"/>
      <c r="AS181" s="562"/>
      <c r="AT181" s="562"/>
      <c r="AU181" s="562"/>
      <c r="AV181" s="562"/>
      <c r="AW181" s="562"/>
      <c r="AX181" s="562"/>
      <c r="AY181" s="562"/>
      <c r="AZ181" s="562"/>
      <c r="BA181" s="562"/>
      <c r="BB181" s="562"/>
      <c r="BC181" s="562"/>
      <c r="BD181" s="562"/>
      <c r="BE181" s="562"/>
      <c r="BF181" s="562"/>
      <c r="BG181" s="562"/>
      <c r="BH181" s="562"/>
      <c r="BI181" s="562"/>
      <c r="BJ181" s="562"/>
      <c r="BK181" s="562"/>
      <c r="BL181" s="562"/>
      <c r="BM181" s="562"/>
      <c r="BN181" s="562"/>
      <c r="BO181" s="562"/>
      <c r="BP181" s="562"/>
      <c r="BQ181" s="562"/>
      <c r="BR181" s="562"/>
      <c r="BS181" s="562"/>
      <c r="BT181" s="562"/>
      <c r="BU181" s="562"/>
      <c r="BV181" s="562"/>
      <c r="BW181" s="562"/>
      <c r="BX181" s="562"/>
      <c r="BY181" s="562"/>
      <c r="BZ181" s="562"/>
      <c r="CA181" s="562"/>
      <c r="CB181" s="562"/>
      <c r="CC181" s="562"/>
      <c r="CD181" s="562"/>
      <c r="CE181" s="562"/>
      <c r="CF181" s="562"/>
      <c r="CG181" s="562"/>
      <c r="CH181" s="562"/>
      <c r="CI181" s="562"/>
      <c r="CJ181" s="562"/>
      <c r="CK181" s="562"/>
      <c r="CL181" s="562"/>
      <c r="CM181" s="562"/>
    </row>
    <row r="182" spans="1:91" ht="16.5" customHeight="1">
      <c r="A182" s="562"/>
      <c r="B182" s="585"/>
      <c r="C182" s="591" t="s">
        <v>97</v>
      </c>
      <c r="D182" s="586">
        <v>2022</v>
      </c>
      <c r="E182" s="592" t="s">
        <v>52</v>
      </c>
      <c r="F182" s="874">
        <v>68</v>
      </c>
      <c r="G182" s="874">
        <v>25</v>
      </c>
      <c r="H182" s="592" t="s">
        <v>43</v>
      </c>
      <c r="I182" s="874"/>
      <c r="J182" s="874"/>
      <c r="K182" s="876"/>
      <c r="L182" s="562"/>
      <c r="M182" s="562"/>
      <c r="N182" s="562"/>
      <c r="O182" s="562"/>
      <c r="P182" s="562"/>
      <c r="Q182" s="562"/>
      <c r="R182" s="562"/>
      <c r="S182" s="562"/>
      <c r="T182" s="562"/>
      <c r="U182" s="562"/>
      <c r="V182" s="562"/>
      <c r="W182" s="562"/>
      <c r="X182" s="562"/>
      <c r="Y182" s="562"/>
      <c r="Z182" s="562"/>
      <c r="AA182" s="562"/>
      <c r="AB182" s="562"/>
      <c r="AC182" s="562"/>
      <c r="AD182" s="562"/>
      <c r="AE182" s="562"/>
      <c r="AF182" s="562"/>
      <c r="AG182" s="562"/>
      <c r="AH182" s="562"/>
      <c r="AI182" s="562"/>
      <c r="AJ182" s="562"/>
      <c r="AK182" s="562"/>
      <c r="AL182" s="562"/>
      <c r="AM182" s="562"/>
      <c r="AN182" s="562"/>
      <c r="AO182" s="562"/>
      <c r="AP182" s="562"/>
      <c r="AQ182" s="562"/>
      <c r="AR182" s="562"/>
      <c r="AS182" s="562"/>
      <c r="AT182" s="562"/>
      <c r="AU182" s="562"/>
      <c r="AV182" s="562"/>
      <c r="AW182" s="562"/>
      <c r="AX182" s="562"/>
      <c r="AY182" s="562"/>
      <c r="AZ182" s="562"/>
      <c r="BA182" s="562"/>
      <c r="BB182" s="562"/>
      <c r="BC182" s="562"/>
      <c r="BD182" s="562"/>
      <c r="BE182" s="562"/>
      <c r="BF182" s="562"/>
      <c r="BG182" s="562"/>
      <c r="BH182" s="562"/>
      <c r="BI182" s="562"/>
      <c r="BJ182" s="562"/>
      <c r="BK182" s="562"/>
      <c r="BL182" s="562"/>
      <c r="BM182" s="562"/>
      <c r="BN182" s="562"/>
      <c r="BO182" s="562"/>
      <c r="BP182" s="562"/>
      <c r="BQ182" s="562"/>
      <c r="BR182" s="562"/>
      <c r="BS182" s="562"/>
      <c r="BT182" s="562"/>
      <c r="BU182" s="562"/>
      <c r="BV182" s="562"/>
      <c r="BW182" s="562"/>
      <c r="BX182" s="562"/>
      <c r="BY182" s="562"/>
      <c r="BZ182" s="562"/>
      <c r="CA182" s="562"/>
      <c r="CB182" s="562"/>
      <c r="CC182" s="562"/>
      <c r="CD182" s="562"/>
      <c r="CE182" s="562"/>
      <c r="CF182" s="562"/>
      <c r="CG182" s="562"/>
      <c r="CH182" s="562"/>
      <c r="CI182" s="562"/>
      <c r="CJ182" s="562"/>
      <c r="CK182" s="562"/>
      <c r="CL182" s="562"/>
      <c r="CM182" s="562"/>
    </row>
    <row r="183" spans="1:91" ht="16.3">
      <c r="A183" s="562"/>
      <c r="B183" s="597" t="s">
        <v>98</v>
      </c>
      <c r="C183" s="594"/>
      <c r="D183" s="587"/>
      <c r="E183" s="594"/>
      <c r="F183" s="587"/>
      <c r="G183" s="594"/>
      <c r="H183" s="594"/>
      <c r="I183" s="594"/>
      <c r="J183" s="594"/>
      <c r="K183" s="595"/>
      <c r="L183" s="562"/>
      <c r="M183" s="562"/>
      <c r="N183" s="562"/>
      <c r="O183" s="562"/>
      <c r="P183" s="562"/>
      <c r="Q183" s="562"/>
      <c r="R183" s="562"/>
      <c r="S183" s="562"/>
      <c r="T183" s="562"/>
      <c r="U183" s="562"/>
      <c r="V183" s="562"/>
      <c r="W183" s="562"/>
      <c r="X183" s="562"/>
      <c r="Y183" s="562"/>
      <c r="Z183" s="562"/>
      <c r="AA183" s="562"/>
      <c r="AB183" s="562"/>
      <c r="AC183" s="562"/>
      <c r="AD183" s="562"/>
      <c r="AE183" s="562"/>
      <c r="AF183" s="562"/>
      <c r="AG183" s="562"/>
      <c r="AH183" s="562"/>
      <c r="AI183" s="562"/>
      <c r="AJ183" s="562"/>
      <c r="AK183" s="562"/>
      <c r="AL183" s="562"/>
      <c r="AM183" s="562"/>
      <c r="AN183" s="562"/>
      <c r="AO183" s="562"/>
      <c r="AP183" s="562"/>
      <c r="AQ183" s="562"/>
      <c r="AR183" s="562"/>
      <c r="AS183" s="562"/>
      <c r="AT183" s="562"/>
      <c r="AU183" s="562"/>
      <c r="AV183" s="562"/>
      <c r="AW183" s="562"/>
      <c r="AX183" s="562"/>
      <c r="AY183" s="562"/>
      <c r="AZ183" s="562"/>
      <c r="BA183" s="562"/>
      <c r="BB183" s="562"/>
      <c r="BC183" s="562"/>
      <c r="BD183" s="562"/>
      <c r="BE183" s="562"/>
      <c r="BF183" s="562"/>
      <c r="BG183" s="562"/>
      <c r="BH183" s="562"/>
      <c r="BI183" s="562"/>
      <c r="BJ183" s="562"/>
      <c r="BK183" s="562"/>
      <c r="BL183" s="562"/>
      <c r="BM183" s="562"/>
      <c r="BN183" s="562"/>
      <c r="BO183" s="562"/>
      <c r="BP183" s="562"/>
      <c r="BQ183" s="562"/>
      <c r="BR183" s="562"/>
      <c r="BS183" s="562"/>
      <c r="BT183" s="562"/>
      <c r="BU183" s="562"/>
      <c r="BV183" s="562"/>
      <c r="BW183" s="562"/>
      <c r="BX183" s="562"/>
      <c r="BY183" s="562"/>
      <c r="BZ183" s="562"/>
      <c r="CA183" s="562"/>
      <c r="CB183" s="562"/>
      <c r="CC183" s="562"/>
      <c r="CD183" s="562"/>
      <c r="CE183" s="562"/>
      <c r="CF183" s="562"/>
      <c r="CG183" s="562"/>
      <c r="CH183" s="562"/>
      <c r="CI183" s="562"/>
      <c r="CJ183" s="562"/>
      <c r="CK183" s="562"/>
      <c r="CL183" s="562"/>
      <c r="CM183" s="562"/>
    </row>
    <row r="184" spans="1:91" ht="16.3">
      <c r="A184" s="562"/>
      <c r="B184" s="593" t="s">
        <v>519</v>
      </c>
      <c r="C184" s="594"/>
      <c r="D184" s="587"/>
      <c r="E184" s="594"/>
      <c r="F184" s="587"/>
      <c r="G184" s="594"/>
      <c r="H184" s="594"/>
      <c r="I184" s="594"/>
      <c r="J184" s="594"/>
      <c r="K184" s="595"/>
      <c r="L184" s="562"/>
      <c r="M184" s="562"/>
      <c r="N184" s="562"/>
      <c r="O184" s="562"/>
      <c r="P184" s="562"/>
      <c r="Q184" s="562"/>
      <c r="R184" s="562"/>
      <c r="S184" s="562"/>
      <c r="T184" s="562"/>
      <c r="U184" s="562"/>
      <c r="V184" s="562"/>
      <c r="W184" s="562"/>
      <c r="X184" s="562"/>
      <c r="Y184" s="562"/>
      <c r="Z184" s="562"/>
      <c r="AA184" s="562"/>
      <c r="AB184" s="562"/>
      <c r="AC184" s="562"/>
      <c r="AD184" s="562"/>
      <c r="AE184" s="562"/>
      <c r="AF184" s="562"/>
      <c r="AG184" s="562"/>
      <c r="AH184" s="562"/>
      <c r="AI184" s="562"/>
      <c r="AJ184" s="562"/>
      <c r="AK184" s="562"/>
      <c r="AL184" s="562"/>
      <c r="AM184" s="562"/>
      <c r="AN184" s="562"/>
      <c r="AO184" s="562"/>
      <c r="AP184" s="562"/>
      <c r="AQ184" s="562"/>
      <c r="AR184" s="562"/>
      <c r="AS184" s="562"/>
      <c r="AT184" s="562"/>
      <c r="AU184" s="562"/>
      <c r="AV184" s="562"/>
      <c r="AW184" s="562"/>
      <c r="AX184" s="562"/>
      <c r="AY184" s="562"/>
      <c r="AZ184" s="562"/>
      <c r="BA184" s="562"/>
      <c r="BB184" s="562"/>
      <c r="BC184" s="562"/>
      <c r="BD184" s="562"/>
      <c r="BE184" s="562"/>
      <c r="BF184" s="562"/>
      <c r="BG184" s="562"/>
      <c r="BH184" s="562"/>
      <c r="BI184" s="562"/>
      <c r="BJ184" s="562"/>
      <c r="BK184" s="562"/>
      <c r="BL184" s="562"/>
      <c r="BM184" s="562"/>
      <c r="BN184" s="562"/>
      <c r="BO184" s="562"/>
      <c r="BP184" s="562"/>
      <c r="BQ184" s="562"/>
      <c r="BR184" s="562"/>
      <c r="BS184" s="562"/>
      <c r="BT184" s="562"/>
      <c r="BU184" s="562"/>
      <c r="BV184" s="562"/>
      <c r="BW184" s="562"/>
      <c r="BX184" s="562"/>
      <c r="BY184" s="562"/>
      <c r="BZ184" s="562"/>
      <c r="CA184" s="562"/>
      <c r="CB184" s="562"/>
      <c r="CC184" s="562"/>
      <c r="CD184" s="562"/>
      <c r="CE184" s="562"/>
      <c r="CF184" s="562"/>
      <c r="CG184" s="562"/>
      <c r="CH184" s="562"/>
      <c r="CI184" s="562"/>
      <c r="CJ184" s="562"/>
      <c r="CK184" s="562"/>
      <c r="CL184" s="562"/>
      <c r="CM184" s="562"/>
    </row>
    <row r="185" spans="1:91" ht="16.3">
      <c r="A185" s="562"/>
      <c r="B185" s="593" t="s">
        <v>878</v>
      </c>
      <c r="C185" s="594"/>
      <c r="D185" s="587"/>
      <c r="E185" s="594"/>
      <c r="F185" s="587"/>
      <c r="G185" s="594"/>
      <c r="H185" s="594"/>
      <c r="I185" s="594"/>
      <c r="J185" s="594"/>
      <c r="K185" s="595"/>
      <c r="L185" s="562"/>
      <c r="M185" s="562"/>
      <c r="N185" s="562"/>
      <c r="O185" s="562"/>
      <c r="P185" s="562"/>
      <c r="Q185" s="562"/>
      <c r="R185" s="562"/>
      <c r="S185" s="562"/>
      <c r="T185" s="562"/>
      <c r="U185" s="562"/>
      <c r="V185" s="562"/>
      <c r="W185" s="562"/>
      <c r="X185" s="562"/>
      <c r="Y185" s="562"/>
      <c r="Z185" s="562"/>
      <c r="AA185" s="562"/>
      <c r="AB185" s="562"/>
      <c r="AC185" s="562"/>
      <c r="AD185" s="562"/>
      <c r="AE185" s="562"/>
      <c r="AF185" s="562"/>
      <c r="AG185" s="562"/>
      <c r="AH185" s="562"/>
      <c r="AI185" s="562"/>
      <c r="AJ185" s="562"/>
      <c r="AK185" s="562"/>
      <c r="AL185" s="562"/>
      <c r="AM185" s="562"/>
      <c r="AN185" s="562"/>
      <c r="AO185" s="562"/>
      <c r="AP185" s="562"/>
      <c r="AQ185" s="562"/>
      <c r="AR185" s="562"/>
      <c r="AS185" s="562"/>
      <c r="AT185" s="562"/>
      <c r="AU185" s="562"/>
      <c r="AV185" s="562"/>
      <c r="AW185" s="562"/>
      <c r="AX185" s="562"/>
      <c r="AY185" s="562"/>
      <c r="AZ185" s="562"/>
      <c r="BA185" s="562"/>
      <c r="BB185" s="562"/>
      <c r="BC185" s="562"/>
      <c r="BD185" s="562"/>
      <c r="BE185" s="562"/>
      <c r="BF185" s="562"/>
      <c r="BG185" s="562"/>
      <c r="BH185" s="562"/>
      <c r="BI185" s="562"/>
      <c r="BJ185" s="562"/>
      <c r="BK185" s="562"/>
      <c r="BL185" s="562"/>
      <c r="BM185" s="562"/>
      <c r="BN185" s="562"/>
      <c r="BO185" s="562"/>
      <c r="BP185" s="562"/>
      <c r="BQ185" s="562"/>
      <c r="BR185" s="562"/>
      <c r="BS185" s="562"/>
      <c r="BT185" s="562"/>
      <c r="BU185" s="562"/>
      <c r="BV185" s="562"/>
      <c r="BW185" s="562"/>
      <c r="BX185" s="562"/>
      <c r="BY185" s="562"/>
      <c r="BZ185" s="562"/>
      <c r="CA185" s="562"/>
      <c r="CB185" s="562"/>
      <c r="CC185" s="562"/>
      <c r="CD185" s="562"/>
      <c r="CE185" s="562"/>
      <c r="CF185" s="562"/>
      <c r="CG185" s="562"/>
      <c r="CH185" s="562"/>
      <c r="CI185" s="562"/>
      <c r="CJ185" s="562"/>
      <c r="CK185" s="562"/>
      <c r="CL185" s="562"/>
      <c r="CM185" s="562"/>
    </row>
    <row r="186" spans="1:91" s="37" customFormat="1" ht="16.3">
      <c r="A186" s="573"/>
      <c r="B186" s="593" t="s">
        <v>879</v>
      </c>
      <c r="C186" s="594"/>
      <c r="D186" s="587"/>
      <c r="E186" s="594"/>
      <c r="F186" s="587"/>
      <c r="G186" s="594"/>
      <c r="H186" s="594"/>
      <c r="I186" s="594"/>
      <c r="J186" s="594"/>
      <c r="K186" s="595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  <c r="BF186" s="573"/>
      <c r="BG186" s="573"/>
      <c r="BH186" s="573"/>
      <c r="BI186" s="573"/>
      <c r="BJ186" s="573"/>
      <c r="BK186" s="573"/>
      <c r="BL186" s="573"/>
      <c r="BM186" s="573"/>
      <c r="BN186" s="573"/>
      <c r="BO186" s="573"/>
      <c r="BP186" s="573"/>
      <c r="BQ186" s="573"/>
      <c r="BR186" s="573"/>
      <c r="BS186" s="573"/>
      <c r="BT186" s="573"/>
      <c r="BU186" s="573"/>
      <c r="BV186" s="573"/>
      <c r="BW186" s="573"/>
      <c r="BX186" s="573"/>
      <c r="BY186" s="573"/>
      <c r="BZ186" s="573"/>
      <c r="CA186" s="573"/>
      <c r="CB186" s="573"/>
      <c r="CC186" s="573"/>
      <c r="CD186" s="573"/>
      <c r="CE186" s="573"/>
      <c r="CF186" s="573"/>
      <c r="CG186" s="573"/>
      <c r="CH186" s="573"/>
      <c r="CI186" s="573"/>
      <c r="CJ186" s="573"/>
      <c r="CK186" s="573"/>
      <c r="CL186" s="573"/>
      <c r="CM186" s="573"/>
    </row>
    <row r="187" spans="1:91" s="55" customFormat="1" ht="17.5" customHeight="1">
      <c r="A187" s="575"/>
      <c r="B187" s="848" t="s">
        <v>880</v>
      </c>
      <c r="C187" s="594"/>
      <c r="D187" s="587"/>
      <c r="E187" s="594"/>
      <c r="F187" s="587"/>
      <c r="G187" s="594"/>
      <c r="H187" s="594"/>
      <c r="I187" s="594"/>
      <c r="J187" s="594"/>
      <c r="K187" s="595"/>
      <c r="L187" s="575"/>
      <c r="M187" s="575"/>
      <c r="N187" s="575"/>
      <c r="O187" s="575"/>
      <c r="P187" s="575"/>
      <c r="Q187" s="575"/>
      <c r="R187" s="575"/>
      <c r="S187" s="575"/>
      <c r="T187" s="575"/>
      <c r="U187" s="575"/>
      <c r="V187" s="575"/>
      <c r="W187" s="575"/>
      <c r="X187" s="575"/>
      <c r="Y187" s="575"/>
      <c r="Z187" s="575"/>
      <c r="AA187" s="575"/>
      <c r="AB187" s="575"/>
      <c r="AC187" s="575"/>
      <c r="AD187" s="575"/>
      <c r="AE187" s="575"/>
      <c r="AF187" s="575"/>
      <c r="AG187" s="575"/>
      <c r="AH187" s="575"/>
      <c r="AI187" s="575"/>
      <c r="AJ187" s="575"/>
      <c r="AK187" s="575"/>
      <c r="AL187" s="575"/>
      <c r="AM187" s="575"/>
      <c r="AN187" s="575"/>
      <c r="AO187" s="575"/>
      <c r="AP187" s="575"/>
      <c r="AQ187" s="575"/>
      <c r="AR187" s="575"/>
      <c r="AS187" s="575"/>
      <c r="AT187" s="575"/>
      <c r="AU187" s="575"/>
      <c r="AV187" s="575"/>
      <c r="AW187" s="575"/>
      <c r="AX187" s="575"/>
      <c r="AY187" s="575"/>
      <c r="AZ187" s="575"/>
      <c r="BA187" s="575"/>
      <c r="BB187" s="575"/>
      <c r="BC187" s="575"/>
      <c r="BD187" s="575"/>
      <c r="BE187" s="575"/>
      <c r="BF187" s="575"/>
      <c r="BG187" s="575"/>
      <c r="BH187" s="575"/>
      <c r="BI187" s="575"/>
      <c r="BJ187" s="575"/>
      <c r="BK187" s="575"/>
      <c r="BL187" s="575"/>
      <c r="BM187" s="575"/>
      <c r="BN187" s="575"/>
      <c r="BO187" s="575"/>
      <c r="BP187" s="575"/>
      <c r="BQ187" s="575"/>
      <c r="BR187" s="575"/>
      <c r="BS187" s="575"/>
      <c r="BT187" s="575"/>
      <c r="BU187" s="575"/>
      <c r="BV187" s="575"/>
      <c r="BW187" s="575"/>
      <c r="BX187" s="575"/>
      <c r="BY187" s="575"/>
      <c r="BZ187" s="575"/>
      <c r="CA187" s="575"/>
      <c r="CB187" s="575"/>
      <c r="CC187" s="575"/>
      <c r="CD187" s="575"/>
      <c r="CE187" s="575"/>
      <c r="CF187" s="575"/>
      <c r="CG187" s="575"/>
      <c r="CH187" s="575"/>
      <c r="CI187" s="575"/>
      <c r="CJ187" s="575"/>
      <c r="CK187" s="575"/>
      <c r="CL187" s="575"/>
      <c r="CM187" s="575"/>
    </row>
    <row r="188" spans="1:91" s="55" customFormat="1" ht="17.5" customHeight="1">
      <c r="A188" s="575"/>
      <c r="B188" s="593" t="s">
        <v>986</v>
      </c>
      <c r="C188" s="594"/>
      <c r="D188" s="587"/>
      <c r="E188" s="594"/>
      <c r="F188" s="587"/>
      <c r="G188" s="594"/>
      <c r="H188" s="594"/>
      <c r="I188" s="594"/>
      <c r="J188" s="594"/>
      <c r="K188" s="595"/>
      <c r="L188" s="575"/>
      <c r="M188" s="575"/>
      <c r="N188" s="575"/>
      <c r="O188" s="575"/>
      <c r="P188" s="575"/>
      <c r="Q188" s="575"/>
      <c r="R188" s="575"/>
      <c r="S188" s="575"/>
      <c r="T188" s="575"/>
      <c r="U188" s="575"/>
      <c r="V188" s="575"/>
      <c r="W188" s="575"/>
      <c r="X188" s="575"/>
      <c r="Y188" s="575"/>
      <c r="Z188" s="575"/>
      <c r="AA188" s="575"/>
      <c r="AB188" s="575"/>
      <c r="AC188" s="575"/>
      <c r="AD188" s="575"/>
      <c r="AE188" s="575"/>
      <c r="AF188" s="575"/>
      <c r="AG188" s="575"/>
      <c r="AH188" s="575"/>
      <c r="AI188" s="575"/>
      <c r="AJ188" s="575"/>
      <c r="AK188" s="575"/>
      <c r="AL188" s="575"/>
      <c r="AM188" s="575"/>
      <c r="AN188" s="575"/>
      <c r="AO188" s="575"/>
      <c r="AP188" s="575"/>
      <c r="AQ188" s="575"/>
      <c r="AR188" s="575"/>
      <c r="AS188" s="575"/>
      <c r="AT188" s="575"/>
      <c r="AU188" s="575"/>
      <c r="AV188" s="575"/>
      <c r="AW188" s="575"/>
      <c r="AX188" s="575"/>
      <c r="AY188" s="575"/>
      <c r="AZ188" s="575"/>
      <c r="BA188" s="575"/>
      <c r="BB188" s="575"/>
      <c r="BC188" s="575"/>
      <c r="BD188" s="575"/>
      <c r="BE188" s="575"/>
      <c r="BF188" s="575"/>
      <c r="BG188" s="575"/>
      <c r="BH188" s="575"/>
      <c r="BI188" s="575"/>
      <c r="BJ188" s="575"/>
      <c r="BK188" s="575"/>
      <c r="BL188" s="575"/>
      <c r="BM188" s="575"/>
      <c r="BN188" s="575"/>
      <c r="BO188" s="575"/>
      <c r="BP188" s="575"/>
      <c r="BQ188" s="575"/>
      <c r="BR188" s="575"/>
      <c r="BS188" s="575"/>
      <c r="BT188" s="575"/>
      <c r="BU188" s="575"/>
      <c r="BV188" s="575"/>
      <c r="BW188" s="575"/>
      <c r="BX188" s="575"/>
      <c r="BY188" s="575"/>
      <c r="BZ188" s="575"/>
      <c r="CA188" s="575"/>
      <c r="CB188" s="575"/>
      <c r="CC188" s="575"/>
      <c r="CD188" s="575"/>
      <c r="CE188" s="575"/>
      <c r="CF188" s="575"/>
      <c r="CG188" s="575"/>
      <c r="CH188" s="575"/>
      <c r="CI188" s="575"/>
      <c r="CJ188" s="575"/>
      <c r="CK188" s="575"/>
      <c r="CL188" s="575"/>
      <c r="CM188" s="575"/>
    </row>
    <row r="189" spans="1:91" s="55" customFormat="1" ht="17.5" customHeight="1">
      <c r="A189" s="575"/>
      <c r="B189" s="593" t="s">
        <v>524</v>
      </c>
      <c r="C189" s="594"/>
      <c r="D189" s="587"/>
      <c r="E189" s="594"/>
      <c r="F189" s="587"/>
      <c r="G189" s="594"/>
      <c r="H189" s="594"/>
      <c r="I189" s="594"/>
      <c r="J189" s="594"/>
      <c r="K189" s="595"/>
      <c r="L189" s="575"/>
      <c r="M189" s="575"/>
      <c r="N189" s="575"/>
      <c r="O189" s="575"/>
      <c r="P189" s="575"/>
      <c r="Q189" s="575"/>
      <c r="R189" s="575"/>
      <c r="S189" s="575"/>
      <c r="T189" s="575"/>
      <c r="U189" s="575"/>
      <c r="V189" s="575"/>
      <c r="W189" s="575"/>
      <c r="X189" s="575"/>
      <c r="Y189" s="575"/>
      <c r="Z189" s="575"/>
      <c r="AA189" s="575"/>
      <c r="AB189" s="575"/>
      <c r="AC189" s="575"/>
      <c r="AD189" s="575"/>
      <c r="AE189" s="575"/>
      <c r="AF189" s="575"/>
      <c r="AG189" s="575"/>
      <c r="AH189" s="575"/>
      <c r="AI189" s="575"/>
      <c r="AJ189" s="575"/>
      <c r="AK189" s="575"/>
      <c r="AL189" s="575"/>
      <c r="AM189" s="575"/>
      <c r="AN189" s="575"/>
      <c r="AO189" s="575"/>
      <c r="AP189" s="575"/>
      <c r="AQ189" s="575"/>
      <c r="AR189" s="575"/>
      <c r="AS189" s="575"/>
      <c r="AT189" s="575"/>
      <c r="AU189" s="575"/>
      <c r="AV189" s="575"/>
      <c r="AW189" s="575"/>
      <c r="AX189" s="575"/>
      <c r="AY189" s="575"/>
      <c r="AZ189" s="575"/>
      <c r="BA189" s="575"/>
      <c r="BB189" s="575"/>
      <c r="BC189" s="575"/>
      <c r="BD189" s="575"/>
      <c r="BE189" s="575"/>
      <c r="BF189" s="575"/>
      <c r="BG189" s="575"/>
      <c r="BH189" s="575"/>
      <c r="BI189" s="575"/>
      <c r="BJ189" s="575"/>
      <c r="BK189" s="575"/>
      <c r="BL189" s="575"/>
      <c r="BM189" s="575"/>
      <c r="BN189" s="575"/>
      <c r="BO189" s="575"/>
      <c r="BP189" s="575"/>
      <c r="BQ189" s="575"/>
      <c r="BR189" s="575"/>
      <c r="BS189" s="575"/>
      <c r="BT189" s="575"/>
      <c r="BU189" s="575"/>
      <c r="BV189" s="575"/>
      <c r="BW189" s="575"/>
      <c r="BX189" s="575"/>
      <c r="BY189" s="575"/>
      <c r="BZ189" s="575"/>
      <c r="CA189" s="575"/>
      <c r="CB189" s="575"/>
      <c r="CC189" s="575"/>
      <c r="CD189" s="575"/>
      <c r="CE189" s="575"/>
      <c r="CF189" s="575"/>
      <c r="CG189" s="575"/>
      <c r="CH189" s="575"/>
      <c r="CI189" s="575"/>
      <c r="CJ189" s="575"/>
      <c r="CK189" s="575"/>
      <c r="CL189" s="575"/>
      <c r="CM189" s="575"/>
    </row>
    <row r="190" spans="1:91" s="55" customFormat="1" ht="17.5" customHeight="1">
      <c r="A190" s="575"/>
      <c r="B190" s="593" t="s">
        <v>99</v>
      </c>
      <c r="C190" s="594"/>
      <c r="D190" s="587"/>
      <c r="E190" s="594"/>
      <c r="F190" s="587"/>
      <c r="G190" s="594"/>
      <c r="H190" s="594"/>
      <c r="I190" s="594"/>
      <c r="J190" s="594"/>
      <c r="K190" s="595"/>
      <c r="L190" s="575"/>
      <c r="M190" s="575"/>
      <c r="N190" s="575"/>
      <c r="O190" s="575"/>
      <c r="P190" s="575"/>
      <c r="Q190" s="575"/>
      <c r="R190" s="575"/>
      <c r="S190" s="575"/>
      <c r="T190" s="575"/>
      <c r="U190" s="575"/>
      <c r="V190" s="575"/>
      <c r="W190" s="575"/>
      <c r="X190" s="575"/>
      <c r="Y190" s="575"/>
      <c r="Z190" s="575"/>
      <c r="AA190" s="575"/>
      <c r="AB190" s="575"/>
      <c r="AC190" s="575"/>
      <c r="AD190" s="575"/>
      <c r="AE190" s="575"/>
      <c r="AF190" s="575"/>
      <c r="AG190" s="575"/>
      <c r="AH190" s="575"/>
      <c r="AI190" s="575"/>
      <c r="AJ190" s="575"/>
      <c r="AK190" s="575"/>
      <c r="AL190" s="575"/>
      <c r="AM190" s="575"/>
      <c r="AN190" s="575"/>
      <c r="AO190" s="575"/>
      <c r="AP190" s="575"/>
      <c r="AQ190" s="575"/>
      <c r="AR190" s="575"/>
      <c r="AS190" s="575"/>
      <c r="AT190" s="575"/>
      <c r="AU190" s="575"/>
      <c r="AV190" s="575"/>
      <c r="AW190" s="575"/>
      <c r="AX190" s="575"/>
      <c r="AY190" s="575"/>
      <c r="AZ190" s="575"/>
      <c r="BA190" s="575"/>
      <c r="BB190" s="575"/>
      <c r="BC190" s="575"/>
      <c r="BD190" s="575"/>
      <c r="BE190" s="575"/>
      <c r="BF190" s="575"/>
      <c r="BG190" s="575"/>
      <c r="BH190" s="575"/>
      <c r="BI190" s="575"/>
      <c r="BJ190" s="575"/>
      <c r="BK190" s="575"/>
      <c r="BL190" s="575"/>
      <c r="BM190" s="575"/>
      <c r="BN190" s="575"/>
      <c r="BO190" s="575"/>
      <c r="BP190" s="575"/>
      <c r="BQ190" s="575"/>
      <c r="BR190" s="575"/>
      <c r="BS190" s="575"/>
      <c r="BT190" s="575"/>
      <c r="BU190" s="575"/>
      <c r="BV190" s="575"/>
      <c r="BW190" s="575"/>
      <c r="BX190" s="575"/>
      <c r="BY190" s="575"/>
      <c r="BZ190" s="575"/>
      <c r="CA190" s="575"/>
      <c r="CB190" s="575"/>
      <c r="CC190" s="575"/>
      <c r="CD190" s="575"/>
      <c r="CE190" s="575"/>
      <c r="CF190" s="575"/>
      <c r="CG190" s="575"/>
      <c r="CH190" s="575"/>
      <c r="CI190" s="575"/>
      <c r="CJ190" s="575"/>
      <c r="CK190" s="575"/>
      <c r="CL190" s="575"/>
      <c r="CM190" s="575"/>
    </row>
    <row r="191" spans="1:91" s="574" customFormat="1" ht="16.3">
      <c r="A191" s="573"/>
      <c r="B191" s="597" t="s">
        <v>845</v>
      </c>
      <c r="C191" s="594"/>
      <c r="D191" s="587"/>
      <c r="E191" s="594"/>
      <c r="F191" s="587"/>
      <c r="G191" s="594"/>
      <c r="H191" s="594"/>
      <c r="I191" s="594"/>
      <c r="J191" s="594"/>
      <c r="K191" s="595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  <c r="BF191" s="573"/>
      <c r="BG191" s="573"/>
      <c r="BH191" s="573"/>
      <c r="BI191" s="573"/>
      <c r="BJ191" s="573"/>
      <c r="BK191" s="573"/>
      <c r="BL191" s="573"/>
      <c r="BM191" s="573"/>
      <c r="BN191" s="573"/>
      <c r="BO191" s="573"/>
      <c r="BP191" s="573"/>
      <c r="BQ191" s="573"/>
      <c r="BR191" s="573"/>
      <c r="BS191" s="573"/>
      <c r="BT191" s="573"/>
      <c r="BU191" s="573"/>
      <c r="BV191" s="573"/>
      <c r="BW191" s="573"/>
      <c r="BX191" s="573"/>
      <c r="BY191" s="573"/>
      <c r="BZ191" s="573"/>
      <c r="CA191" s="573"/>
      <c r="CB191" s="573"/>
      <c r="CC191" s="573"/>
      <c r="CD191" s="573"/>
      <c r="CE191" s="573"/>
      <c r="CF191" s="573"/>
      <c r="CG191" s="573"/>
      <c r="CH191" s="573"/>
      <c r="CI191" s="573"/>
      <c r="CJ191" s="573"/>
      <c r="CK191" s="573"/>
      <c r="CL191" s="573"/>
      <c r="CM191" s="573"/>
    </row>
    <row r="192" spans="1:91" s="574" customFormat="1" ht="16.3">
      <c r="A192" s="573"/>
      <c r="B192" s="593" t="s">
        <v>843</v>
      </c>
      <c r="C192" s="594"/>
      <c r="D192" s="587"/>
      <c r="E192" s="594"/>
      <c r="F192" s="587"/>
      <c r="G192" s="594"/>
      <c r="H192" s="594"/>
      <c r="I192" s="594"/>
      <c r="J192" s="594"/>
      <c r="K192" s="595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  <c r="BF192" s="573"/>
      <c r="BG192" s="573"/>
      <c r="BH192" s="573"/>
      <c r="BI192" s="573"/>
      <c r="BJ192" s="573"/>
      <c r="BK192" s="573"/>
      <c r="BL192" s="573"/>
      <c r="BM192" s="573"/>
      <c r="BN192" s="573"/>
      <c r="BO192" s="573"/>
      <c r="BP192" s="573"/>
      <c r="BQ192" s="573"/>
      <c r="BR192" s="573"/>
      <c r="BS192" s="573"/>
      <c r="BT192" s="573"/>
      <c r="BU192" s="573"/>
      <c r="BV192" s="573"/>
      <c r="BW192" s="573"/>
      <c r="BX192" s="573"/>
      <c r="BY192" s="573"/>
      <c r="BZ192" s="573"/>
      <c r="CA192" s="573"/>
      <c r="CB192" s="573"/>
      <c r="CC192" s="573"/>
      <c r="CD192" s="573"/>
      <c r="CE192" s="573"/>
      <c r="CF192" s="573"/>
      <c r="CG192" s="573"/>
      <c r="CH192" s="573"/>
      <c r="CI192" s="573"/>
      <c r="CJ192" s="573"/>
      <c r="CK192" s="573"/>
      <c r="CL192" s="573"/>
      <c r="CM192" s="573"/>
    </row>
    <row r="193" spans="1:91" s="574" customFormat="1" ht="16.3">
      <c r="A193" s="573"/>
      <c r="B193" s="597" t="s">
        <v>846</v>
      </c>
      <c r="C193" s="594"/>
      <c r="D193" s="587"/>
      <c r="E193" s="594"/>
      <c r="F193" s="587"/>
      <c r="G193" s="594"/>
      <c r="H193" s="594"/>
      <c r="I193" s="594"/>
      <c r="J193" s="594"/>
      <c r="K193" s="595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  <c r="BF193" s="573"/>
      <c r="BG193" s="573"/>
      <c r="BH193" s="573"/>
      <c r="BI193" s="573"/>
      <c r="BJ193" s="573"/>
      <c r="BK193" s="573"/>
      <c r="BL193" s="573"/>
      <c r="BM193" s="573"/>
      <c r="BN193" s="573"/>
      <c r="BO193" s="573"/>
      <c r="BP193" s="573"/>
      <c r="BQ193" s="573"/>
      <c r="BR193" s="573"/>
      <c r="BS193" s="573"/>
      <c r="BT193" s="573"/>
      <c r="BU193" s="573"/>
      <c r="BV193" s="573"/>
      <c r="BW193" s="573"/>
      <c r="BX193" s="573"/>
      <c r="BY193" s="573"/>
      <c r="BZ193" s="573"/>
      <c r="CA193" s="573"/>
      <c r="CB193" s="573"/>
      <c r="CC193" s="573"/>
      <c r="CD193" s="573"/>
      <c r="CE193" s="573"/>
      <c r="CF193" s="573"/>
      <c r="CG193" s="573"/>
      <c r="CH193" s="573"/>
      <c r="CI193" s="573"/>
      <c r="CJ193" s="573"/>
      <c r="CK193" s="573"/>
      <c r="CL193" s="573"/>
      <c r="CM193" s="573"/>
    </row>
    <row r="194" spans="1:91" s="574" customFormat="1" ht="16.3">
      <c r="A194" s="573"/>
      <c r="B194" s="593" t="s">
        <v>844</v>
      </c>
      <c r="C194" s="594"/>
      <c r="D194" s="587"/>
      <c r="E194" s="594"/>
      <c r="F194" s="587"/>
      <c r="G194" s="594"/>
      <c r="H194" s="594"/>
      <c r="I194" s="594"/>
      <c r="J194" s="594"/>
      <c r="K194" s="595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  <c r="BF194" s="573"/>
      <c r="BG194" s="573"/>
      <c r="BH194" s="573"/>
      <c r="BI194" s="573"/>
      <c r="BJ194" s="573"/>
      <c r="BK194" s="573"/>
      <c r="BL194" s="573"/>
      <c r="BM194" s="573"/>
      <c r="BN194" s="573"/>
      <c r="BO194" s="573"/>
      <c r="BP194" s="573"/>
      <c r="BQ194" s="573"/>
      <c r="BR194" s="573"/>
      <c r="BS194" s="573"/>
      <c r="BT194" s="573"/>
      <c r="BU194" s="573"/>
      <c r="BV194" s="573"/>
      <c r="BW194" s="573"/>
      <c r="BX194" s="573"/>
      <c r="BY194" s="573"/>
      <c r="BZ194" s="573"/>
      <c r="CA194" s="573"/>
      <c r="CB194" s="573"/>
      <c r="CC194" s="573"/>
      <c r="CD194" s="573"/>
      <c r="CE194" s="573"/>
      <c r="CF194" s="573"/>
      <c r="CG194" s="573"/>
      <c r="CH194" s="573"/>
      <c r="CI194" s="573"/>
      <c r="CJ194" s="573"/>
      <c r="CK194" s="573"/>
      <c r="CL194" s="573"/>
      <c r="CM194" s="573"/>
    </row>
    <row r="195" spans="1:91" s="574" customFormat="1" ht="16.3">
      <c r="A195" s="573"/>
      <c r="B195" s="597" t="s">
        <v>934</v>
      </c>
      <c r="C195" s="594"/>
      <c r="D195" s="587"/>
      <c r="E195" s="594"/>
      <c r="F195" s="587"/>
      <c r="G195" s="594"/>
      <c r="H195" s="594"/>
      <c r="I195" s="594"/>
      <c r="J195" s="594"/>
      <c r="K195" s="595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  <c r="BF195" s="573"/>
      <c r="BG195" s="573"/>
      <c r="BH195" s="573"/>
      <c r="BI195" s="573"/>
      <c r="BJ195" s="573"/>
      <c r="BK195" s="573"/>
      <c r="BL195" s="573"/>
      <c r="BM195" s="573"/>
      <c r="BN195" s="573"/>
      <c r="BO195" s="573"/>
      <c r="BP195" s="573"/>
      <c r="BQ195" s="573"/>
      <c r="BR195" s="573"/>
      <c r="BS195" s="573"/>
      <c r="BT195" s="573"/>
      <c r="BU195" s="573"/>
      <c r="BV195" s="573"/>
      <c r="BW195" s="573"/>
      <c r="BX195" s="573"/>
      <c r="BY195" s="573"/>
      <c r="BZ195" s="573"/>
      <c r="CA195" s="573"/>
      <c r="CB195" s="573"/>
      <c r="CC195" s="573"/>
      <c r="CD195" s="573"/>
      <c r="CE195" s="573"/>
      <c r="CF195" s="573"/>
      <c r="CG195" s="573"/>
      <c r="CH195" s="573"/>
      <c r="CI195" s="573"/>
      <c r="CJ195" s="573"/>
      <c r="CK195" s="573"/>
      <c r="CL195" s="573"/>
      <c r="CM195" s="573"/>
    </row>
    <row r="196" spans="1:91" s="574" customFormat="1" ht="16.3">
      <c r="A196" s="573"/>
      <c r="B196" s="593" t="s">
        <v>935</v>
      </c>
      <c r="C196" s="594"/>
      <c r="D196" s="587"/>
      <c r="E196" s="594"/>
      <c r="F196" s="587"/>
      <c r="G196" s="594"/>
      <c r="H196" s="594"/>
      <c r="I196" s="594"/>
      <c r="J196" s="594"/>
      <c r="K196" s="595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  <c r="BF196" s="573"/>
      <c r="BG196" s="573"/>
      <c r="BH196" s="573"/>
      <c r="BI196" s="573"/>
      <c r="BJ196" s="573"/>
      <c r="BK196" s="573"/>
      <c r="BL196" s="573"/>
      <c r="BM196" s="573"/>
      <c r="BN196" s="573"/>
      <c r="BO196" s="573"/>
      <c r="BP196" s="573"/>
      <c r="BQ196" s="573"/>
      <c r="BR196" s="573"/>
      <c r="BS196" s="573"/>
      <c r="BT196" s="573"/>
      <c r="BU196" s="573"/>
      <c r="BV196" s="573"/>
      <c r="BW196" s="573"/>
      <c r="BX196" s="573"/>
      <c r="BY196" s="573"/>
      <c r="BZ196" s="573"/>
      <c r="CA196" s="573"/>
      <c r="CB196" s="573"/>
      <c r="CC196" s="573"/>
      <c r="CD196" s="573"/>
      <c r="CE196" s="573"/>
      <c r="CF196" s="573"/>
      <c r="CG196" s="573"/>
      <c r="CH196" s="573"/>
      <c r="CI196" s="573"/>
      <c r="CJ196" s="573"/>
      <c r="CK196" s="573"/>
      <c r="CL196" s="573"/>
      <c r="CM196" s="573"/>
    </row>
    <row r="197" spans="1:91" s="55" customFormat="1" ht="17.5" customHeight="1">
      <c r="A197" s="575"/>
      <c r="B197" s="597" t="s">
        <v>871</v>
      </c>
      <c r="C197" s="594"/>
      <c r="D197" s="587"/>
      <c r="E197" s="594"/>
      <c r="F197" s="587"/>
      <c r="G197" s="594"/>
      <c r="H197" s="594"/>
      <c r="I197" s="594"/>
      <c r="J197" s="594"/>
      <c r="K197" s="595"/>
      <c r="L197" s="575"/>
      <c r="M197" s="575"/>
      <c r="N197" s="575"/>
      <c r="O197" s="575"/>
      <c r="P197" s="575"/>
      <c r="Q197" s="575"/>
      <c r="R197" s="575"/>
      <c r="S197" s="575"/>
      <c r="T197" s="575"/>
      <c r="U197" s="575"/>
      <c r="V197" s="575"/>
      <c r="W197" s="575"/>
      <c r="X197" s="575"/>
      <c r="Y197" s="575"/>
      <c r="Z197" s="575"/>
      <c r="AA197" s="575"/>
      <c r="AB197" s="575"/>
      <c r="AC197" s="575"/>
      <c r="AD197" s="575"/>
      <c r="AE197" s="575"/>
      <c r="AF197" s="575"/>
      <c r="AG197" s="575"/>
      <c r="AH197" s="575"/>
      <c r="AI197" s="575"/>
      <c r="AJ197" s="575"/>
      <c r="AK197" s="575"/>
      <c r="AL197" s="575"/>
      <c r="AM197" s="575"/>
      <c r="AN197" s="575"/>
      <c r="AO197" s="575"/>
      <c r="AP197" s="575"/>
      <c r="AQ197" s="575"/>
      <c r="AR197" s="575"/>
      <c r="AS197" s="575"/>
      <c r="AT197" s="575"/>
      <c r="AU197" s="575"/>
      <c r="AV197" s="575"/>
      <c r="AW197" s="575"/>
      <c r="AX197" s="575"/>
      <c r="AY197" s="575"/>
      <c r="AZ197" s="575"/>
      <c r="BA197" s="575"/>
      <c r="BB197" s="575"/>
      <c r="BC197" s="575"/>
      <c r="BD197" s="575"/>
      <c r="BE197" s="575"/>
      <c r="BF197" s="575"/>
      <c r="BG197" s="575"/>
      <c r="BH197" s="575"/>
      <c r="BI197" s="575"/>
      <c r="BJ197" s="575"/>
      <c r="BK197" s="575"/>
      <c r="BL197" s="575"/>
      <c r="BM197" s="575"/>
      <c r="BN197" s="575"/>
      <c r="BO197" s="575"/>
      <c r="BP197" s="575"/>
      <c r="BQ197" s="575"/>
      <c r="BR197" s="575"/>
      <c r="BS197" s="575"/>
      <c r="BT197" s="575"/>
      <c r="BU197" s="575"/>
      <c r="BV197" s="575"/>
      <c r="BW197" s="575"/>
      <c r="BX197" s="575"/>
      <c r="BY197" s="575"/>
      <c r="BZ197" s="575"/>
      <c r="CA197" s="575"/>
      <c r="CB197" s="575"/>
      <c r="CC197" s="575"/>
      <c r="CD197" s="575"/>
      <c r="CE197" s="575"/>
      <c r="CF197" s="575"/>
      <c r="CG197" s="575"/>
      <c r="CH197" s="575"/>
      <c r="CI197" s="575"/>
      <c r="CJ197" s="575"/>
      <c r="CK197" s="575"/>
      <c r="CL197" s="575"/>
      <c r="CM197" s="575"/>
    </row>
    <row r="198" spans="1:91" s="55" customFormat="1" ht="17.5" customHeight="1">
      <c r="A198" s="575"/>
      <c r="B198" s="593"/>
      <c r="C198" s="594"/>
      <c r="D198" s="587"/>
      <c r="E198" s="594"/>
      <c r="F198" s="587"/>
      <c r="G198" s="594"/>
      <c r="H198" s="594"/>
      <c r="I198" s="594"/>
      <c r="J198" s="594"/>
      <c r="K198" s="595"/>
      <c r="L198" s="575"/>
      <c r="M198" s="575"/>
      <c r="N198" s="575"/>
      <c r="O198" s="575"/>
      <c r="P198" s="575"/>
      <c r="Q198" s="575"/>
      <c r="R198" s="575"/>
      <c r="S198" s="575"/>
      <c r="T198" s="575"/>
      <c r="U198" s="575"/>
      <c r="V198" s="575"/>
      <c r="W198" s="575"/>
      <c r="X198" s="575"/>
      <c r="Y198" s="575"/>
      <c r="Z198" s="575"/>
      <c r="AA198" s="575"/>
      <c r="AB198" s="575"/>
      <c r="AC198" s="575"/>
      <c r="AD198" s="575"/>
      <c r="AE198" s="575"/>
      <c r="AF198" s="575"/>
      <c r="AG198" s="575"/>
      <c r="AH198" s="575"/>
      <c r="AI198" s="575"/>
      <c r="AJ198" s="575"/>
      <c r="AK198" s="575"/>
      <c r="AL198" s="575"/>
      <c r="AM198" s="575"/>
      <c r="AN198" s="575"/>
      <c r="AO198" s="575"/>
      <c r="AP198" s="575"/>
      <c r="AQ198" s="575"/>
      <c r="AR198" s="575"/>
      <c r="AS198" s="575"/>
      <c r="AT198" s="575"/>
      <c r="AU198" s="575"/>
      <c r="AV198" s="575"/>
      <c r="AW198" s="575"/>
      <c r="AX198" s="575"/>
      <c r="AY198" s="575"/>
      <c r="AZ198" s="575"/>
      <c r="BA198" s="575"/>
      <c r="BB198" s="575"/>
      <c r="BC198" s="575"/>
      <c r="BD198" s="575"/>
      <c r="BE198" s="575"/>
      <c r="BF198" s="575"/>
      <c r="BG198" s="575"/>
      <c r="BH198" s="575"/>
      <c r="BI198" s="575"/>
      <c r="BJ198" s="575"/>
      <c r="BK198" s="575"/>
      <c r="BL198" s="575"/>
      <c r="BM198" s="575"/>
      <c r="BN198" s="575"/>
      <c r="BO198" s="575"/>
      <c r="BP198" s="575"/>
      <c r="BQ198" s="575"/>
      <c r="BR198" s="575"/>
      <c r="BS198" s="575"/>
      <c r="BT198" s="575"/>
      <c r="BU198" s="575"/>
      <c r="BV198" s="575"/>
      <c r="BW198" s="575"/>
      <c r="BX198" s="575"/>
      <c r="BY198" s="575"/>
      <c r="BZ198" s="575"/>
      <c r="CA198" s="575"/>
      <c r="CB198" s="575"/>
      <c r="CC198" s="575"/>
      <c r="CD198" s="575"/>
      <c r="CE198" s="575"/>
      <c r="CF198" s="575"/>
      <c r="CG198" s="575"/>
      <c r="CH198" s="575"/>
      <c r="CI198" s="575"/>
      <c r="CJ198" s="575"/>
      <c r="CK198" s="575"/>
      <c r="CL198" s="575"/>
      <c r="CM198" s="575"/>
    </row>
    <row r="199" spans="1:91" s="55" customFormat="1" ht="17.5" customHeight="1">
      <c r="A199" s="575"/>
      <c r="B199" s="593"/>
      <c r="C199" s="594"/>
      <c r="D199" s="587"/>
      <c r="E199" s="594"/>
      <c r="F199" s="587"/>
      <c r="G199" s="594"/>
      <c r="H199" s="594"/>
      <c r="I199" s="594"/>
      <c r="J199" s="594"/>
      <c r="K199" s="595"/>
      <c r="L199" s="575"/>
      <c r="M199" s="575"/>
      <c r="N199" s="575"/>
      <c r="O199" s="575"/>
      <c r="P199" s="575"/>
      <c r="Q199" s="575"/>
      <c r="R199" s="575"/>
      <c r="S199" s="575"/>
      <c r="T199" s="575"/>
      <c r="U199" s="575"/>
      <c r="V199" s="575"/>
      <c r="W199" s="575"/>
      <c r="X199" s="575"/>
      <c r="Y199" s="575"/>
      <c r="Z199" s="575"/>
      <c r="AA199" s="575"/>
      <c r="AB199" s="575"/>
      <c r="AC199" s="575"/>
      <c r="AD199" s="575"/>
      <c r="AE199" s="575"/>
      <c r="AF199" s="575"/>
      <c r="AG199" s="575"/>
      <c r="AH199" s="575"/>
      <c r="AI199" s="575"/>
      <c r="AJ199" s="575"/>
      <c r="AK199" s="575"/>
      <c r="AL199" s="575"/>
      <c r="AM199" s="575"/>
      <c r="AN199" s="575"/>
      <c r="AO199" s="575"/>
      <c r="AP199" s="575"/>
      <c r="AQ199" s="575"/>
      <c r="AR199" s="575"/>
      <c r="AS199" s="575"/>
      <c r="AT199" s="575"/>
      <c r="AU199" s="575"/>
      <c r="AV199" s="575"/>
      <c r="AW199" s="575"/>
      <c r="AX199" s="575"/>
      <c r="AY199" s="575"/>
      <c r="AZ199" s="575"/>
      <c r="BA199" s="575"/>
      <c r="BB199" s="575"/>
      <c r="BC199" s="575"/>
      <c r="BD199" s="575"/>
      <c r="BE199" s="575"/>
      <c r="BF199" s="575"/>
      <c r="BG199" s="575"/>
      <c r="BH199" s="575"/>
      <c r="BI199" s="575"/>
      <c r="BJ199" s="575"/>
      <c r="BK199" s="575"/>
      <c r="BL199" s="575"/>
      <c r="BM199" s="575"/>
      <c r="BN199" s="575"/>
      <c r="BO199" s="575"/>
      <c r="BP199" s="575"/>
      <c r="BQ199" s="575"/>
      <c r="BR199" s="575"/>
      <c r="BS199" s="575"/>
      <c r="BT199" s="575"/>
      <c r="BU199" s="575"/>
      <c r="BV199" s="575"/>
      <c r="BW199" s="575"/>
      <c r="BX199" s="575"/>
      <c r="BY199" s="575"/>
      <c r="BZ199" s="575"/>
      <c r="CA199" s="575"/>
      <c r="CB199" s="575"/>
      <c r="CC199" s="575"/>
      <c r="CD199" s="575"/>
      <c r="CE199" s="575"/>
      <c r="CF199" s="575"/>
      <c r="CG199" s="575"/>
      <c r="CH199" s="575"/>
      <c r="CI199" s="575"/>
      <c r="CJ199" s="575"/>
      <c r="CK199" s="575"/>
      <c r="CL199" s="575"/>
      <c r="CM199" s="575"/>
    </row>
    <row r="200" spans="1:91" s="55" customFormat="1" ht="17.5" customHeight="1">
      <c r="A200" s="575"/>
      <c r="B200" s="593"/>
      <c r="C200" s="594"/>
      <c r="D200" s="587"/>
      <c r="E200" s="594"/>
      <c r="F200" s="587"/>
      <c r="G200" s="594"/>
      <c r="H200" s="594"/>
      <c r="I200" s="594"/>
      <c r="J200" s="594"/>
      <c r="K200" s="595"/>
      <c r="L200" s="575"/>
      <c r="M200" s="575"/>
      <c r="N200" s="575"/>
      <c r="O200" s="575"/>
      <c r="P200" s="575"/>
      <c r="Q200" s="575"/>
      <c r="R200" s="575"/>
      <c r="S200" s="575"/>
      <c r="T200" s="575"/>
      <c r="U200" s="575"/>
      <c r="V200" s="575"/>
      <c r="W200" s="575"/>
      <c r="X200" s="575"/>
      <c r="Y200" s="575"/>
      <c r="Z200" s="575"/>
      <c r="AA200" s="575"/>
      <c r="AB200" s="575"/>
      <c r="AC200" s="575"/>
      <c r="AD200" s="575"/>
      <c r="AE200" s="575"/>
      <c r="AF200" s="575"/>
      <c r="AG200" s="575"/>
      <c r="AH200" s="575"/>
      <c r="AI200" s="575"/>
      <c r="AJ200" s="575"/>
      <c r="AK200" s="575"/>
      <c r="AL200" s="575"/>
      <c r="AM200" s="575"/>
      <c r="AN200" s="575"/>
      <c r="AO200" s="575"/>
      <c r="AP200" s="575"/>
      <c r="AQ200" s="575"/>
      <c r="AR200" s="575"/>
      <c r="AS200" s="575"/>
      <c r="AT200" s="575"/>
      <c r="AU200" s="575"/>
      <c r="AV200" s="575"/>
      <c r="AW200" s="575"/>
      <c r="AX200" s="575"/>
      <c r="AY200" s="575"/>
      <c r="AZ200" s="575"/>
      <c r="BA200" s="575"/>
      <c r="BB200" s="575"/>
      <c r="BC200" s="575"/>
      <c r="BD200" s="575"/>
      <c r="BE200" s="575"/>
      <c r="BF200" s="575"/>
      <c r="BG200" s="575"/>
      <c r="BH200" s="575"/>
      <c r="BI200" s="575"/>
      <c r="BJ200" s="575"/>
      <c r="BK200" s="575"/>
      <c r="BL200" s="575"/>
      <c r="BM200" s="575"/>
      <c r="BN200" s="575"/>
      <c r="BO200" s="575"/>
      <c r="BP200" s="575"/>
      <c r="BQ200" s="575"/>
      <c r="BR200" s="575"/>
      <c r="BS200" s="575"/>
      <c r="BT200" s="575"/>
      <c r="BU200" s="575"/>
      <c r="BV200" s="575"/>
      <c r="BW200" s="575"/>
      <c r="BX200" s="575"/>
      <c r="BY200" s="575"/>
      <c r="BZ200" s="575"/>
      <c r="CA200" s="575"/>
      <c r="CB200" s="575"/>
      <c r="CC200" s="575"/>
      <c r="CD200" s="575"/>
      <c r="CE200" s="575"/>
      <c r="CF200" s="575"/>
      <c r="CG200" s="575"/>
      <c r="CH200" s="575"/>
      <c r="CI200" s="575"/>
      <c r="CJ200" s="575"/>
      <c r="CK200" s="575"/>
      <c r="CL200" s="575"/>
      <c r="CM200" s="575"/>
    </row>
    <row r="201" spans="1:91" s="55" customFormat="1" ht="17.5" customHeight="1">
      <c r="A201" s="575"/>
      <c r="B201" s="593"/>
      <c r="C201" s="594"/>
      <c r="D201" s="587"/>
      <c r="E201" s="594"/>
      <c r="F201" s="587"/>
      <c r="G201" s="594"/>
      <c r="H201" s="594"/>
      <c r="I201" s="594"/>
      <c r="J201" s="594"/>
      <c r="K201" s="595"/>
      <c r="L201" s="575"/>
      <c r="M201" s="575"/>
      <c r="N201" s="575"/>
      <c r="O201" s="575"/>
      <c r="P201" s="575"/>
      <c r="Q201" s="575"/>
      <c r="R201" s="575"/>
      <c r="S201" s="575"/>
      <c r="T201" s="575"/>
      <c r="U201" s="575"/>
      <c r="V201" s="575"/>
      <c r="W201" s="575"/>
      <c r="X201" s="575"/>
      <c r="Y201" s="575"/>
      <c r="Z201" s="575"/>
      <c r="AA201" s="575"/>
      <c r="AB201" s="575"/>
      <c r="AC201" s="575"/>
      <c r="AD201" s="575"/>
      <c r="AE201" s="575"/>
      <c r="AF201" s="575"/>
      <c r="AG201" s="575"/>
      <c r="AH201" s="575"/>
      <c r="AI201" s="575"/>
      <c r="AJ201" s="575"/>
      <c r="AK201" s="575"/>
      <c r="AL201" s="575"/>
      <c r="AM201" s="575"/>
      <c r="AN201" s="575"/>
      <c r="AO201" s="575"/>
      <c r="AP201" s="575"/>
      <c r="AQ201" s="575"/>
      <c r="AR201" s="575"/>
      <c r="AS201" s="575"/>
      <c r="AT201" s="575"/>
      <c r="AU201" s="575"/>
      <c r="AV201" s="575"/>
      <c r="AW201" s="575"/>
      <c r="AX201" s="575"/>
      <c r="AY201" s="575"/>
      <c r="AZ201" s="575"/>
      <c r="BA201" s="575"/>
      <c r="BB201" s="575"/>
      <c r="BC201" s="575"/>
      <c r="BD201" s="575"/>
      <c r="BE201" s="575"/>
      <c r="BF201" s="575"/>
      <c r="BG201" s="575"/>
      <c r="BH201" s="575"/>
      <c r="BI201" s="575"/>
      <c r="BJ201" s="575"/>
      <c r="BK201" s="575"/>
      <c r="BL201" s="575"/>
      <c r="BM201" s="575"/>
      <c r="BN201" s="575"/>
      <c r="BO201" s="575"/>
      <c r="BP201" s="575"/>
      <c r="BQ201" s="575"/>
      <c r="BR201" s="575"/>
      <c r="BS201" s="575"/>
      <c r="BT201" s="575"/>
      <c r="BU201" s="575"/>
      <c r="BV201" s="575"/>
      <c r="BW201" s="575"/>
      <c r="BX201" s="575"/>
      <c r="BY201" s="575"/>
      <c r="BZ201" s="575"/>
      <c r="CA201" s="575"/>
      <c r="CB201" s="575"/>
      <c r="CC201" s="575"/>
      <c r="CD201" s="575"/>
      <c r="CE201" s="575"/>
      <c r="CF201" s="575"/>
      <c r="CG201" s="575"/>
      <c r="CH201" s="575"/>
      <c r="CI201" s="575"/>
      <c r="CJ201" s="575"/>
      <c r="CK201" s="575"/>
      <c r="CL201" s="575"/>
      <c r="CM201" s="575"/>
    </row>
    <row r="202" spans="1:91" s="55" customFormat="1" ht="17.5" customHeight="1">
      <c r="A202" s="575"/>
      <c r="B202" s="593"/>
      <c r="C202" s="594"/>
      <c r="D202" s="587"/>
      <c r="E202" s="594"/>
      <c r="F202" s="587"/>
      <c r="G202" s="594"/>
      <c r="H202" s="594"/>
      <c r="I202" s="594"/>
      <c r="J202" s="594"/>
      <c r="K202" s="595"/>
      <c r="L202" s="575"/>
      <c r="M202" s="575"/>
      <c r="N202" s="575"/>
      <c r="O202" s="575"/>
      <c r="P202" s="575"/>
      <c r="Q202" s="575"/>
      <c r="R202" s="575"/>
      <c r="S202" s="575"/>
      <c r="T202" s="575"/>
      <c r="U202" s="575"/>
      <c r="V202" s="575"/>
      <c r="W202" s="575"/>
      <c r="X202" s="575"/>
      <c r="Y202" s="575"/>
      <c r="Z202" s="575"/>
      <c r="AA202" s="575"/>
      <c r="AB202" s="575"/>
      <c r="AC202" s="575"/>
      <c r="AD202" s="575"/>
      <c r="AE202" s="575"/>
      <c r="AF202" s="575"/>
      <c r="AG202" s="575"/>
      <c r="AH202" s="575"/>
      <c r="AI202" s="575"/>
      <c r="AJ202" s="575"/>
      <c r="AK202" s="575"/>
      <c r="AL202" s="575"/>
      <c r="AM202" s="575"/>
      <c r="AN202" s="575"/>
      <c r="AO202" s="575"/>
      <c r="AP202" s="575"/>
      <c r="AQ202" s="575"/>
      <c r="AR202" s="575"/>
      <c r="AS202" s="575"/>
      <c r="AT202" s="575"/>
      <c r="AU202" s="575"/>
      <c r="AV202" s="575"/>
      <c r="AW202" s="575"/>
      <c r="AX202" s="575"/>
      <c r="AY202" s="575"/>
      <c r="AZ202" s="575"/>
      <c r="BA202" s="575"/>
      <c r="BB202" s="575"/>
      <c r="BC202" s="575"/>
      <c r="BD202" s="575"/>
      <c r="BE202" s="575"/>
      <c r="BF202" s="575"/>
      <c r="BG202" s="575"/>
      <c r="BH202" s="575"/>
      <c r="BI202" s="575"/>
      <c r="BJ202" s="575"/>
      <c r="BK202" s="575"/>
      <c r="BL202" s="575"/>
      <c r="BM202" s="575"/>
      <c r="BN202" s="575"/>
      <c r="BO202" s="575"/>
      <c r="BP202" s="575"/>
      <c r="BQ202" s="575"/>
      <c r="BR202" s="575"/>
      <c r="BS202" s="575"/>
      <c r="BT202" s="575"/>
      <c r="BU202" s="575"/>
      <c r="BV202" s="575"/>
      <c r="BW202" s="575"/>
      <c r="BX202" s="575"/>
      <c r="BY202" s="575"/>
      <c r="BZ202" s="575"/>
      <c r="CA202" s="575"/>
      <c r="CB202" s="575"/>
      <c r="CC202" s="575"/>
      <c r="CD202" s="575"/>
      <c r="CE202" s="575"/>
      <c r="CF202" s="575"/>
      <c r="CG202" s="575"/>
      <c r="CH202" s="575"/>
      <c r="CI202" s="575"/>
      <c r="CJ202" s="575"/>
      <c r="CK202" s="575"/>
      <c r="CL202" s="575"/>
      <c r="CM202" s="575"/>
    </row>
    <row r="203" spans="1:91" s="55" customFormat="1" ht="17.5" customHeight="1">
      <c r="A203" s="575"/>
      <c r="B203" s="593"/>
      <c r="C203" s="594"/>
      <c r="D203" s="587"/>
      <c r="E203" s="594"/>
      <c r="F203" s="587"/>
      <c r="G203" s="594"/>
      <c r="H203" s="594"/>
      <c r="I203" s="594"/>
      <c r="J203" s="594"/>
      <c r="K203" s="595"/>
      <c r="L203" s="575"/>
      <c r="M203" s="575"/>
      <c r="N203" s="575"/>
      <c r="O203" s="575"/>
      <c r="P203" s="575"/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  <c r="AA203" s="575"/>
      <c r="AB203" s="575"/>
      <c r="AC203" s="575"/>
      <c r="AD203" s="575"/>
      <c r="AE203" s="575"/>
      <c r="AF203" s="575"/>
      <c r="AG203" s="575"/>
      <c r="AH203" s="575"/>
      <c r="AI203" s="575"/>
      <c r="AJ203" s="575"/>
      <c r="AK203" s="575"/>
      <c r="AL203" s="575"/>
      <c r="AM203" s="575"/>
      <c r="AN203" s="575"/>
      <c r="AO203" s="575"/>
      <c r="AP203" s="575"/>
      <c r="AQ203" s="575"/>
      <c r="AR203" s="575"/>
      <c r="AS203" s="575"/>
      <c r="AT203" s="575"/>
      <c r="AU203" s="575"/>
      <c r="AV203" s="575"/>
      <c r="AW203" s="575"/>
      <c r="AX203" s="575"/>
      <c r="AY203" s="575"/>
      <c r="AZ203" s="575"/>
      <c r="BA203" s="575"/>
      <c r="BB203" s="575"/>
      <c r="BC203" s="575"/>
      <c r="BD203" s="575"/>
      <c r="BE203" s="575"/>
      <c r="BF203" s="575"/>
      <c r="BG203" s="575"/>
      <c r="BH203" s="575"/>
      <c r="BI203" s="575"/>
      <c r="BJ203" s="575"/>
      <c r="BK203" s="575"/>
      <c r="BL203" s="575"/>
      <c r="BM203" s="575"/>
      <c r="BN203" s="575"/>
      <c r="BO203" s="575"/>
      <c r="BP203" s="575"/>
      <c r="BQ203" s="575"/>
      <c r="BR203" s="575"/>
      <c r="BS203" s="575"/>
      <c r="BT203" s="575"/>
      <c r="BU203" s="575"/>
      <c r="BV203" s="575"/>
      <c r="BW203" s="575"/>
      <c r="BX203" s="575"/>
      <c r="BY203" s="575"/>
      <c r="BZ203" s="575"/>
      <c r="CA203" s="575"/>
      <c r="CB203" s="575"/>
      <c r="CC203" s="575"/>
      <c r="CD203" s="575"/>
      <c r="CE203" s="575"/>
      <c r="CF203" s="575"/>
      <c r="CG203" s="575"/>
      <c r="CH203" s="575"/>
      <c r="CI203" s="575"/>
      <c r="CJ203" s="575"/>
      <c r="CK203" s="575"/>
      <c r="CL203" s="575"/>
      <c r="CM203" s="575"/>
    </row>
    <row r="204" spans="1:91" s="55" customFormat="1" ht="17.5" customHeight="1">
      <c r="A204" s="575"/>
      <c r="B204" s="593"/>
      <c r="C204" s="594"/>
      <c r="D204" s="587"/>
      <c r="E204" s="594"/>
      <c r="F204" s="587"/>
      <c r="G204" s="594"/>
      <c r="H204" s="594"/>
      <c r="I204" s="594"/>
      <c r="J204" s="594"/>
      <c r="K204" s="595"/>
      <c r="L204" s="575"/>
      <c r="M204" s="575"/>
      <c r="N204" s="575"/>
      <c r="O204" s="575"/>
      <c r="P204" s="575"/>
      <c r="Q204" s="575"/>
      <c r="R204" s="575"/>
      <c r="S204" s="575"/>
      <c r="T204" s="575"/>
      <c r="U204" s="575"/>
      <c r="V204" s="575"/>
      <c r="W204" s="575"/>
      <c r="X204" s="575"/>
      <c r="Y204" s="575"/>
      <c r="Z204" s="575"/>
      <c r="AA204" s="575"/>
      <c r="AB204" s="575"/>
      <c r="AC204" s="575"/>
      <c r="AD204" s="575"/>
      <c r="AE204" s="575"/>
      <c r="AF204" s="575"/>
      <c r="AG204" s="575"/>
      <c r="AH204" s="575"/>
      <c r="AI204" s="575"/>
      <c r="AJ204" s="575"/>
      <c r="AK204" s="575"/>
      <c r="AL204" s="575"/>
      <c r="AM204" s="575"/>
      <c r="AN204" s="575"/>
      <c r="AO204" s="575"/>
      <c r="AP204" s="575"/>
      <c r="AQ204" s="575"/>
      <c r="AR204" s="575"/>
      <c r="AS204" s="575"/>
      <c r="AT204" s="575"/>
      <c r="AU204" s="575"/>
      <c r="AV204" s="575"/>
      <c r="AW204" s="575"/>
      <c r="AX204" s="575"/>
      <c r="AY204" s="575"/>
      <c r="AZ204" s="575"/>
      <c r="BA204" s="575"/>
      <c r="BB204" s="575"/>
      <c r="BC204" s="575"/>
      <c r="BD204" s="575"/>
      <c r="BE204" s="575"/>
      <c r="BF204" s="575"/>
      <c r="BG204" s="575"/>
      <c r="BH204" s="575"/>
      <c r="BI204" s="575"/>
      <c r="BJ204" s="575"/>
      <c r="BK204" s="575"/>
      <c r="BL204" s="575"/>
      <c r="BM204" s="575"/>
      <c r="BN204" s="575"/>
      <c r="BO204" s="575"/>
      <c r="BP204" s="575"/>
      <c r="BQ204" s="575"/>
      <c r="BR204" s="575"/>
      <c r="BS204" s="575"/>
      <c r="BT204" s="575"/>
      <c r="BU204" s="575"/>
      <c r="BV204" s="575"/>
      <c r="BW204" s="575"/>
      <c r="BX204" s="575"/>
      <c r="BY204" s="575"/>
      <c r="BZ204" s="575"/>
      <c r="CA204" s="575"/>
      <c r="CB204" s="575"/>
      <c r="CC204" s="575"/>
      <c r="CD204" s="575"/>
      <c r="CE204" s="575"/>
      <c r="CF204" s="575"/>
      <c r="CG204" s="575"/>
      <c r="CH204" s="575"/>
      <c r="CI204" s="575"/>
      <c r="CJ204" s="575"/>
      <c r="CK204" s="575"/>
      <c r="CL204" s="575"/>
      <c r="CM204" s="575"/>
    </row>
    <row r="205" spans="1:91" s="55" customFormat="1" ht="17.5" customHeight="1">
      <c r="A205" s="575"/>
      <c r="B205" s="593"/>
      <c r="C205" s="594"/>
      <c r="D205" s="587"/>
      <c r="E205" s="594"/>
      <c r="F205" s="587"/>
      <c r="G205" s="594"/>
      <c r="H205" s="594"/>
      <c r="I205" s="594"/>
      <c r="J205" s="594"/>
      <c r="K205" s="595"/>
      <c r="L205" s="575"/>
      <c r="M205" s="575"/>
      <c r="N205" s="575"/>
      <c r="O205" s="575"/>
      <c r="P205" s="575"/>
      <c r="Q205" s="575"/>
      <c r="R205" s="575"/>
      <c r="S205" s="575"/>
      <c r="T205" s="575"/>
      <c r="U205" s="575"/>
      <c r="V205" s="575"/>
      <c r="W205" s="575"/>
      <c r="X205" s="575"/>
      <c r="Y205" s="575"/>
      <c r="Z205" s="575"/>
      <c r="AA205" s="575"/>
      <c r="AB205" s="575"/>
      <c r="AC205" s="575"/>
      <c r="AD205" s="575"/>
      <c r="AE205" s="575"/>
      <c r="AF205" s="575"/>
      <c r="AG205" s="575"/>
      <c r="AH205" s="575"/>
      <c r="AI205" s="575"/>
      <c r="AJ205" s="575"/>
      <c r="AK205" s="575"/>
      <c r="AL205" s="575"/>
      <c r="AM205" s="575"/>
      <c r="AN205" s="575"/>
      <c r="AO205" s="575"/>
      <c r="AP205" s="575"/>
      <c r="AQ205" s="575"/>
      <c r="AR205" s="575"/>
      <c r="AS205" s="575"/>
      <c r="AT205" s="575"/>
      <c r="AU205" s="575"/>
      <c r="AV205" s="575"/>
      <c r="AW205" s="575"/>
      <c r="AX205" s="575"/>
      <c r="AY205" s="575"/>
      <c r="AZ205" s="575"/>
      <c r="BA205" s="575"/>
      <c r="BB205" s="575"/>
      <c r="BC205" s="575"/>
      <c r="BD205" s="575"/>
      <c r="BE205" s="575"/>
      <c r="BF205" s="575"/>
      <c r="BG205" s="575"/>
      <c r="BH205" s="575"/>
      <c r="BI205" s="575"/>
      <c r="BJ205" s="575"/>
      <c r="BK205" s="575"/>
      <c r="BL205" s="575"/>
      <c r="BM205" s="575"/>
      <c r="BN205" s="575"/>
      <c r="BO205" s="575"/>
      <c r="BP205" s="575"/>
      <c r="BQ205" s="575"/>
      <c r="BR205" s="575"/>
      <c r="BS205" s="575"/>
      <c r="BT205" s="575"/>
      <c r="BU205" s="575"/>
      <c r="BV205" s="575"/>
      <c r="BW205" s="575"/>
      <c r="BX205" s="575"/>
      <c r="BY205" s="575"/>
      <c r="BZ205" s="575"/>
      <c r="CA205" s="575"/>
      <c r="CB205" s="575"/>
      <c r="CC205" s="575"/>
      <c r="CD205" s="575"/>
      <c r="CE205" s="575"/>
      <c r="CF205" s="575"/>
      <c r="CG205" s="575"/>
      <c r="CH205" s="575"/>
      <c r="CI205" s="575"/>
      <c r="CJ205" s="575"/>
      <c r="CK205" s="575"/>
      <c r="CL205" s="575"/>
      <c r="CM205" s="575"/>
    </row>
    <row r="206" spans="1:91" s="55" customFormat="1" ht="16.3">
      <c r="A206" s="575"/>
      <c r="B206" s="597" t="s">
        <v>100</v>
      </c>
      <c r="C206" s="594"/>
      <c r="D206" s="587"/>
      <c r="E206" s="594"/>
      <c r="F206" s="587"/>
      <c r="G206" s="594"/>
      <c r="H206" s="594"/>
      <c r="I206" s="594"/>
      <c r="J206" s="594"/>
      <c r="K206" s="595"/>
      <c r="L206" s="575"/>
      <c r="M206" s="575"/>
      <c r="N206" s="575"/>
      <c r="O206" s="575"/>
      <c r="P206" s="575"/>
      <c r="Q206" s="575"/>
      <c r="R206" s="575"/>
      <c r="S206" s="575"/>
      <c r="T206" s="575"/>
      <c r="U206" s="575"/>
      <c r="V206" s="575"/>
      <c r="W206" s="575"/>
      <c r="X206" s="575"/>
      <c r="Y206" s="575"/>
      <c r="Z206" s="575"/>
      <c r="AA206" s="575"/>
      <c r="AB206" s="575"/>
      <c r="AC206" s="575"/>
      <c r="AD206" s="575"/>
      <c r="AE206" s="575"/>
      <c r="AF206" s="575"/>
      <c r="AG206" s="575"/>
      <c r="AH206" s="575"/>
      <c r="AI206" s="575"/>
      <c r="AJ206" s="575"/>
      <c r="AK206" s="575"/>
      <c r="AL206" s="575"/>
      <c r="AM206" s="575"/>
      <c r="AN206" s="575"/>
      <c r="AO206" s="575"/>
      <c r="AP206" s="575"/>
      <c r="AQ206" s="575"/>
      <c r="AR206" s="575"/>
      <c r="AS206" s="575"/>
      <c r="AT206" s="575"/>
      <c r="AU206" s="575"/>
      <c r="AV206" s="575"/>
      <c r="AW206" s="575"/>
      <c r="AX206" s="575"/>
      <c r="AY206" s="575"/>
      <c r="AZ206" s="575"/>
      <c r="BA206" s="575"/>
      <c r="BB206" s="575"/>
      <c r="BC206" s="575"/>
      <c r="BD206" s="575"/>
      <c r="BE206" s="575"/>
      <c r="BF206" s="575"/>
      <c r="BG206" s="575"/>
      <c r="BH206" s="575"/>
      <c r="BI206" s="575"/>
      <c r="BJ206" s="575"/>
      <c r="BK206" s="575"/>
      <c r="BL206" s="575"/>
      <c r="BM206" s="575"/>
      <c r="BN206" s="575"/>
      <c r="BO206" s="575"/>
      <c r="BP206" s="575"/>
      <c r="BQ206" s="575"/>
      <c r="BR206" s="575"/>
      <c r="BS206" s="575"/>
      <c r="BT206" s="575"/>
      <c r="BU206" s="575"/>
      <c r="BV206" s="575"/>
      <c r="BW206" s="575"/>
      <c r="BX206" s="575"/>
      <c r="BY206" s="575"/>
      <c r="BZ206" s="575"/>
      <c r="CA206" s="575"/>
      <c r="CB206" s="575"/>
      <c r="CC206" s="575"/>
      <c r="CD206" s="575"/>
      <c r="CE206" s="575"/>
      <c r="CF206" s="575"/>
      <c r="CG206" s="575"/>
      <c r="CH206" s="575"/>
      <c r="CI206" s="575"/>
      <c r="CJ206" s="575"/>
      <c r="CK206" s="575"/>
      <c r="CL206" s="575"/>
      <c r="CM206" s="575"/>
    </row>
    <row r="207" spans="1:91" s="577" customFormat="1" ht="16.3">
      <c r="A207" s="576"/>
      <c r="B207" s="597" t="s">
        <v>575</v>
      </c>
      <c r="C207" s="594"/>
      <c r="D207" s="587"/>
      <c r="E207" s="594"/>
      <c r="F207" s="587"/>
      <c r="G207" s="594"/>
      <c r="H207" s="594"/>
      <c r="I207" s="594"/>
      <c r="J207" s="594"/>
      <c r="K207" s="595"/>
      <c r="L207" s="576"/>
      <c r="M207" s="576"/>
      <c r="N207" s="576"/>
      <c r="O207" s="576"/>
      <c r="P207" s="576"/>
      <c r="Q207" s="576"/>
      <c r="R207" s="576"/>
      <c r="S207" s="576"/>
      <c r="T207" s="576"/>
      <c r="U207" s="576"/>
      <c r="V207" s="576"/>
      <c r="W207" s="576"/>
      <c r="X207" s="576"/>
      <c r="Y207" s="576"/>
      <c r="Z207" s="576"/>
      <c r="AA207" s="576"/>
      <c r="AB207" s="576"/>
      <c r="AC207" s="576"/>
      <c r="AD207" s="576"/>
      <c r="AE207" s="576"/>
      <c r="AF207" s="576"/>
      <c r="AG207" s="576"/>
      <c r="AH207" s="576"/>
      <c r="AI207" s="576"/>
      <c r="AJ207" s="576"/>
      <c r="AK207" s="576"/>
      <c r="AL207" s="576"/>
      <c r="AM207" s="576"/>
      <c r="AN207" s="576"/>
      <c r="AO207" s="576"/>
      <c r="AP207" s="576"/>
      <c r="AQ207" s="576"/>
      <c r="AR207" s="576"/>
      <c r="AS207" s="576"/>
      <c r="AT207" s="576"/>
      <c r="AU207" s="576"/>
      <c r="AV207" s="576"/>
      <c r="AW207" s="576"/>
      <c r="AX207" s="576"/>
      <c r="AY207" s="576"/>
      <c r="AZ207" s="576"/>
      <c r="BA207" s="576"/>
      <c r="BB207" s="576"/>
      <c r="BC207" s="576"/>
      <c r="BD207" s="576"/>
      <c r="BE207" s="576"/>
      <c r="BF207" s="576"/>
      <c r="BG207" s="576"/>
      <c r="BH207" s="576"/>
      <c r="BI207" s="576"/>
      <c r="BJ207" s="576"/>
      <c r="BK207" s="576"/>
      <c r="BL207" s="576"/>
      <c r="BM207" s="576"/>
      <c r="BN207" s="576"/>
      <c r="BO207" s="576"/>
      <c r="BP207" s="576"/>
      <c r="BQ207" s="576"/>
      <c r="BR207" s="576"/>
      <c r="BS207" s="576"/>
      <c r="BT207" s="576"/>
      <c r="BU207" s="576"/>
      <c r="BV207" s="576"/>
      <c r="BW207" s="576"/>
      <c r="BX207" s="576"/>
      <c r="BY207" s="576"/>
      <c r="BZ207" s="576"/>
      <c r="CA207" s="576"/>
      <c r="CB207" s="576"/>
      <c r="CC207" s="576"/>
      <c r="CD207" s="576"/>
      <c r="CE207" s="576"/>
      <c r="CF207" s="576"/>
      <c r="CG207" s="576"/>
      <c r="CH207" s="576"/>
      <c r="CI207" s="576"/>
      <c r="CJ207" s="576"/>
      <c r="CK207" s="576"/>
      <c r="CL207" s="576"/>
      <c r="CM207" s="576"/>
    </row>
    <row r="208" spans="1:91" s="37" customFormat="1" ht="16.3">
      <c r="A208" s="573"/>
      <c r="B208" s="597" t="s">
        <v>576</v>
      </c>
      <c r="C208" s="594"/>
      <c r="D208" s="587"/>
      <c r="E208" s="594"/>
      <c r="F208" s="587"/>
      <c r="G208" s="594"/>
      <c r="H208" s="594"/>
      <c r="I208" s="594"/>
      <c r="J208" s="594"/>
      <c r="K208" s="595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  <c r="BF208" s="573"/>
      <c r="BG208" s="573"/>
      <c r="BH208" s="573"/>
      <c r="BI208" s="573"/>
      <c r="BJ208" s="573"/>
      <c r="BK208" s="573"/>
      <c r="BL208" s="573"/>
      <c r="BM208" s="573"/>
      <c r="BN208" s="573"/>
      <c r="BO208" s="573"/>
      <c r="BP208" s="573"/>
      <c r="BQ208" s="573"/>
      <c r="BR208" s="573"/>
      <c r="BS208" s="573"/>
      <c r="BT208" s="573"/>
      <c r="BU208" s="573"/>
      <c r="BV208" s="573"/>
      <c r="BW208" s="573"/>
      <c r="BX208" s="573"/>
      <c r="BY208" s="573"/>
      <c r="BZ208" s="573"/>
      <c r="CA208" s="573"/>
      <c r="CB208" s="573"/>
      <c r="CC208" s="573"/>
      <c r="CD208" s="573"/>
      <c r="CE208" s="573"/>
      <c r="CF208" s="573"/>
      <c r="CG208" s="573"/>
      <c r="CH208" s="573"/>
      <c r="CI208" s="573"/>
      <c r="CJ208" s="573"/>
      <c r="CK208" s="573"/>
      <c r="CL208" s="573"/>
      <c r="CM208" s="573"/>
    </row>
    <row r="209" spans="1:91" s="37" customFormat="1" ht="16.3">
      <c r="A209" s="573"/>
      <c r="B209" s="597" t="s">
        <v>101</v>
      </c>
      <c r="C209" s="594"/>
      <c r="D209" s="587"/>
      <c r="E209" s="594"/>
      <c r="F209" s="587"/>
      <c r="G209" s="594"/>
      <c r="H209" s="594"/>
      <c r="I209" s="594"/>
      <c r="J209" s="594"/>
      <c r="K209" s="595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  <c r="BF209" s="573"/>
      <c r="BG209" s="573"/>
      <c r="BH209" s="573"/>
      <c r="BI209" s="573"/>
      <c r="BJ209" s="573"/>
      <c r="BK209" s="573"/>
      <c r="BL209" s="573"/>
      <c r="BM209" s="573"/>
      <c r="BN209" s="573"/>
      <c r="BO209" s="573"/>
      <c r="BP209" s="573"/>
      <c r="BQ209" s="573"/>
      <c r="BR209" s="573"/>
      <c r="BS209" s="573"/>
      <c r="BT209" s="573"/>
      <c r="BU209" s="573"/>
      <c r="BV209" s="573"/>
      <c r="BW209" s="573"/>
      <c r="BX209" s="573"/>
      <c r="BY209" s="573"/>
      <c r="BZ209" s="573"/>
      <c r="CA209" s="573"/>
      <c r="CB209" s="573"/>
      <c r="CC209" s="573"/>
      <c r="CD209" s="573"/>
      <c r="CE209" s="573"/>
      <c r="CF209" s="573"/>
      <c r="CG209" s="573"/>
      <c r="CH209" s="573"/>
      <c r="CI209" s="573"/>
      <c r="CJ209" s="573"/>
      <c r="CK209" s="573"/>
      <c r="CL209" s="573"/>
      <c r="CM209" s="573"/>
    </row>
    <row r="210" spans="1:91" s="37" customFormat="1" ht="16.3">
      <c r="A210" s="573"/>
      <c r="B210" s="597" t="s">
        <v>102</v>
      </c>
      <c r="C210" s="594"/>
      <c r="D210" s="587"/>
      <c r="E210" s="594"/>
      <c r="F210" s="587"/>
      <c r="G210" s="594"/>
      <c r="H210" s="594"/>
      <c r="I210" s="594"/>
      <c r="J210" s="594"/>
      <c r="K210" s="595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  <c r="BF210" s="573"/>
      <c r="BG210" s="573"/>
      <c r="BH210" s="573"/>
      <c r="BI210" s="573"/>
      <c r="BJ210" s="573"/>
      <c r="BK210" s="573"/>
      <c r="BL210" s="573"/>
      <c r="BM210" s="573"/>
      <c r="BN210" s="573"/>
      <c r="BO210" s="573"/>
      <c r="BP210" s="573"/>
      <c r="BQ210" s="573"/>
      <c r="BR210" s="573"/>
      <c r="BS210" s="573"/>
      <c r="BT210" s="573"/>
      <c r="BU210" s="573"/>
      <c r="BV210" s="573"/>
      <c r="BW210" s="573"/>
      <c r="BX210" s="573"/>
      <c r="BY210" s="573"/>
      <c r="BZ210" s="573"/>
      <c r="CA210" s="573"/>
      <c r="CB210" s="573"/>
      <c r="CC210" s="573"/>
      <c r="CD210" s="573"/>
      <c r="CE210" s="573"/>
      <c r="CF210" s="573"/>
      <c r="CG210" s="573"/>
      <c r="CH210" s="573"/>
      <c r="CI210" s="573"/>
      <c r="CJ210" s="573"/>
      <c r="CK210" s="573"/>
      <c r="CL210" s="573"/>
      <c r="CM210" s="573"/>
    </row>
    <row r="211" spans="1:91" ht="16.3">
      <c r="A211" s="562"/>
      <c r="B211" s="597" t="s">
        <v>103</v>
      </c>
      <c r="C211" s="594"/>
      <c r="D211" s="587"/>
      <c r="E211" s="594"/>
      <c r="F211" s="587"/>
      <c r="G211" s="594"/>
      <c r="H211" s="594"/>
      <c r="I211" s="594"/>
      <c r="J211" s="594"/>
      <c r="K211" s="605"/>
      <c r="L211" s="562"/>
      <c r="M211" s="562"/>
      <c r="N211" s="562"/>
      <c r="O211" s="562"/>
      <c r="P211" s="562"/>
      <c r="Q211" s="562"/>
      <c r="R211" s="562"/>
      <c r="S211" s="562"/>
      <c r="T211" s="562"/>
      <c r="U211" s="562"/>
      <c r="V211" s="562"/>
      <c r="W211" s="562"/>
      <c r="X211" s="562"/>
      <c r="Y211" s="562"/>
      <c r="Z211" s="562"/>
      <c r="AA211" s="562"/>
      <c r="AB211" s="562"/>
      <c r="AC211" s="562"/>
      <c r="AD211" s="562"/>
      <c r="AE211" s="562"/>
      <c r="AF211" s="562"/>
      <c r="AG211" s="562"/>
      <c r="AH211" s="562"/>
      <c r="AI211" s="562"/>
      <c r="AJ211" s="562"/>
      <c r="AK211" s="562"/>
      <c r="AL211" s="562"/>
      <c r="AM211" s="562"/>
      <c r="AN211" s="562"/>
      <c r="AO211" s="562"/>
      <c r="AP211" s="562"/>
      <c r="AQ211" s="562"/>
      <c r="AR211" s="562"/>
      <c r="AS211" s="562"/>
      <c r="AT211" s="562"/>
      <c r="AU211" s="562"/>
      <c r="AV211" s="562"/>
      <c r="AW211" s="562"/>
      <c r="AX211" s="562"/>
      <c r="AY211" s="562"/>
      <c r="AZ211" s="562"/>
      <c r="BA211" s="562"/>
      <c r="BB211" s="562"/>
      <c r="BC211" s="562"/>
      <c r="BD211" s="562"/>
      <c r="BE211" s="562"/>
      <c r="BF211" s="562"/>
      <c r="BG211" s="562"/>
      <c r="BH211" s="562"/>
      <c r="BI211" s="562"/>
      <c r="BJ211" s="562"/>
      <c r="BK211" s="562"/>
      <c r="BL211" s="562"/>
      <c r="BM211" s="562"/>
      <c r="BN211" s="562"/>
      <c r="BO211" s="562"/>
      <c r="BP211" s="562"/>
      <c r="BQ211" s="562"/>
      <c r="BR211" s="562"/>
      <c r="BS211" s="562"/>
      <c r="BT211" s="562"/>
      <c r="BU211" s="562"/>
      <c r="BV211" s="562"/>
      <c r="BW211" s="562"/>
      <c r="BX211" s="562"/>
      <c r="BY211" s="562"/>
      <c r="BZ211" s="562"/>
      <c r="CA211" s="562"/>
      <c r="CB211" s="562"/>
      <c r="CC211" s="562"/>
      <c r="CD211" s="562"/>
      <c r="CE211" s="562"/>
      <c r="CF211" s="562"/>
      <c r="CG211" s="562"/>
      <c r="CH211" s="562"/>
      <c r="CI211" s="562"/>
      <c r="CJ211" s="562"/>
      <c r="CK211" s="562"/>
      <c r="CL211" s="562"/>
      <c r="CM211" s="562"/>
    </row>
    <row r="212" spans="1:91" ht="16.3">
      <c r="A212" s="562"/>
      <c r="B212" s="597" t="s">
        <v>104</v>
      </c>
      <c r="C212" s="594"/>
      <c r="D212" s="587"/>
      <c r="E212" s="594"/>
      <c r="F212" s="587"/>
      <c r="G212" s="594"/>
      <c r="H212" s="594"/>
      <c r="I212" s="594"/>
      <c r="J212" s="594"/>
      <c r="K212" s="595"/>
      <c r="L212" s="562"/>
      <c r="M212" s="562"/>
      <c r="N212" s="562"/>
      <c r="O212" s="562"/>
      <c r="P212" s="562"/>
      <c r="Q212" s="562"/>
      <c r="R212" s="562"/>
      <c r="S212" s="562"/>
      <c r="T212" s="562"/>
      <c r="U212" s="562"/>
      <c r="V212" s="562"/>
      <c r="W212" s="562"/>
      <c r="X212" s="562"/>
      <c r="Y212" s="562"/>
      <c r="Z212" s="562"/>
      <c r="AA212" s="562"/>
      <c r="AB212" s="562"/>
      <c r="AC212" s="562"/>
      <c r="AD212" s="562"/>
      <c r="AE212" s="562"/>
      <c r="AF212" s="562"/>
      <c r="AG212" s="562"/>
      <c r="AH212" s="562"/>
      <c r="AI212" s="562"/>
      <c r="AJ212" s="562"/>
      <c r="AK212" s="562"/>
      <c r="AL212" s="562"/>
      <c r="AM212" s="562"/>
      <c r="AN212" s="562"/>
      <c r="AO212" s="562"/>
      <c r="AP212" s="562"/>
      <c r="AQ212" s="562"/>
      <c r="AR212" s="562"/>
      <c r="AS212" s="562"/>
      <c r="AT212" s="562"/>
      <c r="AU212" s="562"/>
      <c r="AV212" s="562"/>
      <c r="AW212" s="562"/>
      <c r="AX212" s="562"/>
      <c r="AY212" s="562"/>
      <c r="AZ212" s="562"/>
      <c r="BA212" s="562"/>
      <c r="BB212" s="562"/>
      <c r="BC212" s="562"/>
      <c r="BD212" s="562"/>
      <c r="BE212" s="562"/>
      <c r="BF212" s="562"/>
      <c r="BG212" s="562"/>
      <c r="BH212" s="562"/>
      <c r="BI212" s="562"/>
      <c r="BJ212" s="562"/>
      <c r="BK212" s="562"/>
      <c r="BL212" s="562"/>
      <c r="BM212" s="562"/>
      <c r="BN212" s="562"/>
      <c r="BO212" s="562"/>
      <c r="BP212" s="562"/>
      <c r="BQ212" s="562"/>
      <c r="BR212" s="562"/>
      <c r="BS212" s="562"/>
      <c r="BT212" s="562"/>
      <c r="BU212" s="562"/>
      <c r="BV212" s="562"/>
      <c r="BW212" s="562"/>
      <c r="BX212" s="562"/>
      <c r="BY212" s="562"/>
      <c r="BZ212" s="562"/>
      <c r="CA212" s="562"/>
      <c r="CB212" s="562"/>
      <c r="CC212" s="562"/>
      <c r="CD212" s="562"/>
      <c r="CE212" s="562"/>
      <c r="CF212" s="562"/>
      <c r="CG212" s="562"/>
      <c r="CH212" s="562"/>
      <c r="CI212" s="562"/>
      <c r="CJ212" s="562"/>
      <c r="CK212" s="562"/>
      <c r="CL212" s="562"/>
      <c r="CM212" s="562"/>
    </row>
    <row r="213" spans="1:91" ht="16.5" customHeight="1">
      <c r="A213" s="562"/>
      <c r="B213" s="597" t="s">
        <v>105</v>
      </c>
      <c r="C213" s="594"/>
      <c r="D213" s="587"/>
      <c r="E213" s="594"/>
      <c r="F213" s="587"/>
      <c r="G213" s="594"/>
      <c r="H213" s="594"/>
      <c r="I213" s="594"/>
      <c r="J213" s="594"/>
      <c r="K213" s="605"/>
      <c r="L213" s="562"/>
      <c r="M213" s="562"/>
      <c r="N213" s="562"/>
      <c r="O213" s="562"/>
      <c r="P213" s="562"/>
      <c r="Q213" s="562"/>
      <c r="R213" s="562"/>
      <c r="S213" s="562"/>
      <c r="T213" s="562"/>
      <c r="U213" s="562"/>
      <c r="V213" s="562"/>
      <c r="W213" s="562"/>
      <c r="X213" s="562"/>
      <c r="Y213" s="562"/>
      <c r="Z213" s="562"/>
      <c r="AA213" s="562"/>
      <c r="AB213" s="562"/>
      <c r="AC213" s="562"/>
      <c r="AD213" s="562"/>
      <c r="AE213" s="562"/>
      <c r="AF213" s="562"/>
      <c r="AG213" s="562"/>
      <c r="AH213" s="562"/>
      <c r="AI213" s="562"/>
      <c r="AJ213" s="562"/>
      <c r="AK213" s="562"/>
      <c r="AL213" s="562"/>
      <c r="AM213" s="562"/>
      <c r="AN213" s="562"/>
      <c r="AO213" s="562"/>
      <c r="AP213" s="562"/>
      <c r="AQ213" s="562"/>
      <c r="AR213" s="562"/>
      <c r="AS213" s="562"/>
      <c r="AT213" s="562"/>
      <c r="AU213" s="562"/>
      <c r="AV213" s="562"/>
      <c r="AW213" s="562"/>
      <c r="AX213" s="562"/>
      <c r="AY213" s="562"/>
      <c r="AZ213" s="562"/>
      <c r="BA213" s="562"/>
      <c r="BB213" s="562"/>
      <c r="BC213" s="562"/>
      <c r="BD213" s="562"/>
      <c r="BE213" s="562"/>
      <c r="BF213" s="562"/>
      <c r="BG213" s="562"/>
      <c r="BH213" s="562"/>
      <c r="BI213" s="562"/>
      <c r="BJ213" s="562"/>
      <c r="BK213" s="562"/>
      <c r="BL213" s="562"/>
      <c r="BM213" s="562"/>
      <c r="BN213" s="562"/>
      <c r="BO213" s="562"/>
      <c r="BP213" s="562"/>
      <c r="BQ213" s="562"/>
      <c r="BR213" s="562"/>
      <c r="BS213" s="562"/>
      <c r="BT213" s="562"/>
      <c r="BU213" s="562"/>
      <c r="BV213" s="562"/>
      <c r="BW213" s="562"/>
      <c r="BX213" s="562"/>
      <c r="BY213" s="562"/>
      <c r="BZ213" s="562"/>
      <c r="CA213" s="562"/>
      <c r="CB213" s="562"/>
      <c r="CC213" s="562"/>
      <c r="CD213" s="562"/>
      <c r="CE213" s="562"/>
      <c r="CF213" s="562"/>
      <c r="CG213" s="562"/>
      <c r="CH213" s="562"/>
      <c r="CI213" s="562"/>
      <c r="CJ213" s="562"/>
      <c r="CK213" s="562"/>
      <c r="CL213" s="562"/>
      <c r="CM213" s="562"/>
    </row>
    <row r="214" spans="1:91" ht="16.3">
      <c r="A214" s="562"/>
      <c r="B214" s="597" t="s">
        <v>106</v>
      </c>
      <c r="C214" s="888"/>
      <c r="D214" s="888"/>
      <c r="E214" s="888"/>
      <c r="F214" s="888"/>
      <c r="G214" s="888"/>
      <c r="H214" s="888"/>
      <c r="I214" s="888"/>
      <c r="J214" s="888"/>
      <c r="K214" s="889"/>
      <c r="L214" s="562"/>
      <c r="M214" s="562"/>
      <c r="N214" s="562"/>
      <c r="O214" s="562"/>
      <c r="P214" s="562"/>
      <c r="Q214" s="562"/>
      <c r="R214" s="562"/>
      <c r="S214" s="562"/>
      <c r="T214" s="562"/>
      <c r="U214" s="562"/>
      <c r="V214" s="562"/>
      <c r="W214" s="562"/>
      <c r="X214" s="562"/>
      <c r="Y214" s="562"/>
      <c r="Z214" s="562"/>
      <c r="AA214" s="562"/>
      <c r="AB214" s="562"/>
      <c r="AC214" s="562"/>
      <c r="AD214" s="562"/>
      <c r="AE214" s="562"/>
      <c r="AF214" s="562"/>
      <c r="AG214" s="562"/>
      <c r="AH214" s="562"/>
      <c r="AI214" s="562"/>
      <c r="AJ214" s="562"/>
      <c r="AK214" s="562"/>
      <c r="AL214" s="562"/>
      <c r="AM214" s="562"/>
      <c r="AN214" s="562"/>
      <c r="AO214" s="562"/>
      <c r="AP214" s="562"/>
      <c r="AQ214" s="562"/>
      <c r="AR214" s="562"/>
      <c r="AS214" s="562"/>
      <c r="AT214" s="562"/>
      <c r="AU214" s="562"/>
      <c r="AV214" s="562"/>
      <c r="AW214" s="562"/>
      <c r="AX214" s="562"/>
      <c r="AY214" s="562"/>
      <c r="AZ214" s="562"/>
      <c r="BA214" s="562"/>
      <c r="BB214" s="562"/>
      <c r="BC214" s="562"/>
      <c r="BD214" s="562"/>
      <c r="BE214" s="562"/>
      <c r="BF214" s="562"/>
      <c r="BG214" s="562"/>
      <c r="BH214" s="562"/>
      <c r="BI214" s="562"/>
      <c r="BJ214" s="562"/>
      <c r="BK214" s="562"/>
      <c r="BL214" s="562"/>
      <c r="BM214" s="562"/>
      <c r="BN214" s="562"/>
      <c r="BO214" s="562"/>
      <c r="BP214" s="562"/>
      <c r="BQ214" s="562"/>
      <c r="BR214" s="562"/>
      <c r="BS214" s="562"/>
      <c r="BT214" s="562"/>
      <c r="BU214" s="562"/>
      <c r="BV214" s="562"/>
      <c r="BW214" s="562"/>
      <c r="BX214" s="562"/>
      <c r="BY214" s="562"/>
      <c r="BZ214" s="562"/>
      <c r="CA214" s="562"/>
      <c r="CB214" s="562"/>
      <c r="CC214" s="562"/>
      <c r="CD214" s="562"/>
      <c r="CE214" s="562"/>
      <c r="CF214" s="562"/>
      <c r="CG214" s="562"/>
      <c r="CH214" s="562"/>
      <c r="CI214" s="562"/>
      <c r="CJ214" s="562"/>
      <c r="CK214" s="562"/>
      <c r="CL214" s="562"/>
      <c r="CM214" s="562"/>
    </row>
    <row r="215" spans="1:91" ht="16.3">
      <c r="A215" s="562"/>
      <c r="B215" s="597" t="s">
        <v>107</v>
      </c>
      <c r="C215" s="888"/>
      <c r="D215" s="888"/>
      <c r="E215" s="888"/>
      <c r="F215" s="888"/>
      <c r="G215" s="888"/>
      <c r="H215" s="888"/>
      <c r="I215" s="888"/>
      <c r="J215" s="888"/>
      <c r="K215" s="889"/>
      <c r="L215" s="562"/>
      <c r="M215" s="562"/>
      <c r="N215" s="562"/>
      <c r="O215" s="562"/>
      <c r="P215" s="562"/>
      <c r="Q215" s="562"/>
      <c r="R215" s="562"/>
      <c r="S215" s="562"/>
      <c r="T215" s="562"/>
      <c r="U215" s="562"/>
      <c r="V215" s="562"/>
      <c r="W215" s="562"/>
      <c r="X215" s="562"/>
      <c r="Y215" s="562"/>
      <c r="Z215" s="562"/>
      <c r="AA215" s="562"/>
      <c r="AB215" s="562"/>
      <c r="AC215" s="562"/>
      <c r="AD215" s="562"/>
      <c r="AE215" s="562"/>
      <c r="AF215" s="562"/>
      <c r="AG215" s="562"/>
      <c r="AH215" s="562"/>
      <c r="AI215" s="562"/>
      <c r="AJ215" s="562"/>
      <c r="AK215" s="562"/>
      <c r="AL215" s="562"/>
      <c r="AM215" s="562"/>
      <c r="AN215" s="562"/>
      <c r="AO215" s="562"/>
      <c r="AP215" s="562"/>
      <c r="AQ215" s="562"/>
      <c r="AR215" s="562"/>
      <c r="AS215" s="562"/>
      <c r="AT215" s="562"/>
      <c r="AU215" s="562"/>
      <c r="AV215" s="562"/>
      <c r="AW215" s="562"/>
      <c r="AX215" s="562"/>
      <c r="AY215" s="562"/>
      <c r="AZ215" s="562"/>
      <c r="BA215" s="562"/>
      <c r="BB215" s="562"/>
      <c r="BC215" s="562"/>
      <c r="BD215" s="562"/>
      <c r="BE215" s="562"/>
      <c r="BF215" s="562"/>
      <c r="BG215" s="562"/>
      <c r="BH215" s="562"/>
      <c r="BI215" s="562"/>
      <c r="BJ215" s="562"/>
      <c r="BK215" s="562"/>
      <c r="BL215" s="562"/>
      <c r="BM215" s="562"/>
      <c r="BN215" s="562"/>
      <c r="BO215" s="562"/>
      <c r="BP215" s="562"/>
      <c r="BQ215" s="562"/>
      <c r="BR215" s="562"/>
      <c r="BS215" s="562"/>
      <c r="BT215" s="562"/>
      <c r="BU215" s="562"/>
      <c r="BV215" s="562"/>
      <c r="BW215" s="562"/>
      <c r="BX215" s="562"/>
      <c r="BY215" s="562"/>
      <c r="BZ215" s="562"/>
      <c r="CA215" s="562"/>
      <c r="CB215" s="562"/>
      <c r="CC215" s="562"/>
      <c r="CD215" s="562"/>
      <c r="CE215" s="562"/>
      <c r="CF215" s="562"/>
      <c r="CG215" s="562"/>
      <c r="CH215" s="562"/>
      <c r="CI215" s="562"/>
      <c r="CJ215" s="562"/>
      <c r="CK215" s="562"/>
      <c r="CL215" s="562"/>
      <c r="CM215" s="562"/>
    </row>
    <row r="216" spans="1:91" ht="16.3">
      <c r="A216" s="562"/>
      <c r="B216" s="611" t="s">
        <v>108</v>
      </c>
      <c r="C216" s="888"/>
      <c r="D216" s="888"/>
      <c r="E216" s="888"/>
      <c r="F216" s="888"/>
      <c r="G216" s="888"/>
      <c r="H216" s="888"/>
      <c r="I216" s="888"/>
      <c r="J216" s="888"/>
      <c r="K216" s="889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  <c r="AA216" s="562"/>
      <c r="AB216" s="562"/>
      <c r="AC216" s="562"/>
      <c r="AD216" s="562"/>
      <c r="AE216" s="562"/>
      <c r="AF216" s="562"/>
      <c r="AG216" s="562"/>
      <c r="AH216" s="562"/>
      <c r="AI216" s="562"/>
      <c r="AJ216" s="562"/>
      <c r="AK216" s="562"/>
      <c r="AL216" s="562"/>
      <c r="AM216" s="562"/>
      <c r="AN216" s="562"/>
      <c r="AO216" s="562"/>
      <c r="AP216" s="562"/>
      <c r="AQ216" s="562"/>
      <c r="AR216" s="562"/>
      <c r="AS216" s="562"/>
      <c r="AT216" s="562"/>
      <c r="AU216" s="562"/>
      <c r="AV216" s="562"/>
      <c r="AW216" s="562"/>
      <c r="AX216" s="562"/>
      <c r="AY216" s="562"/>
      <c r="AZ216" s="562"/>
      <c r="BA216" s="562"/>
      <c r="BB216" s="562"/>
      <c r="BC216" s="562"/>
      <c r="BD216" s="562"/>
      <c r="BE216" s="562"/>
      <c r="BF216" s="562"/>
      <c r="BG216" s="562"/>
      <c r="BH216" s="562"/>
      <c r="BI216" s="562"/>
      <c r="BJ216" s="562"/>
      <c r="BK216" s="562"/>
      <c r="BL216" s="562"/>
      <c r="BM216" s="562"/>
      <c r="BN216" s="562"/>
      <c r="BO216" s="562"/>
      <c r="BP216" s="562"/>
      <c r="BQ216" s="562"/>
      <c r="BR216" s="562"/>
      <c r="BS216" s="562"/>
      <c r="BT216" s="562"/>
      <c r="BU216" s="562"/>
      <c r="BV216" s="562"/>
      <c r="BW216" s="562"/>
      <c r="BX216" s="562"/>
      <c r="BY216" s="562"/>
      <c r="BZ216" s="562"/>
      <c r="CA216" s="562"/>
      <c r="CB216" s="562"/>
      <c r="CC216" s="562"/>
      <c r="CD216" s="562"/>
      <c r="CE216" s="562"/>
      <c r="CF216" s="562"/>
      <c r="CG216" s="562"/>
      <c r="CH216" s="562"/>
      <c r="CI216" s="562"/>
      <c r="CJ216" s="562"/>
      <c r="CK216" s="562"/>
      <c r="CL216" s="562"/>
      <c r="CM216" s="562"/>
    </row>
    <row r="217" spans="1:91" ht="16.3">
      <c r="A217" s="562"/>
      <c r="B217" s="611" t="s">
        <v>577</v>
      </c>
      <c r="C217" s="888"/>
      <c r="D217" s="888"/>
      <c r="E217" s="888"/>
      <c r="F217" s="888"/>
      <c r="G217" s="888"/>
      <c r="H217" s="888"/>
      <c r="I217" s="888"/>
      <c r="J217" s="888"/>
      <c r="K217" s="889"/>
      <c r="L217" s="562"/>
      <c r="M217" s="562"/>
      <c r="N217" s="562"/>
      <c r="O217" s="562"/>
      <c r="P217" s="562"/>
      <c r="Q217" s="562"/>
      <c r="R217" s="562"/>
      <c r="S217" s="562"/>
      <c r="T217" s="562"/>
      <c r="U217" s="562"/>
      <c r="V217" s="562"/>
      <c r="W217" s="562"/>
      <c r="X217" s="562"/>
      <c r="Y217" s="562"/>
      <c r="Z217" s="562"/>
      <c r="AA217" s="562"/>
      <c r="AB217" s="562"/>
      <c r="AC217" s="562"/>
      <c r="AD217" s="562"/>
      <c r="AE217" s="562"/>
      <c r="AF217" s="562"/>
      <c r="AG217" s="562"/>
      <c r="AH217" s="562"/>
      <c r="AI217" s="562"/>
      <c r="AJ217" s="562"/>
      <c r="AK217" s="562"/>
      <c r="AL217" s="562"/>
      <c r="AM217" s="562"/>
      <c r="AN217" s="562"/>
      <c r="AO217" s="562"/>
      <c r="AP217" s="562"/>
      <c r="AQ217" s="562"/>
      <c r="AR217" s="562"/>
      <c r="AS217" s="562"/>
      <c r="AT217" s="562"/>
      <c r="AU217" s="562"/>
      <c r="AV217" s="562"/>
      <c r="AW217" s="562"/>
      <c r="AX217" s="562"/>
      <c r="AY217" s="562"/>
      <c r="AZ217" s="562"/>
      <c r="BA217" s="562"/>
      <c r="BB217" s="562"/>
      <c r="BC217" s="562"/>
      <c r="BD217" s="562"/>
      <c r="BE217" s="562"/>
      <c r="BF217" s="562"/>
      <c r="BG217" s="562"/>
      <c r="BH217" s="562"/>
      <c r="BI217" s="562"/>
      <c r="BJ217" s="562"/>
      <c r="BK217" s="562"/>
      <c r="BL217" s="562"/>
      <c r="BM217" s="562"/>
      <c r="BN217" s="562"/>
      <c r="BO217" s="562"/>
      <c r="BP217" s="562"/>
      <c r="BQ217" s="562"/>
      <c r="BR217" s="562"/>
      <c r="BS217" s="562"/>
      <c r="BT217" s="562"/>
      <c r="BU217" s="562"/>
      <c r="BV217" s="562"/>
      <c r="BW217" s="562"/>
      <c r="BX217" s="562"/>
      <c r="BY217" s="562"/>
      <c r="BZ217" s="562"/>
      <c r="CA217" s="562"/>
      <c r="CB217" s="562"/>
      <c r="CC217" s="562"/>
      <c r="CD217" s="562"/>
      <c r="CE217" s="562"/>
      <c r="CF217" s="562"/>
      <c r="CG217" s="562"/>
      <c r="CH217" s="562"/>
      <c r="CI217" s="562"/>
      <c r="CJ217" s="562"/>
      <c r="CK217" s="562"/>
      <c r="CL217" s="562"/>
      <c r="CM217" s="562"/>
    </row>
    <row r="218" spans="1:91" s="37" customFormat="1" ht="16.3">
      <c r="A218" s="573"/>
      <c r="B218" s="611" t="s">
        <v>578</v>
      </c>
      <c r="C218" s="888"/>
      <c r="D218" s="888"/>
      <c r="E218" s="888"/>
      <c r="F218" s="888"/>
      <c r="G218" s="888"/>
      <c r="H218" s="888"/>
      <c r="I218" s="888"/>
      <c r="J218" s="888"/>
      <c r="K218" s="889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  <c r="BF218" s="573"/>
      <c r="BG218" s="573"/>
      <c r="BH218" s="573"/>
      <c r="BI218" s="573"/>
      <c r="BJ218" s="573"/>
      <c r="BK218" s="573"/>
      <c r="BL218" s="573"/>
      <c r="BM218" s="573"/>
      <c r="BN218" s="573"/>
      <c r="BO218" s="573"/>
      <c r="BP218" s="573"/>
      <c r="BQ218" s="573"/>
      <c r="BR218" s="573"/>
      <c r="BS218" s="573"/>
      <c r="BT218" s="573"/>
      <c r="BU218" s="573"/>
      <c r="BV218" s="573"/>
      <c r="BW218" s="573"/>
      <c r="BX218" s="573"/>
      <c r="BY218" s="573"/>
      <c r="BZ218" s="573"/>
      <c r="CA218" s="573"/>
      <c r="CB218" s="573"/>
      <c r="CC218" s="573"/>
      <c r="CD218" s="573"/>
      <c r="CE218" s="573"/>
      <c r="CF218" s="573"/>
      <c r="CG218" s="573"/>
      <c r="CH218" s="573"/>
      <c r="CI218" s="573"/>
      <c r="CJ218" s="573"/>
      <c r="CK218" s="573"/>
      <c r="CL218" s="573"/>
      <c r="CM218" s="573"/>
    </row>
    <row r="219" spans="1:91" s="55" customFormat="1" ht="17.5" customHeight="1">
      <c r="A219" s="575"/>
      <c r="B219" s="613" t="s">
        <v>760</v>
      </c>
      <c r="C219" s="614"/>
      <c r="D219" s="614"/>
      <c r="E219" s="614"/>
      <c r="F219" s="614"/>
      <c r="G219" s="614"/>
      <c r="H219" s="614"/>
      <c r="I219" s="614"/>
      <c r="J219" s="614"/>
      <c r="K219" s="615"/>
      <c r="L219" s="575"/>
      <c r="M219" s="575"/>
      <c r="N219" s="575"/>
      <c r="O219" s="575"/>
      <c r="P219" s="575"/>
      <c r="Q219" s="575"/>
      <c r="R219" s="575"/>
      <c r="S219" s="575"/>
      <c r="T219" s="575"/>
      <c r="U219" s="575"/>
      <c r="V219" s="575"/>
      <c r="W219" s="575"/>
      <c r="X219" s="575"/>
      <c r="Y219" s="575"/>
      <c r="Z219" s="575"/>
      <c r="AA219" s="575"/>
      <c r="AB219" s="575"/>
      <c r="AC219" s="575"/>
      <c r="AD219" s="575"/>
      <c r="AE219" s="575"/>
      <c r="AF219" s="575"/>
      <c r="AG219" s="575"/>
      <c r="AH219" s="575"/>
      <c r="AI219" s="575"/>
      <c r="AJ219" s="575"/>
      <c r="AK219" s="575"/>
      <c r="AL219" s="575"/>
      <c r="AM219" s="575"/>
      <c r="AN219" s="575"/>
      <c r="AO219" s="575"/>
      <c r="AP219" s="575"/>
      <c r="AQ219" s="575"/>
      <c r="AR219" s="575"/>
      <c r="AS219" s="575"/>
      <c r="AT219" s="575"/>
      <c r="AU219" s="575"/>
      <c r="AV219" s="575"/>
      <c r="AW219" s="575"/>
      <c r="AX219" s="575"/>
      <c r="AY219" s="575"/>
      <c r="AZ219" s="575"/>
      <c r="BA219" s="575"/>
      <c r="BB219" s="575"/>
      <c r="BC219" s="575"/>
      <c r="BD219" s="575"/>
      <c r="BE219" s="575"/>
      <c r="BF219" s="575"/>
      <c r="BG219" s="575"/>
      <c r="BH219" s="575"/>
      <c r="BI219" s="575"/>
      <c r="BJ219" s="575"/>
      <c r="BK219" s="575"/>
      <c r="BL219" s="575"/>
      <c r="BM219" s="575"/>
      <c r="BN219" s="575"/>
      <c r="BO219" s="575"/>
      <c r="BP219" s="575"/>
      <c r="BQ219" s="575"/>
      <c r="BR219" s="575"/>
      <c r="BS219" s="575"/>
      <c r="BT219" s="575"/>
      <c r="BU219" s="575"/>
      <c r="BV219" s="575"/>
      <c r="BW219" s="575"/>
      <c r="BX219" s="575"/>
      <c r="BY219" s="575"/>
      <c r="BZ219" s="575"/>
      <c r="CA219" s="575"/>
      <c r="CB219" s="575"/>
      <c r="CC219" s="575"/>
      <c r="CD219" s="575"/>
      <c r="CE219" s="575"/>
      <c r="CF219" s="575"/>
      <c r="CG219" s="575"/>
      <c r="CH219" s="575"/>
      <c r="CI219" s="575"/>
      <c r="CJ219" s="575"/>
      <c r="CK219" s="575"/>
      <c r="CL219" s="575"/>
      <c r="CM219" s="575"/>
    </row>
    <row r="220" spans="1:91" ht="16.3">
      <c r="B220" s="890"/>
      <c r="C220" s="891"/>
      <c r="D220" s="892"/>
      <c r="E220" s="891"/>
      <c r="F220" s="892"/>
      <c r="G220" s="891"/>
      <c r="H220" s="891"/>
      <c r="I220" s="891"/>
      <c r="J220" s="891"/>
      <c r="K220" s="893"/>
    </row>
    <row r="221" spans="1:91" ht="16.3">
      <c r="B221" s="957" t="s">
        <v>955</v>
      </c>
      <c r="C221" s="782" t="s">
        <v>956</v>
      </c>
      <c r="D221" s="958">
        <v>485</v>
      </c>
      <c r="E221" s="617">
        <v>95</v>
      </c>
      <c r="F221" s="958">
        <v>95</v>
      </c>
      <c r="G221" s="958">
        <v>14</v>
      </c>
      <c r="H221" s="617" t="s">
        <v>43</v>
      </c>
      <c r="I221" s="958"/>
      <c r="J221" s="958"/>
      <c r="K221" s="618" t="s">
        <v>817</v>
      </c>
      <c r="L221" s="230"/>
    </row>
    <row r="222" spans="1:91" ht="16.3">
      <c r="B222" s="959" t="s">
        <v>787</v>
      </c>
      <c r="C222" s="782" t="s">
        <v>958</v>
      </c>
      <c r="D222" s="958">
        <v>730</v>
      </c>
      <c r="E222" s="617">
        <v>95</v>
      </c>
      <c r="F222" s="958">
        <v>95</v>
      </c>
      <c r="G222" s="958">
        <v>14</v>
      </c>
      <c r="H222" s="617" t="s">
        <v>43</v>
      </c>
      <c r="I222" s="958"/>
      <c r="J222" s="958"/>
      <c r="K222" s="618"/>
      <c r="L222" s="230"/>
    </row>
    <row r="223" spans="1:91" ht="16.3">
      <c r="B223" s="960" t="s">
        <v>66</v>
      </c>
      <c r="C223" s="782" t="s">
        <v>959</v>
      </c>
      <c r="D223" s="958">
        <v>1168</v>
      </c>
      <c r="E223" s="617">
        <v>95</v>
      </c>
      <c r="F223" s="958">
        <v>95</v>
      </c>
      <c r="G223" s="958">
        <v>14</v>
      </c>
      <c r="H223" s="617" t="s">
        <v>43</v>
      </c>
      <c r="I223" s="958"/>
      <c r="J223" s="958"/>
      <c r="K223" s="618"/>
      <c r="L223" s="230"/>
    </row>
    <row r="224" spans="1:91" ht="16.3">
      <c r="B224" s="960"/>
      <c r="C224" s="961" t="s">
        <v>960</v>
      </c>
      <c r="D224" s="962">
        <v>1281</v>
      </c>
      <c r="E224" s="619">
        <v>95</v>
      </c>
      <c r="F224" s="962">
        <v>95</v>
      </c>
      <c r="G224" s="962">
        <v>14</v>
      </c>
      <c r="H224" s="619" t="s">
        <v>43</v>
      </c>
      <c r="I224" s="962"/>
      <c r="J224" s="962"/>
      <c r="K224" s="819"/>
      <c r="L224" s="230"/>
    </row>
    <row r="225" spans="1:91" ht="16.3">
      <c r="B225" s="963"/>
      <c r="C225" s="782" t="s">
        <v>956</v>
      </c>
      <c r="D225" s="958">
        <v>485</v>
      </c>
      <c r="E225" s="617">
        <v>95</v>
      </c>
      <c r="F225" s="947">
        <v>95</v>
      </c>
      <c r="G225" s="958">
        <v>14</v>
      </c>
      <c r="H225" s="617" t="s">
        <v>43</v>
      </c>
      <c r="I225" s="958"/>
      <c r="J225" s="958"/>
      <c r="K225" s="618" t="s">
        <v>961</v>
      </c>
      <c r="L225" s="230"/>
    </row>
    <row r="226" spans="1:91" ht="16.3">
      <c r="B226" s="960"/>
      <c r="C226" s="782" t="s">
        <v>958</v>
      </c>
      <c r="D226" s="958">
        <v>730</v>
      </c>
      <c r="E226" s="617">
        <v>95</v>
      </c>
      <c r="F226" s="958">
        <v>95</v>
      </c>
      <c r="G226" s="958">
        <v>14</v>
      </c>
      <c r="H226" s="617" t="s">
        <v>43</v>
      </c>
      <c r="I226" s="958"/>
      <c r="J226" s="958"/>
      <c r="K226" s="618"/>
      <c r="L226" s="230"/>
    </row>
    <row r="227" spans="1:91" ht="16.3">
      <c r="B227" s="960"/>
      <c r="C227" s="782" t="s">
        <v>959</v>
      </c>
      <c r="D227" s="958">
        <v>1168</v>
      </c>
      <c r="E227" s="617">
        <v>95</v>
      </c>
      <c r="F227" s="958">
        <v>95</v>
      </c>
      <c r="G227" s="958">
        <v>14</v>
      </c>
      <c r="H227" s="617" t="s">
        <v>43</v>
      </c>
      <c r="I227" s="958"/>
      <c r="J227" s="958"/>
      <c r="K227" s="618"/>
      <c r="L227" s="230"/>
    </row>
    <row r="228" spans="1:91" ht="16.3">
      <c r="B228" s="960"/>
      <c r="C228" s="961" t="s">
        <v>960</v>
      </c>
      <c r="D228" s="962">
        <v>1281</v>
      </c>
      <c r="E228" s="619">
        <v>95</v>
      </c>
      <c r="F228" s="962">
        <v>95</v>
      </c>
      <c r="G228" s="962">
        <v>14</v>
      </c>
      <c r="H228" s="619" t="s">
        <v>43</v>
      </c>
      <c r="I228" s="962"/>
      <c r="J228" s="962"/>
      <c r="K228" s="819"/>
      <c r="L228" s="230"/>
    </row>
    <row r="229" spans="1:91" s="953" customFormat="1" ht="16.3">
      <c r="A229" s="439"/>
      <c r="B229" s="404" t="s">
        <v>987</v>
      </c>
      <c r="C229" s="822"/>
      <c r="D229" s="823"/>
      <c r="E229" s="823"/>
      <c r="F229" s="823"/>
      <c r="G229" s="823"/>
      <c r="H229" s="823"/>
      <c r="I229" s="823"/>
      <c r="J229" s="823"/>
      <c r="K229" s="824"/>
    </row>
    <row r="230" spans="1:91" s="953" customFormat="1" ht="16.3">
      <c r="B230" s="404" t="s">
        <v>988</v>
      </c>
      <c r="C230" s="822"/>
      <c r="D230" s="823"/>
      <c r="E230" s="823"/>
      <c r="F230" s="823"/>
      <c r="G230" s="823"/>
      <c r="H230" s="823"/>
      <c r="I230" s="823"/>
      <c r="J230" s="823"/>
      <c r="K230" s="824"/>
    </row>
    <row r="231" spans="1:91" s="953" customFormat="1" ht="16.3">
      <c r="B231" s="404" t="s">
        <v>962</v>
      </c>
      <c r="C231" s="822"/>
      <c r="D231" s="823"/>
      <c r="E231" s="823"/>
      <c r="F231" s="823"/>
      <c r="G231" s="823"/>
      <c r="H231" s="823"/>
      <c r="I231" s="823"/>
      <c r="J231" s="823"/>
      <c r="K231" s="824"/>
    </row>
    <row r="232" spans="1:91" s="953" customFormat="1" ht="16.3">
      <c r="B232" s="404" t="s">
        <v>963</v>
      </c>
      <c r="C232" s="822"/>
      <c r="D232" s="823"/>
      <c r="E232" s="823"/>
      <c r="F232" s="823"/>
      <c r="G232" s="823"/>
      <c r="H232" s="823"/>
      <c r="I232" s="823"/>
      <c r="J232" s="823"/>
      <c r="K232" s="824"/>
    </row>
    <row r="233" spans="1:91" s="953" customFormat="1" ht="16.3">
      <c r="B233" s="404" t="s">
        <v>358</v>
      </c>
      <c r="C233" s="822"/>
      <c r="D233" s="823"/>
      <c r="E233" s="823"/>
      <c r="F233" s="823"/>
      <c r="G233" s="823"/>
      <c r="H233" s="823"/>
      <c r="I233" s="823"/>
      <c r="J233" s="823"/>
      <c r="K233" s="824"/>
    </row>
    <row r="234" spans="1:91" s="574" customFormat="1" ht="16.3">
      <c r="A234" s="621"/>
      <c r="B234" s="964" t="s">
        <v>964</v>
      </c>
      <c r="C234" s="825"/>
      <c r="D234" s="826"/>
      <c r="E234" s="826"/>
      <c r="F234" s="826"/>
      <c r="G234" s="826"/>
      <c r="H234" s="826"/>
      <c r="I234" s="826"/>
      <c r="J234" s="826"/>
      <c r="K234" s="827"/>
      <c r="L234" s="621"/>
      <c r="M234" s="621"/>
      <c r="N234" s="621"/>
      <c r="O234" s="621"/>
      <c r="P234" s="621"/>
      <c r="Q234" s="621"/>
      <c r="R234" s="621"/>
      <c r="S234" s="621"/>
      <c r="T234" s="621"/>
      <c r="U234" s="621"/>
      <c r="V234" s="621"/>
      <c r="W234" s="621"/>
      <c r="X234" s="621"/>
      <c r="Y234" s="621"/>
      <c r="Z234" s="621"/>
      <c r="AA234" s="621"/>
      <c r="AB234" s="621"/>
      <c r="AC234" s="621"/>
      <c r="AD234" s="621"/>
      <c r="AE234" s="621"/>
      <c r="AF234" s="621"/>
      <c r="AG234" s="621"/>
      <c r="AH234" s="621"/>
      <c r="AI234" s="621"/>
      <c r="AJ234" s="621"/>
      <c r="AK234" s="621"/>
      <c r="AL234" s="621"/>
      <c r="AM234" s="621"/>
      <c r="AN234" s="621"/>
      <c r="AO234" s="621"/>
      <c r="AP234" s="621"/>
      <c r="AQ234" s="621"/>
      <c r="AR234" s="621"/>
      <c r="AS234" s="621"/>
      <c r="AT234" s="621"/>
      <c r="AU234" s="621"/>
      <c r="AV234" s="621"/>
      <c r="AW234" s="621"/>
      <c r="AX234" s="621"/>
      <c r="AY234" s="621"/>
      <c r="AZ234" s="621"/>
      <c r="BA234" s="621"/>
      <c r="BB234" s="621"/>
      <c r="BC234" s="621"/>
      <c r="BD234" s="621"/>
      <c r="BE234" s="621"/>
      <c r="BF234" s="621"/>
      <c r="BG234" s="621"/>
      <c r="BH234" s="621"/>
      <c r="BI234" s="621"/>
      <c r="BJ234" s="621"/>
      <c r="BK234" s="621"/>
      <c r="BL234" s="621"/>
      <c r="BM234" s="621"/>
      <c r="BN234" s="621"/>
      <c r="BO234" s="621"/>
      <c r="BP234" s="621"/>
      <c r="BQ234" s="621"/>
      <c r="BR234" s="621"/>
      <c r="BS234" s="621"/>
      <c r="BT234" s="621"/>
      <c r="BU234" s="621"/>
      <c r="BV234" s="621"/>
      <c r="BW234" s="621"/>
      <c r="BX234" s="621"/>
      <c r="BY234" s="621"/>
      <c r="BZ234" s="621"/>
      <c r="CA234" s="621"/>
      <c r="CB234" s="621"/>
      <c r="CC234" s="621"/>
      <c r="CD234" s="621"/>
      <c r="CE234" s="621"/>
      <c r="CF234" s="621"/>
      <c r="CG234" s="621"/>
      <c r="CH234" s="621"/>
      <c r="CI234" s="621"/>
      <c r="CJ234" s="621"/>
      <c r="CK234" s="621"/>
      <c r="CL234" s="621"/>
      <c r="CM234" s="621"/>
    </row>
    <row r="235" spans="1:91" s="574" customFormat="1" ht="16.3">
      <c r="A235" s="621"/>
      <c r="B235" s="964" t="s">
        <v>965</v>
      </c>
      <c r="C235" s="825"/>
      <c r="D235" s="826"/>
      <c r="E235" s="826"/>
      <c r="F235" s="826"/>
      <c r="G235" s="826"/>
      <c r="H235" s="826"/>
      <c r="I235" s="826"/>
      <c r="J235" s="826"/>
      <c r="K235" s="827"/>
      <c r="L235" s="621"/>
      <c r="M235" s="621"/>
      <c r="N235" s="621"/>
      <c r="O235" s="621"/>
      <c r="P235" s="621"/>
      <c r="Q235" s="621"/>
      <c r="R235" s="621"/>
      <c r="S235" s="621"/>
      <c r="T235" s="621"/>
      <c r="U235" s="621"/>
      <c r="V235" s="621"/>
      <c r="W235" s="621"/>
      <c r="X235" s="621"/>
      <c r="Y235" s="621"/>
      <c r="Z235" s="621"/>
      <c r="AA235" s="621"/>
      <c r="AB235" s="621"/>
      <c r="AC235" s="621"/>
      <c r="AD235" s="621"/>
      <c r="AE235" s="621"/>
      <c r="AF235" s="621"/>
      <c r="AG235" s="621"/>
      <c r="AH235" s="621"/>
      <c r="AI235" s="621"/>
      <c r="AJ235" s="621"/>
      <c r="AK235" s="621"/>
      <c r="AL235" s="621"/>
      <c r="AM235" s="621"/>
      <c r="AN235" s="621"/>
      <c r="AO235" s="621"/>
      <c r="AP235" s="621"/>
      <c r="AQ235" s="621"/>
      <c r="AR235" s="621"/>
      <c r="AS235" s="621"/>
      <c r="AT235" s="621"/>
      <c r="AU235" s="621"/>
      <c r="AV235" s="621"/>
      <c r="AW235" s="621"/>
      <c r="AX235" s="621"/>
      <c r="AY235" s="621"/>
      <c r="AZ235" s="621"/>
      <c r="BA235" s="621"/>
      <c r="BB235" s="621"/>
      <c r="BC235" s="621"/>
      <c r="BD235" s="621"/>
      <c r="BE235" s="621"/>
      <c r="BF235" s="621"/>
      <c r="BG235" s="621"/>
      <c r="BH235" s="621"/>
      <c r="BI235" s="621"/>
      <c r="BJ235" s="621"/>
      <c r="BK235" s="621"/>
      <c r="BL235" s="621"/>
      <c r="BM235" s="621"/>
      <c r="BN235" s="621"/>
      <c r="BO235" s="621"/>
      <c r="BP235" s="621"/>
      <c r="BQ235" s="621"/>
      <c r="BR235" s="621"/>
      <c r="BS235" s="621"/>
      <c r="BT235" s="621"/>
      <c r="BU235" s="621"/>
      <c r="BV235" s="621"/>
      <c r="BW235" s="621"/>
      <c r="BX235" s="621"/>
      <c r="BY235" s="621"/>
      <c r="BZ235" s="621"/>
      <c r="CA235" s="621"/>
      <c r="CB235" s="621"/>
      <c r="CC235" s="621"/>
      <c r="CD235" s="621"/>
      <c r="CE235" s="621"/>
      <c r="CF235" s="621"/>
      <c r="CG235" s="621"/>
      <c r="CH235" s="621"/>
      <c r="CI235" s="621"/>
      <c r="CJ235" s="621"/>
      <c r="CK235" s="621"/>
      <c r="CL235" s="621"/>
      <c r="CM235" s="621"/>
    </row>
    <row r="236" spans="1:91" s="37" customFormat="1" ht="16.3">
      <c r="B236" s="956" t="s">
        <v>966</v>
      </c>
      <c r="C236" s="734"/>
      <c r="D236" s="735"/>
      <c r="E236" s="735"/>
      <c r="F236" s="735"/>
      <c r="G236" s="735"/>
      <c r="H236" s="735"/>
      <c r="I236" s="735"/>
      <c r="J236" s="735"/>
      <c r="K236" s="941"/>
    </row>
    <row r="237" spans="1:91" s="953" customFormat="1" ht="16.3">
      <c r="B237" s="421" t="s">
        <v>360</v>
      </c>
      <c r="C237" s="828"/>
      <c r="D237" s="829"/>
      <c r="E237" s="829"/>
      <c r="F237" s="829"/>
      <c r="G237" s="829"/>
      <c r="H237" s="829"/>
      <c r="I237" s="829"/>
      <c r="J237" s="829"/>
      <c r="K237" s="948"/>
    </row>
    <row r="238" spans="1:91" s="953" customFormat="1" ht="16.3">
      <c r="B238" s="949"/>
      <c r="C238" s="950"/>
      <c r="D238" s="951"/>
      <c r="E238" s="951"/>
      <c r="F238" s="951"/>
      <c r="G238" s="951"/>
      <c r="H238" s="951"/>
      <c r="I238" s="951"/>
      <c r="J238" s="951"/>
      <c r="K238" s="952"/>
    </row>
    <row r="239" spans="1:91" ht="16.3">
      <c r="B239" s="965" t="s">
        <v>943</v>
      </c>
      <c r="C239" s="966" t="s">
        <v>253</v>
      </c>
      <c r="D239" s="967">
        <v>218</v>
      </c>
      <c r="E239" s="967" t="s">
        <v>52</v>
      </c>
      <c r="F239" s="967" t="s">
        <v>52</v>
      </c>
      <c r="G239" s="967">
        <v>12</v>
      </c>
      <c r="H239" s="967" t="s">
        <v>43</v>
      </c>
      <c r="I239" s="967"/>
      <c r="J239" s="967"/>
      <c r="K239" s="968" t="s">
        <v>944</v>
      </c>
    </row>
    <row r="240" spans="1:91" ht="16.3">
      <c r="B240" s="959" t="s">
        <v>945</v>
      </c>
      <c r="C240" s="966" t="s">
        <v>254</v>
      </c>
      <c r="D240" s="967">
        <v>233</v>
      </c>
      <c r="E240" s="967" t="s">
        <v>52</v>
      </c>
      <c r="F240" s="967" t="s">
        <v>52</v>
      </c>
      <c r="G240" s="967">
        <v>12</v>
      </c>
      <c r="H240" s="967" t="s">
        <v>43</v>
      </c>
      <c r="I240" s="967"/>
      <c r="J240" s="967"/>
      <c r="K240" s="968"/>
    </row>
    <row r="241" spans="2:11" ht="16.3">
      <c r="B241" s="331" t="s">
        <v>66</v>
      </c>
      <c r="C241" s="966" t="s">
        <v>465</v>
      </c>
      <c r="D241" s="967">
        <v>253</v>
      </c>
      <c r="E241" s="967">
        <v>65</v>
      </c>
      <c r="F241" s="967">
        <v>65</v>
      </c>
      <c r="G241" s="967">
        <v>12</v>
      </c>
      <c r="H241" s="967" t="s">
        <v>43</v>
      </c>
      <c r="I241" s="967"/>
      <c r="J241" s="967"/>
      <c r="K241" s="968"/>
    </row>
    <row r="242" spans="2:11" ht="16.3">
      <c r="B242" s="331"/>
      <c r="C242" s="966" t="s">
        <v>946</v>
      </c>
      <c r="D242" s="967">
        <v>275</v>
      </c>
      <c r="E242" s="967" t="s">
        <v>52</v>
      </c>
      <c r="F242" s="967" t="s">
        <v>52</v>
      </c>
      <c r="G242" s="967">
        <v>12</v>
      </c>
      <c r="H242" s="969" t="s">
        <v>147</v>
      </c>
      <c r="I242" s="967"/>
      <c r="J242" s="967"/>
      <c r="K242" s="968"/>
    </row>
    <row r="243" spans="2:11" s="21" customFormat="1" ht="16.3">
      <c r="B243" s="331"/>
      <c r="C243" s="966" t="s">
        <v>947</v>
      </c>
      <c r="D243" s="967">
        <v>319</v>
      </c>
      <c r="E243" s="967">
        <v>65</v>
      </c>
      <c r="F243" s="967">
        <v>65</v>
      </c>
      <c r="G243" s="967">
        <v>12</v>
      </c>
      <c r="H243" s="969" t="s">
        <v>147</v>
      </c>
      <c r="I243" s="967"/>
      <c r="J243" s="967"/>
      <c r="K243" s="968"/>
    </row>
    <row r="244" spans="2:11" s="21" customFormat="1" ht="16.3">
      <c r="B244" s="331"/>
      <c r="C244" s="970" t="s">
        <v>948</v>
      </c>
      <c r="D244" s="971">
        <v>386</v>
      </c>
      <c r="E244" s="971">
        <v>65</v>
      </c>
      <c r="F244" s="971">
        <v>65</v>
      </c>
      <c r="G244" s="971">
        <v>12</v>
      </c>
      <c r="H244" s="972" t="s">
        <v>147</v>
      </c>
      <c r="I244" s="971"/>
      <c r="J244" s="971"/>
      <c r="K244" s="973"/>
    </row>
    <row r="245" spans="2:11" ht="16.3">
      <c r="B245" s="965"/>
      <c r="C245" s="966" t="s">
        <v>253</v>
      </c>
      <c r="D245" s="967">
        <v>218</v>
      </c>
      <c r="E245" s="967" t="s">
        <v>52</v>
      </c>
      <c r="F245" s="967" t="s">
        <v>52</v>
      </c>
      <c r="G245" s="967">
        <v>12</v>
      </c>
      <c r="H245" s="967" t="s">
        <v>43</v>
      </c>
      <c r="I245" s="967"/>
      <c r="J245" s="967"/>
      <c r="K245" s="968" t="s">
        <v>886</v>
      </c>
    </row>
    <row r="246" spans="2:11" ht="16.3">
      <c r="B246" s="974"/>
      <c r="C246" s="966" t="s">
        <v>254</v>
      </c>
      <c r="D246" s="967">
        <v>233</v>
      </c>
      <c r="E246" s="967" t="s">
        <v>52</v>
      </c>
      <c r="F246" s="967" t="s">
        <v>52</v>
      </c>
      <c r="G246" s="967">
        <v>12</v>
      </c>
      <c r="H246" s="967" t="s">
        <v>43</v>
      </c>
      <c r="I246" s="967"/>
      <c r="J246" s="967"/>
      <c r="K246" s="968"/>
    </row>
    <row r="247" spans="2:11" ht="16.3">
      <c r="B247" s="975"/>
      <c r="C247" s="966" t="s">
        <v>465</v>
      </c>
      <c r="D247" s="967">
        <v>253</v>
      </c>
      <c r="E247" s="967">
        <v>65</v>
      </c>
      <c r="F247" s="967">
        <v>65</v>
      </c>
      <c r="G247" s="967">
        <v>12</v>
      </c>
      <c r="H247" s="967" t="s">
        <v>43</v>
      </c>
      <c r="I247" s="967"/>
      <c r="J247" s="967"/>
      <c r="K247" s="968"/>
    </row>
    <row r="248" spans="2:11" ht="16.3">
      <c r="B248" s="331"/>
      <c r="C248" s="966" t="s">
        <v>946</v>
      </c>
      <c r="D248" s="967">
        <v>275</v>
      </c>
      <c r="E248" s="967" t="s">
        <v>52</v>
      </c>
      <c r="F248" s="967" t="s">
        <v>52</v>
      </c>
      <c r="G248" s="967">
        <v>12</v>
      </c>
      <c r="H248" s="969" t="s">
        <v>147</v>
      </c>
      <c r="I248" s="967"/>
      <c r="J248" s="967"/>
      <c r="K248" s="968"/>
    </row>
    <row r="249" spans="2:11" ht="16.3">
      <c r="B249" s="331"/>
      <c r="C249" s="966" t="s">
        <v>947</v>
      </c>
      <c r="D249" s="967">
        <v>319</v>
      </c>
      <c r="E249" s="967">
        <v>65</v>
      </c>
      <c r="F249" s="967">
        <v>65</v>
      </c>
      <c r="G249" s="967">
        <v>12</v>
      </c>
      <c r="H249" s="969" t="s">
        <v>147</v>
      </c>
      <c r="I249" s="967"/>
      <c r="J249" s="967"/>
      <c r="K249" s="968"/>
    </row>
    <row r="250" spans="2:11" ht="16.3">
      <c r="B250" s="331"/>
      <c r="C250" s="970" t="s">
        <v>948</v>
      </c>
      <c r="D250" s="971">
        <v>386</v>
      </c>
      <c r="E250" s="971">
        <v>65</v>
      </c>
      <c r="F250" s="971">
        <v>65</v>
      </c>
      <c r="G250" s="971">
        <v>12</v>
      </c>
      <c r="H250" s="972" t="s">
        <v>147</v>
      </c>
      <c r="I250" s="971"/>
      <c r="J250" s="971"/>
      <c r="K250" s="973"/>
    </row>
    <row r="251" spans="2:11" ht="16.3">
      <c r="B251" s="956" t="s">
        <v>989</v>
      </c>
      <c r="C251" s="734"/>
      <c r="D251" s="735"/>
      <c r="E251" s="735"/>
      <c r="F251" s="735"/>
      <c r="G251" s="735"/>
      <c r="H251" s="939"/>
      <c r="I251" s="735"/>
      <c r="J251" s="735"/>
      <c r="K251" s="940"/>
    </row>
    <row r="252" spans="2:11" s="37" customFormat="1" ht="16.3">
      <c r="B252" s="956" t="s">
        <v>949</v>
      </c>
      <c r="C252" s="735"/>
      <c r="D252" s="735"/>
      <c r="E252" s="735"/>
      <c r="F252" s="735"/>
      <c r="G252" s="735"/>
      <c r="H252" s="735"/>
      <c r="I252" s="735"/>
      <c r="J252" s="735"/>
      <c r="K252" s="941"/>
    </row>
    <row r="253" spans="2:11" s="37" customFormat="1" ht="16.3">
      <c r="B253" s="956" t="s">
        <v>950</v>
      </c>
      <c r="C253" s="735"/>
      <c r="D253" s="735"/>
      <c r="E253" s="735"/>
      <c r="F253" s="735"/>
      <c r="G253" s="735"/>
      <c r="H253" s="735"/>
      <c r="I253" s="735"/>
      <c r="J253" s="735"/>
      <c r="K253" s="941"/>
    </row>
    <row r="254" spans="2:11" s="37" customFormat="1" ht="16.3">
      <c r="B254" s="956" t="s">
        <v>951</v>
      </c>
      <c r="C254" s="734"/>
      <c r="D254" s="735"/>
      <c r="E254" s="735"/>
      <c r="F254" s="735"/>
      <c r="G254" s="735"/>
      <c r="H254" s="735"/>
      <c r="I254" s="735"/>
      <c r="J254" s="735"/>
      <c r="K254" s="941"/>
    </row>
    <row r="255" spans="2:11" s="37" customFormat="1" ht="16.3">
      <c r="B255" s="956" t="s">
        <v>153</v>
      </c>
      <c r="C255" s="734"/>
      <c r="D255" s="735"/>
      <c r="E255" s="735"/>
      <c r="F255" s="735"/>
      <c r="G255" s="735"/>
      <c r="H255" s="735"/>
      <c r="I255" s="735"/>
      <c r="J255" s="735"/>
      <c r="K255" s="941"/>
    </row>
    <row r="256" spans="2:11" s="37" customFormat="1" ht="16.3">
      <c r="B256" s="956" t="s">
        <v>952</v>
      </c>
      <c r="C256" s="734"/>
      <c r="D256" s="735"/>
      <c r="E256" s="735"/>
      <c r="F256" s="735"/>
      <c r="G256" s="735"/>
      <c r="H256" s="735"/>
      <c r="I256" s="735"/>
      <c r="J256" s="735"/>
      <c r="K256" s="941"/>
    </row>
    <row r="257" spans="1:12" ht="16.3">
      <c r="B257" s="976" t="s">
        <v>953</v>
      </c>
      <c r="C257" s="624"/>
      <c r="D257" s="624"/>
      <c r="E257" s="624"/>
      <c r="F257" s="624"/>
      <c r="G257" s="624"/>
      <c r="H257" s="624"/>
      <c r="I257" s="624"/>
      <c r="J257" s="624"/>
      <c r="K257" s="733"/>
    </row>
    <row r="258" spans="1:12" ht="16.3">
      <c r="B258" s="977" t="s">
        <v>954</v>
      </c>
      <c r="C258" s="625"/>
      <c r="D258" s="625"/>
      <c r="E258" s="625"/>
      <c r="F258" s="625"/>
      <c r="G258" s="625"/>
      <c r="H258" s="625"/>
      <c r="I258" s="625"/>
      <c r="J258" s="625"/>
      <c r="K258" s="742"/>
    </row>
    <row r="259" spans="1:12" s="37" customFormat="1" ht="16.3">
      <c r="B259" s="942"/>
      <c r="C259" s="943"/>
      <c r="D259" s="944"/>
      <c r="E259" s="944"/>
      <c r="F259" s="944"/>
      <c r="G259" s="944"/>
      <c r="H259" s="944"/>
      <c r="I259" s="944"/>
      <c r="J259" s="944"/>
      <c r="K259" s="945"/>
    </row>
    <row r="260" spans="1:12" ht="16.3">
      <c r="B260" s="978" t="s">
        <v>990</v>
      </c>
      <c r="C260" s="782" t="s">
        <v>793</v>
      </c>
      <c r="D260" s="958">
        <v>310</v>
      </c>
      <c r="E260" s="617" t="s">
        <v>52</v>
      </c>
      <c r="F260" s="947">
        <v>35</v>
      </c>
      <c r="G260" s="958">
        <v>15</v>
      </c>
      <c r="H260" s="617" t="s">
        <v>43</v>
      </c>
      <c r="I260" s="958"/>
      <c r="J260" s="958"/>
      <c r="K260" s="618" t="s">
        <v>991</v>
      </c>
      <c r="L260" s="230"/>
    </row>
    <row r="261" spans="1:12" ht="16.3">
      <c r="B261" s="957" t="s">
        <v>992</v>
      </c>
      <c r="C261" s="782" t="s">
        <v>993</v>
      </c>
      <c r="D261" s="958">
        <v>386</v>
      </c>
      <c r="E261" s="617" t="s">
        <v>52</v>
      </c>
      <c r="F261" s="958">
        <v>35</v>
      </c>
      <c r="G261" s="958">
        <v>15</v>
      </c>
      <c r="H261" s="617" t="s">
        <v>43</v>
      </c>
      <c r="I261" s="958"/>
      <c r="J261" s="958"/>
      <c r="K261" s="618"/>
      <c r="L261" s="230"/>
    </row>
    <row r="262" spans="1:12" ht="16.3">
      <c r="B262" s="959" t="s">
        <v>994</v>
      </c>
      <c r="C262" s="961" t="s">
        <v>794</v>
      </c>
      <c r="D262" s="962">
        <v>598</v>
      </c>
      <c r="E262" s="619" t="s">
        <v>52</v>
      </c>
      <c r="F262" s="962">
        <v>35</v>
      </c>
      <c r="G262" s="962">
        <v>15</v>
      </c>
      <c r="H262" s="619" t="s">
        <v>43</v>
      </c>
      <c r="I262" s="962"/>
      <c r="J262" s="962"/>
      <c r="K262" s="819"/>
      <c r="L262" s="230"/>
    </row>
    <row r="263" spans="1:12" ht="16.3">
      <c r="B263" s="960" t="s">
        <v>66</v>
      </c>
      <c r="C263" s="782" t="s">
        <v>793</v>
      </c>
      <c r="D263" s="958">
        <v>311</v>
      </c>
      <c r="E263" s="617" t="s">
        <v>52</v>
      </c>
      <c r="F263" s="947">
        <v>35</v>
      </c>
      <c r="G263" s="958">
        <v>15</v>
      </c>
      <c r="H263" s="617" t="s">
        <v>43</v>
      </c>
      <c r="I263" s="958"/>
      <c r="J263" s="958"/>
      <c r="K263" s="618" t="s">
        <v>995</v>
      </c>
      <c r="L263" s="230"/>
    </row>
    <row r="264" spans="1:12" ht="16.3">
      <c r="B264" s="960"/>
      <c r="C264" s="782" t="s">
        <v>993</v>
      </c>
      <c r="D264" s="958">
        <v>388</v>
      </c>
      <c r="E264" s="617" t="s">
        <v>52</v>
      </c>
      <c r="F264" s="958">
        <v>35</v>
      </c>
      <c r="G264" s="958">
        <v>15</v>
      </c>
      <c r="H264" s="617" t="s">
        <v>43</v>
      </c>
      <c r="I264" s="958"/>
      <c r="J264" s="958"/>
      <c r="K264" s="618"/>
      <c r="L264" s="230"/>
    </row>
    <row r="265" spans="1:12" ht="16.3">
      <c r="B265" s="960"/>
      <c r="C265" s="961" t="s">
        <v>794</v>
      </c>
      <c r="D265" s="962">
        <v>601</v>
      </c>
      <c r="E265" s="619" t="s">
        <v>52</v>
      </c>
      <c r="F265" s="962">
        <v>35</v>
      </c>
      <c r="G265" s="962">
        <v>15</v>
      </c>
      <c r="H265" s="619" t="s">
        <v>43</v>
      </c>
      <c r="I265" s="962"/>
      <c r="J265" s="962"/>
      <c r="K265" s="819"/>
      <c r="L265" s="230"/>
    </row>
    <row r="266" spans="1:12" ht="16.3">
      <c r="B266" s="957"/>
      <c r="C266" s="782" t="s">
        <v>793</v>
      </c>
      <c r="D266" s="958">
        <v>348</v>
      </c>
      <c r="E266" s="617" t="s">
        <v>52</v>
      </c>
      <c r="F266" s="947">
        <v>35</v>
      </c>
      <c r="G266" s="958">
        <v>15</v>
      </c>
      <c r="H266" s="617" t="s">
        <v>43</v>
      </c>
      <c r="I266" s="958"/>
      <c r="J266" s="958"/>
      <c r="K266" s="618" t="s">
        <v>996</v>
      </c>
      <c r="L266" s="230"/>
    </row>
    <row r="267" spans="1:12" ht="16.3">
      <c r="B267" s="957"/>
      <c r="C267" s="782" t="s">
        <v>993</v>
      </c>
      <c r="D267" s="958">
        <v>430</v>
      </c>
      <c r="E267" s="617" t="s">
        <v>52</v>
      </c>
      <c r="F267" s="958">
        <v>35</v>
      </c>
      <c r="G267" s="958">
        <v>15</v>
      </c>
      <c r="H267" s="617" t="s">
        <v>43</v>
      </c>
      <c r="I267" s="958"/>
      <c r="J267" s="958"/>
      <c r="K267" s="618"/>
      <c r="L267" s="230"/>
    </row>
    <row r="268" spans="1:12" ht="16.3">
      <c r="B268" s="963"/>
      <c r="C268" s="961" t="s">
        <v>794</v>
      </c>
      <c r="D268" s="962">
        <v>642</v>
      </c>
      <c r="E268" s="619" t="s">
        <v>52</v>
      </c>
      <c r="F268" s="962">
        <v>35</v>
      </c>
      <c r="G268" s="962">
        <v>15</v>
      </c>
      <c r="H268" s="619" t="s">
        <v>43</v>
      </c>
      <c r="I268" s="962"/>
      <c r="J268" s="962"/>
      <c r="K268" s="819"/>
      <c r="L268" s="230"/>
    </row>
    <row r="269" spans="1:12" ht="16.3">
      <c r="B269" s="957"/>
      <c r="C269" s="782" t="s">
        <v>793</v>
      </c>
      <c r="D269" s="958">
        <v>312</v>
      </c>
      <c r="E269" s="617" t="s">
        <v>52</v>
      </c>
      <c r="F269" s="947">
        <v>35</v>
      </c>
      <c r="G269" s="958">
        <v>15</v>
      </c>
      <c r="H269" s="617" t="s">
        <v>43</v>
      </c>
      <c r="I269" s="958"/>
      <c r="J269" s="958"/>
      <c r="K269" s="618" t="s">
        <v>997</v>
      </c>
      <c r="L269" s="230"/>
    </row>
    <row r="270" spans="1:12" ht="16.3">
      <c r="B270" s="957"/>
      <c r="C270" s="782" t="s">
        <v>993</v>
      </c>
      <c r="D270" s="958">
        <v>392</v>
      </c>
      <c r="E270" s="617" t="s">
        <v>52</v>
      </c>
      <c r="F270" s="958">
        <v>35</v>
      </c>
      <c r="G270" s="958">
        <v>15</v>
      </c>
      <c r="H270" s="617" t="s">
        <v>43</v>
      </c>
      <c r="I270" s="958"/>
      <c r="J270" s="958"/>
      <c r="K270" s="618"/>
      <c r="L270" s="230"/>
    </row>
    <row r="271" spans="1:12" ht="16.3">
      <c r="B271" s="963"/>
      <c r="C271" s="961" t="s">
        <v>794</v>
      </c>
      <c r="D271" s="962">
        <v>605</v>
      </c>
      <c r="E271" s="619" t="s">
        <v>52</v>
      </c>
      <c r="F271" s="962">
        <v>35</v>
      </c>
      <c r="G271" s="962">
        <v>15</v>
      </c>
      <c r="H271" s="619" t="s">
        <v>43</v>
      </c>
      <c r="I271" s="962"/>
      <c r="J271" s="962"/>
      <c r="K271" s="819"/>
      <c r="L271" s="230"/>
    </row>
    <row r="272" spans="1:12" s="953" customFormat="1" ht="16.3">
      <c r="A272" s="439"/>
      <c r="B272" s="404" t="s">
        <v>998</v>
      </c>
      <c r="C272" s="822"/>
      <c r="D272" s="823"/>
      <c r="E272" s="823"/>
      <c r="F272" s="823"/>
      <c r="G272" s="823"/>
      <c r="H272" s="823"/>
      <c r="I272" s="823"/>
      <c r="J272" s="823"/>
      <c r="K272" s="824"/>
    </row>
    <row r="273" spans="2:11" s="953" customFormat="1" ht="16.3">
      <c r="B273" s="404" t="s">
        <v>999</v>
      </c>
      <c r="C273" s="822"/>
      <c r="D273" s="823"/>
      <c r="E273" s="823"/>
      <c r="F273" s="823"/>
      <c r="G273" s="823"/>
      <c r="H273" s="823"/>
      <c r="I273" s="823"/>
      <c r="J273" s="823"/>
      <c r="K273" s="824"/>
    </row>
    <row r="274" spans="2:11" s="953" customFormat="1" ht="16.3">
      <c r="B274" s="404" t="s">
        <v>1000</v>
      </c>
      <c r="C274" s="822"/>
      <c r="D274" s="823"/>
      <c r="E274" s="823"/>
      <c r="F274" s="823"/>
      <c r="G274" s="823"/>
      <c r="H274" s="823"/>
      <c r="I274" s="823"/>
      <c r="J274" s="823"/>
      <c r="K274" s="824"/>
    </row>
    <row r="275" spans="2:11" s="953" customFormat="1" ht="16.3">
      <c r="B275" s="404" t="s">
        <v>358</v>
      </c>
      <c r="C275" s="822"/>
      <c r="D275" s="823"/>
      <c r="E275" s="823"/>
      <c r="F275" s="823"/>
      <c r="G275" s="823"/>
      <c r="H275" s="823"/>
      <c r="I275" s="823"/>
      <c r="J275" s="823"/>
      <c r="K275" s="824"/>
    </row>
    <row r="276" spans="2:11" s="953" customFormat="1" ht="16.3">
      <c r="B276" s="404" t="s">
        <v>359</v>
      </c>
      <c r="C276" s="822"/>
      <c r="D276" s="823"/>
      <c r="E276" s="823"/>
      <c r="F276" s="823"/>
      <c r="G276" s="823"/>
      <c r="H276" s="823"/>
      <c r="I276" s="823"/>
      <c r="J276" s="823"/>
      <c r="K276" s="824"/>
    </row>
    <row r="277" spans="2:11" s="953" customFormat="1" ht="16.3">
      <c r="B277" s="404" t="s">
        <v>745</v>
      </c>
      <c r="C277" s="822"/>
      <c r="D277" s="823"/>
      <c r="E277" s="823"/>
      <c r="F277" s="823"/>
      <c r="G277" s="823"/>
      <c r="H277" s="823"/>
      <c r="I277" s="823"/>
      <c r="J277" s="823"/>
      <c r="K277" s="824"/>
    </row>
    <row r="278" spans="2:11" s="979" customFormat="1" ht="16.3">
      <c r="B278" s="964" t="s">
        <v>1001</v>
      </c>
      <c r="C278" s="980"/>
      <c r="D278" s="823"/>
      <c r="E278" s="823"/>
      <c r="F278" s="823"/>
      <c r="G278" s="981"/>
      <c r="H278" s="981"/>
      <c r="I278" s="823"/>
      <c r="J278" s="823"/>
      <c r="K278" s="824"/>
    </row>
    <row r="279" spans="2:11" s="979" customFormat="1" ht="16.3">
      <c r="B279" s="964" t="s">
        <v>1002</v>
      </c>
      <c r="C279" s="980"/>
      <c r="D279" s="823"/>
      <c r="E279" s="823"/>
      <c r="F279" s="823"/>
      <c r="G279" s="981"/>
      <c r="H279" s="981"/>
      <c r="I279" s="823"/>
      <c r="J279" s="823"/>
      <c r="K279" s="824"/>
    </row>
    <row r="280" spans="2:11" s="979" customFormat="1" ht="16.3">
      <c r="B280" s="982" t="s">
        <v>1003</v>
      </c>
      <c r="C280" s="980"/>
      <c r="D280" s="823"/>
      <c r="E280" s="823"/>
      <c r="F280" s="823"/>
      <c r="G280" s="981"/>
      <c r="H280" s="981"/>
      <c r="I280" s="823"/>
      <c r="J280" s="823"/>
      <c r="K280" s="824"/>
    </row>
    <row r="281" spans="2:11" s="953" customFormat="1" ht="16.3">
      <c r="B281" s="421" t="s">
        <v>360</v>
      </c>
      <c r="C281" s="828"/>
      <c r="D281" s="829"/>
      <c r="E281" s="829"/>
      <c r="F281" s="829"/>
      <c r="G281" s="829"/>
      <c r="H281" s="829"/>
      <c r="I281" s="829"/>
      <c r="J281" s="829"/>
      <c r="K281" s="948"/>
    </row>
    <row r="282" spans="2:11" s="953" customFormat="1" ht="16.3">
      <c r="B282" s="949"/>
      <c r="C282" s="950"/>
      <c r="D282" s="951"/>
      <c r="E282" s="951"/>
      <c r="F282" s="951"/>
      <c r="G282" s="951"/>
      <c r="H282" s="951"/>
      <c r="I282" s="951"/>
      <c r="J282" s="951"/>
      <c r="K282" s="952"/>
    </row>
    <row r="283" spans="2:11" ht="16.3">
      <c r="B283" s="983" t="s">
        <v>849</v>
      </c>
      <c r="C283" s="984" t="s">
        <v>918</v>
      </c>
      <c r="D283" s="985">
        <v>305</v>
      </c>
      <c r="E283" s="985">
        <v>79</v>
      </c>
      <c r="F283" s="985">
        <v>41</v>
      </c>
      <c r="G283" s="985">
        <v>20</v>
      </c>
      <c r="H283" s="985" t="s">
        <v>43</v>
      </c>
      <c r="I283" s="985"/>
      <c r="J283" s="985"/>
      <c r="K283" s="986" t="s">
        <v>1004</v>
      </c>
    </row>
    <row r="284" spans="2:11" ht="16.3">
      <c r="B284" s="987" t="s">
        <v>850</v>
      </c>
      <c r="C284" s="988" t="s">
        <v>919</v>
      </c>
      <c r="D284" s="989">
        <v>333</v>
      </c>
      <c r="E284" s="989">
        <v>79</v>
      </c>
      <c r="F284" s="989">
        <v>41</v>
      </c>
      <c r="G284" s="989">
        <v>20</v>
      </c>
      <c r="H284" s="989" t="s">
        <v>147</v>
      </c>
      <c r="I284" s="989"/>
      <c r="J284" s="989"/>
      <c r="K284" s="990" t="s">
        <v>1005</v>
      </c>
    </row>
    <row r="285" spans="2:11" ht="16.3">
      <c r="B285" s="991" t="s">
        <v>66</v>
      </c>
      <c r="C285" s="988" t="s">
        <v>920</v>
      </c>
      <c r="D285" s="989">
        <v>359</v>
      </c>
      <c r="E285" s="989">
        <v>79</v>
      </c>
      <c r="F285" s="989">
        <v>41</v>
      </c>
      <c r="G285" s="989">
        <v>20</v>
      </c>
      <c r="H285" s="989" t="s">
        <v>147</v>
      </c>
      <c r="I285" s="989"/>
      <c r="J285" s="989"/>
      <c r="K285" s="990"/>
    </row>
    <row r="286" spans="2:11" ht="19.05">
      <c r="B286" s="992"/>
      <c r="C286" s="988" t="s">
        <v>851</v>
      </c>
      <c r="D286" s="989">
        <v>560</v>
      </c>
      <c r="E286" s="989">
        <v>125</v>
      </c>
      <c r="F286" s="989">
        <v>63</v>
      </c>
      <c r="G286" s="989">
        <v>20</v>
      </c>
      <c r="H286" s="989" t="s">
        <v>147</v>
      </c>
      <c r="I286" s="989"/>
      <c r="J286" s="989"/>
      <c r="K286" s="993"/>
    </row>
    <row r="287" spans="2:11" ht="16.3">
      <c r="B287" s="987"/>
      <c r="C287" s="988" t="s">
        <v>852</v>
      </c>
      <c r="D287" s="989">
        <v>652</v>
      </c>
      <c r="E287" s="989">
        <v>125</v>
      </c>
      <c r="F287" s="989">
        <v>63</v>
      </c>
      <c r="G287" s="989">
        <v>20</v>
      </c>
      <c r="H287" s="989" t="s">
        <v>43</v>
      </c>
      <c r="I287" s="989"/>
      <c r="J287" s="989"/>
      <c r="K287" s="994"/>
    </row>
    <row r="288" spans="2:11" ht="16.3">
      <c r="B288" s="995"/>
      <c r="C288" s="988" t="s">
        <v>853</v>
      </c>
      <c r="D288" s="989">
        <v>680</v>
      </c>
      <c r="E288" s="989" t="s">
        <v>52</v>
      </c>
      <c r="F288" s="989">
        <v>63</v>
      </c>
      <c r="G288" s="989">
        <v>20</v>
      </c>
      <c r="H288" s="989" t="s">
        <v>43</v>
      </c>
      <c r="I288" s="989"/>
      <c r="J288" s="989"/>
      <c r="K288" s="994"/>
    </row>
    <row r="289" spans="2:12" ht="16.3">
      <c r="B289" s="983"/>
      <c r="C289" s="984" t="s">
        <v>918</v>
      </c>
      <c r="D289" s="985">
        <v>390</v>
      </c>
      <c r="E289" s="985">
        <v>79</v>
      </c>
      <c r="F289" s="985">
        <v>41</v>
      </c>
      <c r="G289" s="985">
        <v>20</v>
      </c>
      <c r="H289" s="985" t="s">
        <v>43</v>
      </c>
      <c r="I289" s="985"/>
      <c r="J289" s="985"/>
      <c r="K289" s="986" t="s">
        <v>854</v>
      </c>
    </row>
    <row r="290" spans="2:12" s="743" customFormat="1" ht="19.05">
      <c r="B290" s="992"/>
      <c r="C290" s="988" t="s">
        <v>919</v>
      </c>
      <c r="D290" s="989">
        <v>428</v>
      </c>
      <c r="E290" s="989">
        <v>79</v>
      </c>
      <c r="F290" s="989">
        <v>41</v>
      </c>
      <c r="G290" s="989">
        <v>20</v>
      </c>
      <c r="H290" s="989" t="s">
        <v>147</v>
      </c>
      <c r="I290" s="989"/>
      <c r="J290" s="989"/>
      <c r="K290" s="990" t="s">
        <v>1006</v>
      </c>
    </row>
    <row r="291" spans="2:12" s="578" customFormat="1" ht="16.3">
      <c r="B291" s="987"/>
      <c r="C291" s="988" t="s">
        <v>920</v>
      </c>
      <c r="D291" s="989">
        <v>456</v>
      </c>
      <c r="E291" s="989">
        <v>79</v>
      </c>
      <c r="F291" s="989">
        <v>41</v>
      </c>
      <c r="G291" s="989">
        <v>20</v>
      </c>
      <c r="H291" s="989" t="s">
        <v>147</v>
      </c>
      <c r="I291" s="989"/>
      <c r="J291" s="989"/>
      <c r="K291" s="990"/>
      <c r="L291" s="953"/>
    </row>
    <row r="292" spans="2:12" s="578" customFormat="1" ht="16.3">
      <c r="B292" s="991"/>
      <c r="C292" s="988" t="s">
        <v>851</v>
      </c>
      <c r="D292" s="989">
        <v>630</v>
      </c>
      <c r="E292" s="989">
        <v>125</v>
      </c>
      <c r="F292" s="989">
        <v>63</v>
      </c>
      <c r="G292" s="989">
        <v>20</v>
      </c>
      <c r="H292" s="989" t="s">
        <v>147</v>
      </c>
      <c r="I292" s="989"/>
      <c r="J292" s="989"/>
      <c r="K292" s="993"/>
      <c r="L292" s="953"/>
    </row>
    <row r="293" spans="2:12" s="578" customFormat="1" ht="16.3">
      <c r="B293" s="995"/>
      <c r="C293" s="988" t="s">
        <v>852</v>
      </c>
      <c r="D293" s="989">
        <v>733</v>
      </c>
      <c r="E293" s="989">
        <v>125</v>
      </c>
      <c r="F293" s="989">
        <v>63</v>
      </c>
      <c r="G293" s="989">
        <v>20</v>
      </c>
      <c r="H293" s="989" t="s">
        <v>43</v>
      </c>
      <c r="I293" s="989"/>
      <c r="J293" s="989"/>
      <c r="K293" s="994"/>
      <c r="L293" s="953"/>
    </row>
    <row r="294" spans="2:12" s="578" customFormat="1" ht="16.3">
      <c r="B294" s="995"/>
      <c r="C294" s="988" t="s">
        <v>853</v>
      </c>
      <c r="D294" s="989">
        <v>1069</v>
      </c>
      <c r="E294" s="989" t="s">
        <v>52</v>
      </c>
      <c r="F294" s="989">
        <v>63</v>
      </c>
      <c r="G294" s="989">
        <v>20</v>
      </c>
      <c r="H294" s="989" t="s">
        <v>43</v>
      </c>
      <c r="I294" s="989"/>
      <c r="J294" s="989"/>
      <c r="K294" s="994"/>
      <c r="L294" s="953"/>
    </row>
    <row r="295" spans="2:12" s="578" customFormat="1" ht="16.3">
      <c r="B295" s="983"/>
      <c r="C295" s="984" t="s">
        <v>918</v>
      </c>
      <c r="D295" s="985">
        <v>291</v>
      </c>
      <c r="E295" s="985">
        <v>79</v>
      </c>
      <c r="F295" s="985">
        <v>41</v>
      </c>
      <c r="G295" s="985">
        <v>20</v>
      </c>
      <c r="H295" s="985" t="s">
        <v>43</v>
      </c>
      <c r="I295" s="985"/>
      <c r="J295" s="985"/>
      <c r="K295" s="986" t="s">
        <v>855</v>
      </c>
    </row>
    <row r="296" spans="2:12" s="578" customFormat="1" ht="19.05">
      <c r="B296" s="992"/>
      <c r="C296" s="988" t="s">
        <v>919</v>
      </c>
      <c r="D296" s="989">
        <v>320</v>
      </c>
      <c r="E296" s="989">
        <v>79</v>
      </c>
      <c r="F296" s="989">
        <v>41</v>
      </c>
      <c r="G296" s="989">
        <v>20</v>
      </c>
      <c r="H296" s="989" t="s">
        <v>147</v>
      </c>
      <c r="I296" s="989"/>
      <c r="J296" s="989"/>
      <c r="K296" s="990" t="s">
        <v>856</v>
      </c>
    </row>
    <row r="297" spans="2:12" s="578" customFormat="1" ht="16.3">
      <c r="B297" s="987"/>
      <c r="C297" s="988" t="s">
        <v>920</v>
      </c>
      <c r="D297" s="989">
        <v>350</v>
      </c>
      <c r="E297" s="989">
        <v>79</v>
      </c>
      <c r="F297" s="989">
        <v>41</v>
      </c>
      <c r="G297" s="989">
        <v>20</v>
      </c>
      <c r="H297" s="989" t="s">
        <v>147</v>
      </c>
      <c r="I297" s="989"/>
      <c r="J297" s="989"/>
      <c r="K297" s="990" t="s">
        <v>1005</v>
      </c>
    </row>
    <row r="298" spans="2:12" s="578" customFormat="1" ht="16.3">
      <c r="B298" s="991"/>
      <c r="C298" s="988" t="s">
        <v>851</v>
      </c>
      <c r="D298" s="989">
        <v>560</v>
      </c>
      <c r="E298" s="989">
        <v>125</v>
      </c>
      <c r="F298" s="989">
        <v>63</v>
      </c>
      <c r="G298" s="989">
        <v>20</v>
      </c>
      <c r="H298" s="989" t="s">
        <v>147</v>
      </c>
      <c r="I298" s="989"/>
      <c r="J298" s="989"/>
      <c r="K298" s="993"/>
    </row>
    <row r="299" spans="2:12" s="578" customFormat="1" ht="16.3">
      <c r="B299" s="995"/>
      <c r="C299" s="988" t="s">
        <v>852</v>
      </c>
      <c r="D299" s="989">
        <v>652</v>
      </c>
      <c r="E299" s="989">
        <v>125</v>
      </c>
      <c r="F299" s="989">
        <v>63</v>
      </c>
      <c r="G299" s="989">
        <v>20</v>
      </c>
      <c r="H299" s="989" t="s">
        <v>43</v>
      </c>
      <c r="I299" s="989"/>
      <c r="J299" s="989"/>
      <c r="K299" s="994"/>
    </row>
    <row r="300" spans="2:12" s="578" customFormat="1" ht="16.3">
      <c r="B300" s="995"/>
      <c r="C300" s="988" t="s">
        <v>853</v>
      </c>
      <c r="D300" s="989">
        <v>672</v>
      </c>
      <c r="E300" s="989" t="s">
        <v>52</v>
      </c>
      <c r="F300" s="989">
        <v>63</v>
      </c>
      <c r="G300" s="989">
        <v>20</v>
      </c>
      <c r="H300" s="989" t="s">
        <v>43</v>
      </c>
      <c r="I300" s="989"/>
      <c r="J300" s="989"/>
      <c r="K300" s="994"/>
    </row>
    <row r="301" spans="2:12" s="578" customFormat="1" ht="16.3">
      <c r="B301" s="983"/>
      <c r="C301" s="984" t="s">
        <v>918</v>
      </c>
      <c r="D301" s="985">
        <v>312</v>
      </c>
      <c r="E301" s="985">
        <v>79</v>
      </c>
      <c r="F301" s="985">
        <v>41</v>
      </c>
      <c r="G301" s="985">
        <v>20</v>
      </c>
      <c r="H301" s="985" t="s">
        <v>43</v>
      </c>
      <c r="I301" s="985"/>
      <c r="J301" s="985"/>
      <c r="K301" s="986" t="s">
        <v>857</v>
      </c>
      <c r="L301" s="953"/>
    </row>
    <row r="302" spans="2:12" s="578" customFormat="1" ht="19.05">
      <c r="B302" s="992"/>
      <c r="C302" s="988" t="s">
        <v>919</v>
      </c>
      <c r="D302" s="989">
        <v>339</v>
      </c>
      <c r="E302" s="989">
        <v>79</v>
      </c>
      <c r="F302" s="989">
        <v>41</v>
      </c>
      <c r="G302" s="989">
        <v>20</v>
      </c>
      <c r="H302" s="989" t="s">
        <v>147</v>
      </c>
      <c r="I302" s="989"/>
      <c r="J302" s="989"/>
      <c r="K302" s="990" t="s">
        <v>858</v>
      </c>
      <c r="L302" s="953"/>
    </row>
    <row r="303" spans="2:12" s="578" customFormat="1" ht="16.3">
      <c r="B303" s="987"/>
      <c r="C303" s="988" t="s">
        <v>920</v>
      </c>
      <c r="D303" s="989">
        <v>367</v>
      </c>
      <c r="E303" s="989">
        <v>79</v>
      </c>
      <c r="F303" s="989">
        <v>41</v>
      </c>
      <c r="G303" s="989">
        <v>20</v>
      </c>
      <c r="H303" s="989" t="s">
        <v>147</v>
      </c>
      <c r="I303" s="989"/>
      <c r="J303" s="989"/>
      <c r="K303" s="990" t="s">
        <v>1005</v>
      </c>
      <c r="L303" s="953"/>
    </row>
    <row r="304" spans="2:12" s="578" customFormat="1" ht="16.3">
      <c r="B304" s="991"/>
      <c r="C304" s="988" t="s">
        <v>851</v>
      </c>
      <c r="D304" s="989">
        <v>579</v>
      </c>
      <c r="E304" s="989">
        <v>125</v>
      </c>
      <c r="F304" s="989">
        <v>63</v>
      </c>
      <c r="G304" s="989">
        <v>20</v>
      </c>
      <c r="H304" s="989" t="s">
        <v>147</v>
      </c>
      <c r="I304" s="989"/>
      <c r="J304" s="989"/>
      <c r="K304" s="993"/>
    </row>
    <row r="305" spans="2:12" s="578" customFormat="1" ht="16.3">
      <c r="B305" s="995"/>
      <c r="C305" s="988" t="s">
        <v>852</v>
      </c>
      <c r="D305" s="989">
        <v>682</v>
      </c>
      <c r="E305" s="989">
        <v>125</v>
      </c>
      <c r="F305" s="989">
        <v>63</v>
      </c>
      <c r="G305" s="989">
        <v>20</v>
      </c>
      <c r="H305" s="989" t="s">
        <v>43</v>
      </c>
      <c r="I305" s="989"/>
      <c r="J305" s="989"/>
      <c r="K305" s="994"/>
    </row>
    <row r="306" spans="2:12" s="578" customFormat="1" ht="16.3">
      <c r="B306" s="995"/>
      <c r="C306" s="988" t="s">
        <v>853</v>
      </c>
      <c r="D306" s="989">
        <v>692</v>
      </c>
      <c r="E306" s="989" t="s">
        <v>52</v>
      </c>
      <c r="F306" s="989">
        <v>63</v>
      </c>
      <c r="G306" s="989">
        <v>20</v>
      </c>
      <c r="H306" s="989" t="s">
        <v>43</v>
      </c>
      <c r="I306" s="989"/>
      <c r="J306" s="989"/>
      <c r="K306" s="994"/>
    </row>
    <row r="307" spans="2:12" s="578" customFormat="1" ht="16.3">
      <c r="B307" s="983"/>
      <c r="C307" s="984" t="s">
        <v>918</v>
      </c>
      <c r="D307" s="985">
        <v>350</v>
      </c>
      <c r="E307" s="985">
        <v>79</v>
      </c>
      <c r="F307" s="985">
        <v>41</v>
      </c>
      <c r="G307" s="985">
        <v>20</v>
      </c>
      <c r="H307" s="985" t="s">
        <v>43</v>
      </c>
      <c r="I307" s="985"/>
      <c r="J307" s="985"/>
      <c r="K307" s="986" t="s">
        <v>859</v>
      </c>
      <c r="L307" s="953"/>
    </row>
    <row r="308" spans="2:12" s="578" customFormat="1" ht="19.05">
      <c r="B308" s="992"/>
      <c r="C308" s="988" t="s">
        <v>919</v>
      </c>
      <c r="D308" s="989">
        <v>378</v>
      </c>
      <c r="E308" s="989">
        <v>79</v>
      </c>
      <c r="F308" s="989">
        <v>41</v>
      </c>
      <c r="G308" s="989">
        <v>20</v>
      </c>
      <c r="H308" s="989" t="s">
        <v>147</v>
      </c>
      <c r="I308" s="989"/>
      <c r="J308" s="989"/>
      <c r="K308" s="990" t="s">
        <v>1006</v>
      </c>
      <c r="L308" s="953"/>
    </row>
    <row r="309" spans="2:12" s="578" customFormat="1" ht="16.3">
      <c r="B309" s="987"/>
      <c r="C309" s="988" t="s">
        <v>920</v>
      </c>
      <c r="D309" s="989">
        <v>402</v>
      </c>
      <c r="E309" s="989">
        <v>79</v>
      </c>
      <c r="F309" s="989">
        <v>41</v>
      </c>
      <c r="G309" s="989">
        <v>20</v>
      </c>
      <c r="H309" s="989" t="s">
        <v>147</v>
      </c>
      <c r="I309" s="989"/>
      <c r="J309" s="989"/>
      <c r="K309" s="990"/>
      <c r="L309" s="953"/>
    </row>
    <row r="310" spans="2:12" s="578" customFormat="1" ht="16.3">
      <c r="B310" s="991"/>
      <c r="C310" s="988" t="s">
        <v>851</v>
      </c>
      <c r="D310" s="989">
        <v>612</v>
      </c>
      <c r="E310" s="989">
        <v>125</v>
      </c>
      <c r="F310" s="989">
        <v>63</v>
      </c>
      <c r="G310" s="989">
        <v>20</v>
      </c>
      <c r="H310" s="989" t="s">
        <v>147</v>
      </c>
      <c r="I310" s="989"/>
      <c r="J310" s="989"/>
      <c r="K310" s="993"/>
    </row>
    <row r="311" spans="2:12" s="578" customFormat="1" ht="16.3">
      <c r="B311" s="995"/>
      <c r="C311" s="988" t="s">
        <v>852</v>
      </c>
      <c r="D311" s="989">
        <v>705</v>
      </c>
      <c r="E311" s="989">
        <v>125</v>
      </c>
      <c r="F311" s="989">
        <v>63</v>
      </c>
      <c r="G311" s="989">
        <v>20</v>
      </c>
      <c r="H311" s="989" t="s">
        <v>43</v>
      </c>
      <c r="I311" s="989"/>
      <c r="J311" s="989"/>
      <c r="K311" s="994"/>
    </row>
    <row r="312" spans="2:12" s="578" customFormat="1" ht="16.3">
      <c r="B312" s="995"/>
      <c r="C312" s="988" t="s">
        <v>853</v>
      </c>
      <c r="D312" s="989">
        <v>942</v>
      </c>
      <c r="E312" s="989" t="s">
        <v>52</v>
      </c>
      <c r="F312" s="989">
        <v>63</v>
      </c>
      <c r="G312" s="989">
        <v>20</v>
      </c>
      <c r="H312" s="989" t="s">
        <v>43</v>
      </c>
      <c r="I312" s="989"/>
      <c r="J312" s="989"/>
      <c r="K312" s="994"/>
    </row>
    <row r="313" spans="2:12" s="578" customFormat="1" ht="16.3">
      <c r="B313" s="983"/>
      <c r="C313" s="984" t="s">
        <v>918</v>
      </c>
      <c r="D313" s="985">
        <v>416</v>
      </c>
      <c r="E313" s="985">
        <v>79</v>
      </c>
      <c r="F313" s="985">
        <v>41</v>
      </c>
      <c r="G313" s="985">
        <v>20</v>
      </c>
      <c r="H313" s="985" t="s">
        <v>43</v>
      </c>
      <c r="I313" s="985"/>
      <c r="J313" s="985"/>
      <c r="K313" s="986" t="s">
        <v>1007</v>
      </c>
    </row>
    <row r="314" spans="2:12" s="578" customFormat="1" ht="19.05">
      <c r="B314" s="992"/>
      <c r="C314" s="988" t="s">
        <v>919</v>
      </c>
      <c r="D314" s="989">
        <v>458</v>
      </c>
      <c r="E314" s="989">
        <v>79</v>
      </c>
      <c r="F314" s="989">
        <v>41</v>
      </c>
      <c r="G314" s="989">
        <v>20</v>
      </c>
      <c r="H314" s="989" t="s">
        <v>147</v>
      </c>
      <c r="I314" s="989"/>
      <c r="J314" s="989"/>
      <c r="K314" s="990" t="s">
        <v>1005</v>
      </c>
    </row>
    <row r="315" spans="2:12" s="578" customFormat="1" ht="16.3">
      <c r="B315" s="987"/>
      <c r="C315" s="988" t="s">
        <v>920</v>
      </c>
      <c r="D315" s="989">
        <v>493</v>
      </c>
      <c r="E315" s="989">
        <v>79</v>
      </c>
      <c r="F315" s="989">
        <v>41</v>
      </c>
      <c r="G315" s="989">
        <v>20</v>
      </c>
      <c r="H315" s="989" t="s">
        <v>147</v>
      </c>
      <c r="I315" s="989"/>
      <c r="J315" s="989"/>
      <c r="K315" s="990"/>
    </row>
    <row r="316" spans="2:12" s="578" customFormat="1" ht="16.3">
      <c r="B316" s="991"/>
      <c r="C316" s="988" t="s">
        <v>851</v>
      </c>
      <c r="D316" s="989">
        <v>650</v>
      </c>
      <c r="E316" s="989">
        <v>125</v>
      </c>
      <c r="F316" s="989">
        <v>63</v>
      </c>
      <c r="G316" s="989">
        <v>20</v>
      </c>
      <c r="H316" s="989" t="s">
        <v>147</v>
      </c>
      <c r="I316" s="989"/>
      <c r="J316" s="989"/>
      <c r="K316" s="993"/>
    </row>
    <row r="317" spans="2:12" s="578" customFormat="1" ht="16.3">
      <c r="B317" s="995"/>
      <c r="C317" s="988" t="s">
        <v>852</v>
      </c>
      <c r="D317" s="989">
        <v>807</v>
      </c>
      <c r="E317" s="989">
        <v>125</v>
      </c>
      <c r="F317" s="989">
        <v>63</v>
      </c>
      <c r="G317" s="989">
        <v>20</v>
      </c>
      <c r="H317" s="989" t="s">
        <v>43</v>
      </c>
      <c r="I317" s="989"/>
      <c r="J317" s="989"/>
      <c r="K317" s="994"/>
    </row>
    <row r="318" spans="2:12" s="578" customFormat="1" ht="16.3">
      <c r="B318" s="995"/>
      <c r="C318" s="988" t="s">
        <v>853</v>
      </c>
      <c r="D318" s="989">
        <v>1164</v>
      </c>
      <c r="E318" s="989" t="s">
        <v>52</v>
      </c>
      <c r="F318" s="989">
        <v>63</v>
      </c>
      <c r="G318" s="989">
        <v>20</v>
      </c>
      <c r="H318" s="989" t="s">
        <v>43</v>
      </c>
      <c r="I318" s="989"/>
      <c r="J318" s="989"/>
      <c r="K318" s="994"/>
    </row>
    <row r="319" spans="2:12" s="578" customFormat="1" ht="16.3">
      <c r="B319" s="983"/>
      <c r="C319" s="984" t="s">
        <v>918</v>
      </c>
      <c r="D319" s="985">
        <v>316</v>
      </c>
      <c r="E319" s="985">
        <v>79</v>
      </c>
      <c r="F319" s="985">
        <v>41</v>
      </c>
      <c r="G319" s="985">
        <v>20</v>
      </c>
      <c r="H319" s="985" t="s">
        <v>43</v>
      </c>
      <c r="I319" s="985"/>
      <c r="J319" s="985"/>
      <c r="K319" s="986" t="s">
        <v>1008</v>
      </c>
    </row>
    <row r="320" spans="2:12" s="578" customFormat="1" ht="19.05">
      <c r="B320" s="992"/>
      <c r="C320" s="988" t="s">
        <v>919</v>
      </c>
      <c r="D320" s="989">
        <v>341</v>
      </c>
      <c r="E320" s="989">
        <v>79</v>
      </c>
      <c r="F320" s="989">
        <v>41</v>
      </c>
      <c r="G320" s="989">
        <v>20</v>
      </c>
      <c r="H320" s="989" t="s">
        <v>147</v>
      </c>
      <c r="I320" s="989"/>
      <c r="J320" s="989"/>
      <c r="K320" s="990" t="s">
        <v>1005</v>
      </c>
    </row>
    <row r="321" spans="2:11" s="578" customFormat="1" ht="16.3">
      <c r="B321" s="987"/>
      <c r="C321" s="988" t="s">
        <v>920</v>
      </c>
      <c r="D321" s="989">
        <v>370</v>
      </c>
      <c r="E321" s="989">
        <v>79</v>
      </c>
      <c r="F321" s="989">
        <v>41</v>
      </c>
      <c r="G321" s="989">
        <v>20</v>
      </c>
      <c r="H321" s="989" t="s">
        <v>147</v>
      </c>
      <c r="I321" s="989"/>
      <c r="J321" s="989"/>
      <c r="K321" s="990"/>
    </row>
    <row r="322" spans="2:11" s="578" customFormat="1" ht="16.3">
      <c r="B322" s="991"/>
      <c r="C322" s="988" t="s">
        <v>851</v>
      </c>
      <c r="D322" s="989">
        <v>582</v>
      </c>
      <c r="E322" s="989">
        <v>125</v>
      </c>
      <c r="F322" s="989">
        <v>63</v>
      </c>
      <c r="G322" s="989">
        <v>20</v>
      </c>
      <c r="H322" s="989" t="s">
        <v>147</v>
      </c>
      <c r="I322" s="989"/>
      <c r="J322" s="989"/>
      <c r="K322" s="993"/>
    </row>
    <row r="323" spans="2:11" s="578" customFormat="1" ht="16.3">
      <c r="B323" s="995"/>
      <c r="C323" s="988" t="s">
        <v>852</v>
      </c>
      <c r="D323" s="989">
        <v>686</v>
      </c>
      <c r="E323" s="989">
        <v>125</v>
      </c>
      <c r="F323" s="989">
        <v>63</v>
      </c>
      <c r="G323" s="989">
        <v>20</v>
      </c>
      <c r="H323" s="989" t="s">
        <v>43</v>
      </c>
      <c r="I323" s="989"/>
      <c r="J323" s="989"/>
      <c r="K323" s="994"/>
    </row>
    <row r="324" spans="2:11" s="578" customFormat="1" ht="16.3">
      <c r="B324" s="995"/>
      <c r="C324" s="988" t="s">
        <v>853</v>
      </c>
      <c r="D324" s="989">
        <v>698</v>
      </c>
      <c r="E324" s="989" t="s">
        <v>52</v>
      </c>
      <c r="F324" s="989">
        <v>63</v>
      </c>
      <c r="G324" s="989">
        <v>20</v>
      </c>
      <c r="H324" s="989" t="s">
        <v>43</v>
      </c>
      <c r="I324" s="989"/>
      <c r="J324" s="989"/>
      <c r="K324" s="994"/>
    </row>
    <row r="325" spans="2:11" s="578" customFormat="1" ht="16.3">
      <c r="B325" s="996" t="s">
        <v>1009</v>
      </c>
      <c r="C325" s="997"/>
      <c r="D325" s="998"/>
      <c r="E325" s="998"/>
      <c r="F325" s="998"/>
      <c r="G325" s="998"/>
      <c r="H325" s="998"/>
      <c r="I325" s="998"/>
      <c r="J325" s="998"/>
      <c r="K325" s="999"/>
    </row>
    <row r="326" spans="2:11" s="578" customFormat="1" ht="16.3">
      <c r="B326" s="1000" t="s">
        <v>1010</v>
      </c>
      <c r="C326" s="1001"/>
      <c r="D326" s="1002"/>
      <c r="E326" s="1002"/>
      <c r="F326" s="1002"/>
      <c r="G326" s="1002"/>
      <c r="H326" s="1002"/>
      <c r="I326" s="1002"/>
      <c r="J326" s="1002"/>
      <c r="K326" s="1003"/>
    </row>
    <row r="327" spans="2:11" s="578" customFormat="1" ht="16.3">
      <c r="B327" s="1000" t="s">
        <v>860</v>
      </c>
      <c r="C327" s="1001"/>
      <c r="D327" s="1002"/>
      <c r="E327" s="1002"/>
      <c r="F327" s="1002"/>
      <c r="G327" s="1002"/>
      <c r="H327" s="1002"/>
      <c r="I327" s="1002"/>
      <c r="J327" s="1002"/>
      <c r="K327" s="1003"/>
    </row>
    <row r="328" spans="2:11" s="578" customFormat="1" ht="16.3">
      <c r="B328" s="1000" t="s">
        <v>1011</v>
      </c>
      <c r="C328" s="1001"/>
      <c r="D328" s="1002"/>
      <c r="E328" s="1002"/>
      <c r="F328" s="1002"/>
      <c r="G328" s="1002"/>
      <c r="H328" s="1002"/>
      <c r="I328" s="1002"/>
      <c r="J328" s="1002"/>
      <c r="K328" s="1003"/>
    </row>
    <row r="329" spans="2:11" s="578" customFormat="1" ht="16.3">
      <c r="B329" s="1000" t="s">
        <v>1012</v>
      </c>
      <c r="C329" s="1001"/>
      <c r="D329" s="1002"/>
      <c r="E329" s="1002"/>
      <c r="F329" s="1002"/>
      <c r="G329" s="1002"/>
      <c r="H329" s="1002"/>
      <c r="I329" s="1002"/>
      <c r="J329" s="1002"/>
      <c r="K329" s="1003"/>
    </row>
    <row r="330" spans="2:11" s="578" customFormat="1" ht="16.3">
      <c r="B330" s="1000" t="s">
        <v>1013</v>
      </c>
      <c r="C330" s="1001"/>
      <c r="D330" s="1002"/>
      <c r="E330" s="1002"/>
      <c r="F330" s="1002"/>
      <c r="G330" s="1002"/>
      <c r="H330" s="1002"/>
      <c r="I330" s="1002"/>
      <c r="J330" s="1002"/>
      <c r="K330" s="1004"/>
    </row>
    <row r="331" spans="2:11" s="578" customFormat="1" ht="16.3">
      <c r="B331" s="1000" t="s">
        <v>861</v>
      </c>
      <c r="C331" s="1001"/>
      <c r="D331" s="1002"/>
      <c r="E331" s="1002"/>
      <c r="F331" s="1002"/>
      <c r="G331" s="1002"/>
      <c r="H331" s="1002"/>
      <c r="I331" s="1002"/>
      <c r="J331" s="1002"/>
      <c r="K331" s="1003"/>
    </row>
    <row r="332" spans="2:11" s="578" customFormat="1" ht="16.3">
      <c r="B332" s="1000" t="s">
        <v>862</v>
      </c>
      <c r="C332" s="1001"/>
      <c r="D332" s="1002"/>
      <c r="E332" s="1002"/>
      <c r="F332" s="1002"/>
      <c r="G332" s="1002"/>
      <c r="H332" s="1002"/>
      <c r="I332" s="1002"/>
      <c r="J332" s="1002"/>
      <c r="K332" s="1003"/>
    </row>
    <row r="333" spans="2:11" s="578" customFormat="1" ht="16.3">
      <c r="B333" s="1000" t="s">
        <v>1014</v>
      </c>
      <c r="C333" s="1001"/>
      <c r="D333" s="1002"/>
      <c r="E333" s="1002"/>
      <c r="F333" s="1002"/>
      <c r="G333" s="1002"/>
      <c r="H333" s="1002"/>
      <c r="I333" s="1002"/>
      <c r="J333" s="1002"/>
      <c r="K333" s="1003"/>
    </row>
    <row r="334" spans="2:11" s="578" customFormat="1" ht="16.3">
      <c r="B334" s="1000" t="s">
        <v>863</v>
      </c>
      <c r="C334" s="1001"/>
      <c r="D334" s="1002"/>
      <c r="E334" s="1002"/>
      <c r="F334" s="1002"/>
      <c r="G334" s="1002"/>
      <c r="H334" s="1002"/>
      <c r="I334" s="1002"/>
      <c r="J334" s="1002"/>
      <c r="K334" s="1004"/>
    </row>
    <row r="335" spans="2:11" s="578" customFormat="1" ht="16.3">
      <c r="B335" s="1000" t="s">
        <v>864</v>
      </c>
      <c r="C335" s="1001"/>
      <c r="D335" s="1002"/>
      <c r="E335" s="1002"/>
      <c r="F335" s="1002"/>
      <c r="G335" s="1002"/>
      <c r="H335" s="1002"/>
      <c r="I335" s="1002"/>
      <c r="J335" s="1002"/>
      <c r="K335" s="1004"/>
    </row>
    <row r="336" spans="2:11" s="578" customFormat="1" ht="16.3">
      <c r="B336" s="1005" t="s">
        <v>658</v>
      </c>
      <c r="C336" s="1006"/>
      <c r="D336" s="1007"/>
      <c r="E336" s="1008"/>
      <c r="F336" s="1008"/>
      <c r="G336" s="1006"/>
      <c r="H336" s="1008"/>
      <c r="I336" s="1006"/>
      <c r="J336" s="1006"/>
      <c r="K336" s="1009"/>
    </row>
    <row r="337" spans="1:91" s="578" customFormat="1" ht="16.3">
      <c r="B337" s="1010"/>
      <c r="C337" s="1011"/>
      <c r="D337" s="1012"/>
      <c r="E337" s="1013"/>
      <c r="F337" s="1013"/>
      <c r="G337" s="1011"/>
      <c r="H337" s="1013"/>
      <c r="I337" s="1011"/>
      <c r="J337" s="1011"/>
      <c r="K337" s="1014"/>
    </row>
    <row r="338" spans="1:91" s="920" customFormat="1" ht="16.3">
      <c r="A338" s="916"/>
      <c r="B338" s="917" t="s">
        <v>936</v>
      </c>
      <c r="C338" s="918" t="s">
        <v>975</v>
      </c>
      <c r="D338" s="919">
        <v>120</v>
      </c>
      <c r="E338" s="736">
        <v>54</v>
      </c>
      <c r="F338" s="736">
        <v>24</v>
      </c>
      <c r="G338" s="736">
        <v>0</v>
      </c>
      <c r="H338" s="622" t="s">
        <v>43</v>
      </c>
      <c r="I338" s="622"/>
      <c r="J338" s="620"/>
      <c r="K338" s="845" t="s">
        <v>981</v>
      </c>
      <c r="L338" s="916"/>
      <c r="M338" s="916"/>
      <c r="N338" s="916"/>
      <c r="O338" s="916"/>
      <c r="P338" s="916"/>
      <c r="Q338" s="916"/>
      <c r="R338" s="916"/>
      <c r="S338" s="916"/>
      <c r="T338" s="916"/>
      <c r="U338" s="916"/>
      <c r="V338" s="916"/>
      <c r="W338" s="916"/>
      <c r="X338" s="916"/>
      <c r="Y338" s="916"/>
      <c r="Z338" s="916"/>
      <c r="AA338" s="916"/>
      <c r="AB338" s="916"/>
      <c r="AC338" s="916"/>
      <c r="AD338" s="916"/>
      <c r="AE338" s="916"/>
      <c r="AF338" s="916"/>
      <c r="AG338" s="916"/>
      <c r="AH338" s="916"/>
      <c r="AI338" s="916"/>
      <c r="AJ338" s="916"/>
      <c r="AK338" s="916"/>
      <c r="AL338" s="916"/>
      <c r="AM338" s="916"/>
      <c r="AN338" s="916"/>
      <c r="AO338" s="916"/>
      <c r="AP338" s="916"/>
      <c r="AQ338" s="916"/>
      <c r="AR338" s="916"/>
      <c r="AS338" s="916"/>
      <c r="AT338" s="916"/>
      <c r="AU338" s="916"/>
      <c r="AV338" s="916"/>
      <c r="AW338" s="916"/>
      <c r="AX338" s="916"/>
      <c r="AY338" s="916"/>
      <c r="AZ338" s="916"/>
      <c r="BA338" s="916"/>
      <c r="BB338" s="916"/>
      <c r="BC338" s="916"/>
      <c r="BD338" s="916"/>
      <c r="BE338" s="916"/>
      <c r="BF338" s="916"/>
      <c r="BG338" s="916"/>
      <c r="BH338" s="916"/>
      <c r="BI338" s="916"/>
      <c r="BJ338" s="916"/>
      <c r="BK338" s="916"/>
      <c r="BL338" s="916"/>
      <c r="BM338" s="916"/>
      <c r="BN338" s="916"/>
      <c r="BO338" s="916"/>
      <c r="BP338" s="916"/>
      <c r="BQ338" s="916"/>
      <c r="BR338" s="916"/>
      <c r="BS338" s="916"/>
      <c r="BT338" s="916"/>
      <c r="BU338" s="916"/>
      <c r="BV338" s="916"/>
      <c r="BW338" s="916"/>
      <c r="BX338" s="916"/>
      <c r="BY338" s="916"/>
      <c r="BZ338" s="916"/>
      <c r="CA338" s="916"/>
      <c r="CB338" s="916"/>
      <c r="CC338" s="916"/>
      <c r="CD338" s="916"/>
      <c r="CE338" s="916"/>
      <c r="CF338" s="916"/>
      <c r="CG338" s="916"/>
      <c r="CH338" s="916"/>
      <c r="CI338" s="916"/>
      <c r="CJ338" s="916"/>
      <c r="CK338" s="916"/>
      <c r="CL338" s="916"/>
      <c r="CM338" s="916"/>
    </row>
    <row r="339" spans="1:91" s="920" customFormat="1" ht="16.3">
      <c r="A339" s="916"/>
      <c r="B339" s="921" t="s">
        <v>937</v>
      </c>
      <c r="C339" s="730" t="s">
        <v>976</v>
      </c>
      <c r="D339" s="922">
        <v>143</v>
      </c>
      <c r="E339" s="923" t="s">
        <v>938</v>
      </c>
      <c r="F339" s="923" t="s">
        <v>938</v>
      </c>
      <c r="G339" s="923">
        <v>0</v>
      </c>
      <c r="H339" s="623" t="s">
        <v>43</v>
      </c>
      <c r="I339" s="623"/>
      <c r="J339" s="617"/>
      <c r="K339" s="732"/>
      <c r="L339" s="916"/>
      <c r="M339" s="916"/>
      <c r="N339" s="916"/>
      <c r="O339" s="916"/>
      <c r="P339" s="916"/>
      <c r="Q339" s="916"/>
      <c r="R339" s="916"/>
      <c r="S339" s="916"/>
      <c r="T339" s="916"/>
      <c r="U339" s="916"/>
      <c r="V339" s="916"/>
      <c r="W339" s="916"/>
      <c r="X339" s="916"/>
      <c r="Y339" s="916"/>
      <c r="Z339" s="916"/>
      <c r="AA339" s="916"/>
      <c r="AB339" s="916"/>
      <c r="AC339" s="916"/>
      <c r="AD339" s="916"/>
      <c r="AE339" s="916"/>
      <c r="AF339" s="916"/>
      <c r="AG339" s="916"/>
      <c r="AH339" s="916"/>
      <c r="AI339" s="916"/>
      <c r="AJ339" s="916"/>
      <c r="AK339" s="916"/>
      <c r="AL339" s="916"/>
      <c r="AM339" s="916"/>
      <c r="AN339" s="916"/>
      <c r="AO339" s="916"/>
      <c r="AP339" s="916"/>
      <c r="AQ339" s="916"/>
      <c r="AR339" s="916"/>
      <c r="AS339" s="916"/>
      <c r="AT339" s="916"/>
      <c r="AU339" s="916"/>
      <c r="AV339" s="916"/>
      <c r="AW339" s="916"/>
      <c r="AX339" s="916"/>
      <c r="AY339" s="916"/>
      <c r="AZ339" s="916"/>
      <c r="BA339" s="916"/>
      <c r="BB339" s="916"/>
      <c r="BC339" s="916"/>
      <c r="BD339" s="916"/>
      <c r="BE339" s="916"/>
      <c r="BF339" s="916"/>
      <c r="BG339" s="916"/>
      <c r="BH339" s="916"/>
      <c r="BI339" s="916"/>
      <c r="BJ339" s="916"/>
      <c r="BK339" s="916"/>
      <c r="BL339" s="916"/>
      <c r="BM339" s="916"/>
      <c r="BN339" s="916"/>
      <c r="BO339" s="916"/>
      <c r="BP339" s="916"/>
      <c r="BQ339" s="916"/>
      <c r="BR339" s="916"/>
      <c r="BS339" s="916"/>
      <c r="BT339" s="916"/>
      <c r="BU339" s="916"/>
      <c r="BV339" s="916"/>
      <c r="BW339" s="916"/>
      <c r="BX339" s="916"/>
      <c r="BY339" s="916"/>
      <c r="BZ339" s="916"/>
      <c r="CA339" s="916"/>
      <c r="CB339" s="916"/>
      <c r="CC339" s="916"/>
      <c r="CD339" s="916"/>
      <c r="CE339" s="916"/>
      <c r="CF339" s="916"/>
      <c r="CG339" s="916"/>
      <c r="CH339" s="916"/>
      <c r="CI339" s="916"/>
      <c r="CJ339" s="916"/>
      <c r="CK339" s="916"/>
      <c r="CL339" s="916"/>
      <c r="CM339" s="916"/>
    </row>
    <row r="340" spans="1:91" s="920" customFormat="1" ht="16.3">
      <c r="A340" s="916"/>
      <c r="B340" s="846" t="s">
        <v>66</v>
      </c>
      <c r="C340" s="730" t="s">
        <v>977</v>
      </c>
      <c r="D340" s="922">
        <v>155</v>
      </c>
      <c r="E340" s="923">
        <v>54</v>
      </c>
      <c r="F340" s="923">
        <v>24</v>
      </c>
      <c r="G340" s="923">
        <v>0</v>
      </c>
      <c r="H340" s="623" t="s">
        <v>43</v>
      </c>
      <c r="I340" s="623"/>
      <c r="J340" s="617"/>
      <c r="K340" s="732"/>
      <c r="L340" s="916"/>
      <c r="M340" s="916"/>
      <c r="N340" s="916"/>
      <c r="O340" s="916"/>
      <c r="P340" s="916"/>
      <c r="Q340" s="916"/>
      <c r="R340" s="916"/>
      <c r="S340" s="916"/>
      <c r="T340" s="916"/>
      <c r="U340" s="916"/>
      <c r="V340" s="916"/>
      <c r="W340" s="916"/>
      <c r="X340" s="916"/>
      <c r="Y340" s="916"/>
      <c r="Z340" s="916"/>
      <c r="AA340" s="916"/>
      <c r="AB340" s="916"/>
      <c r="AC340" s="916"/>
      <c r="AD340" s="916"/>
      <c r="AE340" s="916"/>
      <c r="AF340" s="916"/>
      <c r="AG340" s="916"/>
      <c r="AH340" s="916"/>
      <c r="AI340" s="916"/>
      <c r="AJ340" s="916"/>
      <c r="AK340" s="916"/>
      <c r="AL340" s="916"/>
      <c r="AM340" s="916"/>
      <c r="AN340" s="916"/>
      <c r="AO340" s="916"/>
      <c r="AP340" s="916"/>
      <c r="AQ340" s="916"/>
      <c r="AR340" s="916"/>
      <c r="AS340" s="916"/>
      <c r="AT340" s="916"/>
      <c r="AU340" s="916"/>
      <c r="AV340" s="916"/>
      <c r="AW340" s="916"/>
      <c r="AX340" s="916"/>
      <c r="AY340" s="916"/>
      <c r="AZ340" s="916"/>
      <c r="BA340" s="916"/>
      <c r="BB340" s="916"/>
      <c r="BC340" s="916"/>
      <c r="BD340" s="916"/>
      <c r="BE340" s="916"/>
      <c r="BF340" s="916"/>
      <c r="BG340" s="916"/>
      <c r="BH340" s="916"/>
      <c r="BI340" s="916"/>
      <c r="BJ340" s="916"/>
      <c r="BK340" s="916"/>
      <c r="BL340" s="916"/>
      <c r="BM340" s="916"/>
      <c r="BN340" s="916"/>
      <c r="BO340" s="916"/>
      <c r="BP340" s="916"/>
      <c r="BQ340" s="916"/>
      <c r="BR340" s="916"/>
      <c r="BS340" s="916"/>
      <c r="BT340" s="916"/>
      <c r="BU340" s="916"/>
      <c r="BV340" s="916"/>
      <c r="BW340" s="916"/>
      <c r="BX340" s="916"/>
      <c r="BY340" s="916"/>
      <c r="BZ340" s="916"/>
      <c r="CA340" s="916"/>
      <c r="CB340" s="916"/>
      <c r="CC340" s="916"/>
      <c r="CD340" s="916"/>
      <c r="CE340" s="916"/>
      <c r="CF340" s="916"/>
      <c r="CG340" s="916"/>
      <c r="CH340" s="916"/>
      <c r="CI340" s="916"/>
      <c r="CJ340" s="916"/>
      <c r="CK340" s="916"/>
      <c r="CL340" s="916"/>
      <c r="CM340" s="916"/>
    </row>
    <row r="341" spans="1:91" s="920" customFormat="1" ht="16.3">
      <c r="A341" s="916"/>
      <c r="B341" s="846"/>
      <c r="C341" s="730" t="s">
        <v>978</v>
      </c>
      <c r="D341" s="922">
        <v>305</v>
      </c>
      <c r="E341" s="923" t="s">
        <v>938</v>
      </c>
      <c r="F341" s="923" t="s">
        <v>938</v>
      </c>
      <c r="G341" s="923">
        <v>0</v>
      </c>
      <c r="H341" s="623" t="s">
        <v>43</v>
      </c>
      <c r="I341" s="623"/>
      <c r="J341" s="617"/>
      <c r="K341" s="732"/>
      <c r="L341" s="916"/>
      <c r="M341" s="916"/>
      <c r="N341" s="916"/>
      <c r="O341" s="916"/>
      <c r="P341" s="916"/>
      <c r="Q341" s="916"/>
      <c r="R341" s="916"/>
      <c r="S341" s="916"/>
      <c r="T341" s="916"/>
      <c r="U341" s="916"/>
      <c r="V341" s="916"/>
      <c r="W341" s="916"/>
      <c r="X341" s="916"/>
      <c r="Y341" s="916"/>
      <c r="Z341" s="916"/>
      <c r="AA341" s="916"/>
      <c r="AB341" s="916"/>
      <c r="AC341" s="916"/>
      <c r="AD341" s="916"/>
      <c r="AE341" s="916"/>
      <c r="AF341" s="916"/>
      <c r="AG341" s="916"/>
      <c r="AH341" s="916"/>
      <c r="AI341" s="916"/>
      <c r="AJ341" s="916"/>
      <c r="AK341" s="916"/>
      <c r="AL341" s="916"/>
      <c r="AM341" s="916"/>
      <c r="AN341" s="916"/>
      <c r="AO341" s="916"/>
      <c r="AP341" s="916"/>
      <c r="AQ341" s="916"/>
      <c r="AR341" s="916"/>
      <c r="AS341" s="916"/>
      <c r="AT341" s="916"/>
      <c r="AU341" s="916"/>
      <c r="AV341" s="916"/>
      <c r="AW341" s="916"/>
      <c r="AX341" s="916"/>
      <c r="AY341" s="916"/>
      <c r="AZ341" s="916"/>
      <c r="BA341" s="916"/>
      <c r="BB341" s="916"/>
      <c r="BC341" s="916"/>
      <c r="BD341" s="916"/>
      <c r="BE341" s="916"/>
      <c r="BF341" s="916"/>
      <c r="BG341" s="916"/>
      <c r="BH341" s="916"/>
      <c r="BI341" s="916"/>
      <c r="BJ341" s="916"/>
      <c r="BK341" s="916"/>
      <c r="BL341" s="916"/>
      <c r="BM341" s="916"/>
      <c r="BN341" s="916"/>
      <c r="BO341" s="916"/>
      <c r="BP341" s="916"/>
      <c r="BQ341" s="916"/>
      <c r="BR341" s="916"/>
      <c r="BS341" s="916"/>
      <c r="BT341" s="916"/>
      <c r="BU341" s="916"/>
      <c r="BV341" s="916"/>
      <c r="BW341" s="916"/>
      <c r="BX341" s="916"/>
      <c r="BY341" s="916"/>
      <c r="BZ341" s="916"/>
      <c r="CA341" s="916"/>
      <c r="CB341" s="916"/>
      <c r="CC341" s="916"/>
      <c r="CD341" s="916"/>
      <c r="CE341" s="916"/>
      <c r="CF341" s="916"/>
      <c r="CG341" s="916"/>
      <c r="CH341" s="916"/>
      <c r="CI341" s="916"/>
      <c r="CJ341" s="916"/>
      <c r="CK341" s="916"/>
      <c r="CL341" s="916"/>
      <c r="CM341" s="916"/>
    </row>
    <row r="342" spans="1:91" s="920" customFormat="1" ht="16.3">
      <c r="A342" s="916"/>
      <c r="B342" s="921"/>
      <c r="C342" s="730" t="s">
        <v>979</v>
      </c>
      <c r="D342" s="922">
        <v>256</v>
      </c>
      <c r="E342" s="923">
        <v>85</v>
      </c>
      <c r="F342" s="923">
        <v>45</v>
      </c>
      <c r="G342" s="923">
        <v>0</v>
      </c>
      <c r="H342" s="623" t="s">
        <v>43</v>
      </c>
      <c r="I342" s="623"/>
      <c r="J342" s="617"/>
      <c r="K342" s="732"/>
      <c r="L342" s="916"/>
      <c r="M342" s="916"/>
      <c r="N342" s="916"/>
      <c r="O342" s="916"/>
      <c r="P342" s="916"/>
      <c r="Q342" s="916"/>
      <c r="R342" s="916"/>
      <c r="S342" s="916"/>
      <c r="T342" s="916"/>
      <c r="U342" s="916"/>
      <c r="V342" s="916"/>
      <c r="W342" s="916"/>
      <c r="X342" s="916"/>
      <c r="Y342" s="916"/>
      <c r="Z342" s="916"/>
      <c r="AA342" s="916"/>
      <c r="AB342" s="916"/>
      <c r="AC342" s="916"/>
      <c r="AD342" s="916"/>
      <c r="AE342" s="916"/>
      <c r="AF342" s="916"/>
      <c r="AG342" s="916"/>
      <c r="AH342" s="916"/>
      <c r="AI342" s="916"/>
      <c r="AJ342" s="916"/>
      <c r="AK342" s="916"/>
      <c r="AL342" s="916"/>
      <c r="AM342" s="916"/>
      <c r="AN342" s="916"/>
      <c r="AO342" s="916"/>
      <c r="AP342" s="916"/>
      <c r="AQ342" s="916"/>
      <c r="AR342" s="916"/>
      <c r="AS342" s="916"/>
      <c r="AT342" s="916"/>
      <c r="AU342" s="916"/>
      <c r="AV342" s="916"/>
      <c r="AW342" s="916"/>
      <c r="AX342" s="916"/>
      <c r="AY342" s="916"/>
      <c r="AZ342" s="916"/>
      <c r="BA342" s="916"/>
      <c r="BB342" s="916"/>
      <c r="BC342" s="916"/>
      <c r="BD342" s="916"/>
      <c r="BE342" s="916"/>
      <c r="BF342" s="916"/>
      <c r="BG342" s="916"/>
      <c r="BH342" s="916"/>
      <c r="BI342" s="916"/>
      <c r="BJ342" s="916"/>
      <c r="BK342" s="916"/>
      <c r="BL342" s="916"/>
      <c r="BM342" s="916"/>
      <c r="BN342" s="916"/>
      <c r="BO342" s="916"/>
      <c r="BP342" s="916"/>
      <c r="BQ342" s="916"/>
      <c r="BR342" s="916"/>
      <c r="BS342" s="916"/>
      <c r="BT342" s="916"/>
      <c r="BU342" s="916"/>
      <c r="BV342" s="916"/>
      <c r="BW342" s="916"/>
      <c r="BX342" s="916"/>
      <c r="BY342" s="916"/>
      <c r="BZ342" s="916"/>
      <c r="CA342" s="916"/>
      <c r="CB342" s="916"/>
      <c r="CC342" s="916"/>
      <c r="CD342" s="916"/>
      <c r="CE342" s="916"/>
      <c r="CF342" s="916"/>
      <c r="CG342" s="916"/>
      <c r="CH342" s="916"/>
      <c r="CI342" s="916"/>
      <c r="CJ342" s="916"/>
      <c r="CK342" s="916"/>
      <c r="CL342" s="916"/>
      <c r="CM342" s="916"/>
    </row>
    <row r="343" spans="1:91" s="920" customFormat="1" ht="16.3">
      <c r="A343" s="916"/>
      <c r="B343" s="846"/>
      <c r="C343" s="821" t="s">
        <v>980</v>
      </c>
      <c r="D343" s="924">
        <v>360</v>
      </c>
      <c r="E343" s="923">
        <v>85</v>
      </c>
      <c r="F343" s="923">
        <v>45</v>
      </c>
      <c r="G343" s="925">
        <v>0</v>
      </c>
      <c r="H343" s="747" t="s">
        <v>43</v>
      </c>
      <c r="I343" s="747"/>
      <c r="J343" s="619"/>
      <c r="K343" s="746"/>
      <c r="L343" s="916"/>
      <c r="M343" s="916"/>
      <c r="N343" s="916"/>
      <c r="O343" s="916"/>
      <c r="P343" s="916"/>
      <c r="Q343" s="916"/>
      <c r="R343" s="916"/>
      <c r="S343" s="916"/>
      <c r="T343" s="916"/>
      <c r="U343" s="916"/>
      <c r="V343" s="916"/>
      <c r="W343" s="916"/>
      <c r="X343" s="916"/>
      <c r="Y343" s="916"/>
      <c r="Z343" s="916"/>
      <c r="AA343" s="916"/>
      <c r="AB343" s="916"/>
      <c r="AC343" s="916"/>
      <c r="AD343" s="916"/>
      <c r="AE343" s="916"/>
      <c r="AF343" s="916"/>
      <c r="AG343" s="916"/>
      <c r="AH343" s="916"/>
      <c r="AI343" s="916"/>
      <c r="AJ343" s="916"/>
      <c r="AK343" s="916"/>
      <c r="AL343" s="916"/>
      <c r="AM343" s="916"/>
      <c r="AN343" s="916"/>
      <c r="AO343" s="916"/>
      <c r="AP343" s="916"/>
      <c r="AQ343" s="916"/>
      <c r="AR343" s="916"/>
      <c r="AS343" s="916"/>
      <c r="AT343" s="916"/>
      <c r="AU343" s="916"/>
      <c r="AV343" s="916"/>
      <c r="AW343" s="916"/>
      <c r="AX343" s="916"/>
      <c r="AY343" s="916"/>
      <c r="AZ343" s="916"/>
      <c r="BA343" s="916"/>
      <c r="BB343" s="916"/>
      <c r="BC343" s="916"/>
      <c r="BD343" s="916"/>
      <c r="BE343" s="916"/>
      <c r="BF343" s="916"/>
      <c r="BG343" s="916"/>
      <c r="BH343" s="916"/>
      <c r="BI343" s="916"/>
      <c r="BJ343" s="916"/>
      <c r="BK343" s="916"/>
      <c r="BL343" s="916"/>
      <c r="BM343" s="916"/>
      <c r="BN343" s="916"/>
      <c r="BO343" s="916"/>
      <c r="BP343" s="916"/>
      <c r="BQ343" s="916"/>
      <c r="BR343" s="916"/>
      <c r="BS343" s="916"/>
      <c r="BT343" s="916"/>
      <c r="BU343" s="916"/>
      <c r="BV343" s="916"/>
      <c r="BW343" s="916"/>
      <c r="BX343" s="916"/>
      <c r="BY343" s="916"/>
      <c r="BZ343" s="916"/>
      <c r="CA343" s="916"/>
      <c r="CB343" s="916"/>
      <c r="CC343" s="916"/>
      <c r="CD343" s="916"/>
      <c r="CE343" s="916"/>
      <c r="CF343" s="916"/>
      <c r="CG343" s="916"/>
      <c r="CH343" s="916"/>
      <c r="CI343" s="916"/>
      <c r="CJ343" s="916"/>
      <c r="CK343" s="916"/>
      <c r="CL343" s="916"/>
      <c r="CM343" s="916"/>
    </row>
    <row r="344" spans="1:91" s="920" customFormat="1" ht="16.3">
      <c r="A344" s="916"/>
      <c r="B344" s="847"/>
      <c r="C344" s="918" t="s">
        <v>975</v>
      </c>
      <c r="D344" s="919">
        <v>120</v>
      </c>
      <c r="E344" s="736">
        <v>54</v>
      </c>
      <c r="F344" s="736">
        <v>24</v>
      </c>
      <c r="G344" s="736">
        <v>0</v>
      </c>
      <c r="H344" s="622" t="s">
        <v>43</v>
      </c>
      <c r="I344" s="622"/>
      <c r="J344" s="620"/>
      <c r="K344" s="845" t="s">
        <v>816</v>
      </c>
      <c r="L344" s="916"/>
      <c r="M344" s="916"/>
      <c r="N344" s="916"/>
      <c r="O344" s="916"/>
      <c r="P344" s="916"/>
      <c r="Q344" s="916"/>
      <c r="R344" s="916"/>
      <c r="S344" s="916"/>
      <c r="T344" s="916"/>
      <c r="U344" s="916"/>
      <c r="V344" s="916"/>
      <c r="W344" s="916"/>
      <c r="X344" s="916"/>
      <c r="Y344" s="916"/>
      <c r="Z344" s="916"/>
      <c r="AA344" s="916"/>
      <c r="AB344" s="916"/>
      <c r="AC344" s="916"/>
      <c r="AD344" s="916"/>
      <c r="AE344" s="916"/>
      <c r="AF344" s="916"/>
      <c r="AG344" s="916"/>
      <c r="AH344" s="916"/>
      <c r="AI344" s="916"/>
      <c r="AJ344" s="916"/>
      <c r="AK344" s="916"/>
      <c r="AL344" s="916"/>
      <c r="AM344" s="916"/>
      <c r="AN344" s="916"/>
      <c r="AO344" s="916"/>
      <c r="AP344" s="916"/>
      <c r="AQ344" s="916"/>
      <c r="AR344" s="916"/>
      <c r="AS344" s="916"/>
      <c r="AT344" s="916"/>
      <c r="AU344" s="916"/>
      <c r="AV344" s="916"/>
      <c r="AW344" s="916"/>
      <c r="AX344" s="916"/>
      <c r="AY344" s="916"/>
      <c r="AZ344" s="916"/>
      <c r="BA344" s="916"/>
      <c r="BB344" s="916"/>
      <c r="BC344" s="916"/>
      <c r="BD344" s="916"/>
      <c r="BE344" s="916"/>
      <c r="BF344" s="916"/>
      <c r="BG344" s="916"/>
      <c r="BH344" s="916"/>
      <c r="BI344" s="916"/>
      <c r="BJ344" s="916"/>
      <c r="BK344" s="916"/>
      <c r="BL344" s="916"/>
      <c r="BM344" s="916"/>
      <c r="BN344" s="916"/>
      <c r="BO344" s="916"/>
      <c r="BP344" s="916"/>
      <c r="BQ344" s="916"/>
      <c r="BR344" s="916"/>
      <c r="BS344" s="916"/>
      <c r="BT344" s="916"/>
      <c r="BU344" s="916"/>
      <c r="BV344" s="916"/>
      <c r="BW344" s="916"/>
      <c r="BX344" s="916"/>
      <c r="BY344" s="916"/>
      <c r="BZ344" s="916"/>
      <c r="CA344" s="916"/>
      <c r="CB344" s="916"/>
      <c r="CC344" s="916"/>
      <c r="CD344" s="916"/>
      <c r="CE344" s="916"/>
      <c r="CF344" s="916"/>
      <c r="CG344" s="916"/>
      <c r="CH344" s="916"/>
      <c r="CI344" s="916"/>
      <c r="CJ344" s="916"/>
      <c r="CK344" s="916"/>
      <c r="CL344" s="916"/>
      <c r="CM344" s="916"/>
    </row>
    <row r="345" spans="1:91" s="920" customFormat="1" ht="16.3">
      <c r="A345" s="916"/>
      <c r="B345" s="847"/>
      <c r="C345" s="730" t="s">
        <v>976</v>
      </c>
      <c r="D345" s="922">
        <v>143</v>
      </c>
      <c r="E345" s="923" t="s">
        <v>938</v>
      </c>
      <c r="F345" s="923" t="s">
        <v>938</v>
      </c>
      <c r="G345" s="923">
        <v>0</v>
      </c>
      <c r="H345" s="623" t="s">
        <v>43</v>
      </c>
      <c r="I345" s="623"/>
      <c r="J345" s="617"/>
      <c r="K345" s="732"/>
      <c r="L345" s="916"/>
      <c r="M345" s="916"/>
      <c r="N345" s="916"/>
      <c r="O345" s="916"/>
      <c r="P345" s="916"/>
      <c r="Q345" s="916"/>
      <c r="R345" s="916"/>
      <c r="S345" s="916"/>
      <c r="T345" s="916"/>
      <c r="U345" s="916"/>
      <c r="V345" s="916"/>
      <c r="W345" s="916"/>
      <c r="X345" s="916"/>
      <c r="Y345" s="916"/>
      <c r="Z345" s="916"/>
      <c r="AA345" s="916"/>
      <c r="AB345" s="916"/>
      <c r="AC345" s="916"/>
      <c r="AD345" s="916"/>
      <c r="AE345" s="916"/>
      <c r="AF345" s="916"/>
      <c r="AG345" s="916"/>
      <c r="AH345" s="916"/>
      <c r="AI345" s="916"/>
      <c r="AJ345" s="916"/>
      <c r="AK345" s="916"/>
      <c r="AL345" s="916"/>
      <c r="AM345" s="916"/>
      <c r="AN345" s="916"/>
      <c r="AO345" s="916"/>
      <c r="AP345" s="916"/>
      <c r="AQ345" s="916"/>
      <c r="AR345" s="916"/>
      <c r="AS345" s="916"/>
      <c r="AT345" s="916"/>
      <c r="AU345" s="916"/>
      <c r="AV345" s="916"/>
      <c r="AW345" s="916"/>
      <c r="AX345" s="916"/>
      <c r="AY345" s="916"/>
      <c r="AZ345" s="916"/>
      <c r="BA345" s="916"/>
      <c r="BB345" s="916"/>
      <c r="BC345" s="916"/>
      <c r="BD345" s="916"/>
      <c r="BE345" s="916"/>
      <c r="BF345" s="916"/>
      <c r="BG345" s="916"/>
      <c r="BH345" s="916"/>
      <c r="BI345" s="916"/>
      <c r="BJ345" s="916"/>
      <c r="BK345" s="916"/>
      <c r="BL345" s="916"/>
      <c r="BM345" s="916"/>
      <c r="BN345" s="916"/>
      <c r="BO345" s="916"/>
      <c r="BP345" s="916"/>
      <c r="BQ345" s="916"/>
      <c r="BR345" s="916"/>
      <c r="BS345" s="916"/>
      <c r="BT345" s="916"/>
      <c r="BU345" s="916"/>
      <c r="BV345" s="916"/>
      <c r="BW345" s="916"/>
      <c r="BX345" s="916"/>
      <c r="BY345" s="916"/>
      <c r="BZ345" s="916"/>
      <c r="CA345" s="916"/>
      <c r="CB345" s="916"/>
      <c r="CC345" s="916"/>
      <c r="CD345" s="916"/>
      <c r="CE345" s="916"/>
      <c r="CF345" s="916"/>
      <c r="CG345" s="916"/>
      <c r="CH345" s="916"/>
      <c r="CI345" s="916"/>
      <c r="CJ345" s="916"/>
      <c r="CK345" s="916"/>
      <c r="CL345" s="916"/>
      <c r="CM345" s="916"/>
    </row>
    <row r="346" spans="1:91" s="920" customFormat="1" ht="16.3">
      <c r="A346" s="916"/>
      <c r="B346" s="847"/>
      <c r="C346" s="730" t="s">
        <v>977</v>
      </c>
      <c r="D346" s="922">
        <v>155</v>
      </c>
      <c r="E346" s="923">
        <v>54</v>
      </c>
      <c r="F346" s="923">
        <v>24</v>
      </c>
      <c r="G346" s="923">
        <v>0</v>
      </c>
      <c r="H346" s="623" t="s">
        <v>43</v>
      </c>
      <c r="I346" s="623"/>
      <c r="J346" s="617"/>
      <c r="K346" s="732"/>
      <c r="L346" s="916"/>
      <c r="M346" s="916"/>
      <c r="N346" s="916"/>
      <c r="O346" s="916"/>
      <c r="P346" s="916"/>
      <c r="Q346" s="916"/>
      <c r="R346" s="916"/>
      <c r="S346" s="916"/>
      <c r="T346" s="916"/>
      <c r="U346" s="916"/>
      <c r="V346" s="916"/>
      <c r="W346" s="916"/>
      <c r="X346" s="916"/>
      <c r="Y346" s="916"/>
      <c r="Z346" s="916"/>
      <c r="AA346" s="916"/>
      <c r="AB346" s="916"/>
      <c r="AC346" s="916"/>
      <c r="AD346" s="916"/>
      <c r="AE346" s="916"/>
      <c r="AF346" s="916"/>
      <c r="AG346" s="916"/>
      <c r="AH346" s="916"/>
      <c r="AI346" s="916"/>
      <c r="AJ346" s="916"/>
      <c r="AK346" s="916"/>
      <c r="AL346" s="916"/>
      <c r="AM346" s="916"/>
      <c r="AN346" s="916"/>
      <c r="AO346" s="916"/>
      <c r="AP346" s="916"/>
      <c r="AQ346" s="916"/>
      <c r="AR346" s="916"/>
      <c r="AS346" s="916"/>
      <c r="AT346" s="916"/>
      <c r="AU346" s="916"/>
      <c r="AV346" s="916"/>
      <c r="AW346" s="916"/>
      <c r="AX346" s="916"/>
      <c r="AY346" s="916"/>
      <c r="AZ346" s="916"/>
      <c r="BA346" s="916"/>
      <c r="BB346" s="916"/>
      <c r="BC346" s="916"/>
      <c r="BD346" s="916"/>
      <c r="BE346" s="916"/>
      <c r="BF346" s="916"/>
      <c r="BG346" s="916"/>
      <c r="BH346" s="916"/>
      <c r="BI346" s="916"/>
      <c r="BJ346" s="916"/>
      <c r="BK346" s="916"/>
      <c r="BL346" s="916"/>
      <c r="BM346" s="916"/>
      <c r="BN346" s="916"/>
      <c r="BO346" s="916"/>
      <c r="BP346" s="916"/>
      <c r="BQ346" s="916"/>
      <c r="BR346" s="916"/>
      <c r="BS346" s="916"/>
      <c r="BT346" s="916"/>
      <c r="BU346" s="916"/>
      <c r="BV346" s="916"/>
      <c r="BW346" s="916"/>
      <c r="BX346" s="916"/>
      <c r="BY346" s="916"/>
      <c r="BZ346" s="916"/>
      <c r="CA346" s="916"/>
      <c r="CB346" s="916"/>
      <c r="CC346" s="916"/>
      <c r="CD346" s="916"/>
      <c r="CE346" s="916"/>
      <c r="CF346" s="916"/>
      <c r="CG346" s="916"/>
      <c r="CH346" s="916"/>
      <c r="CI346" s="916"/>
      <c r="CJ346" s="916"/>
      <c r="CK346" s="916"/>
      <c r="CL346" s="916"/>
      <c r="CM346" s="916"/>
    </row>
    <row r="347" spans="1:91" s="920" customFormat="1" ht="16.3">
      <c r="A347" s="916"/>
      <c r="B347" s="847"/>
      <c r="C347" s="730" t="s">
        <v>978</v>
      </c>
      <c r="D347" s="922">
        <v>305</v>
      </c>
      <c r="E347" s="923" t="s">
        <v>938</v>
      </c>
      <c r="F347" s="923" t="s">
        <v>938</v>
      </c>
      <c r="G347" s="923">
        <v>0</v>
      </c>
      <c r="H347" s="623" t="s">
        <v>43</v>
      </c>
      <c r="I347" s="623"/>
      <c r="J347" s="617"/>
      <c r="K347" s="732"/>
      <c r="L347" s="916"/>
      <c r="M347" s="916"/>
      <c r="N347" s="916"/>
      <c r="O347" s="916"/>
      <c r="P347" s="916"/>
      <c r="Q347" s="916"/>
      <c r="R347" s="916"/>
      <c r="S347" s="916"/>
      <c r="T347" s="916"/>
      <c r="U347" s="916"/>
      <c r="V347" s="916"/>
      <c r="W347" s="916"/>
      <c r="X347" s="916"/>
      <c r="Y347" s="916"/>
      <c r="Z347" s="916"/>
      <c r="AA347" s="916"/>
      <c r="AB347" s="916"/>
      <c r="AC347" s="916"/>
      <c r="AD347" s="916"/>
      <c r="AE347" s="916"/>
      <c r="AF347" s="916"/>
      <c r="AG347" s="916"/>
      <c r="AH347" s="916"/>
      <c r="AI347" s="916"/>
      <c r="AJ347" s="916"/>
      <c r="AK347" s="916"/>
      <c r="AL347" s="916"/>
      <c r="AM347" s="916"/>
      <c r="AN347" s="916"/>
      <c r="AO347" s="916"/>
      <c r="AP347" s="916"/>
      <c r="AQ347" s="916"/>
      <c r="AR347" s="916"/>
      <c r="AS347" s="916"/>
      <c r="AT347" s="916"/>
      <c r="AU347" s="916"/>
      <c r="AV347" s="916"/>
      <c r="AW347" s="916"/>
      <c r="AX347" s="916"/>
      <c r="AY347" s="916"/>
      <c r="AZ347" s="916"/>
      <c r="BA347" s="916"/>
      <c r="BB347" s="916"/>
      <c r="BC347" s="916"/>
      <c r="BD347" s="916"/>
      <c r="BE347" s="916"/>
      <c r="BF347" s="916"/>
      <c r="BG347" s="916"/>
      <c r="BH347" s="916"/>
      <c r="BI347" s="916"/>
      <c r="BJ347" s="916"/>
      <c r="BK347" s="916"/>
      <c r="BL347" s="916"/>
      <c r="BM347" s="916"/>
      <c r="BN347" s="916"/>
      <c r="BO347" s="916"/>
      <c r="BP347" s="916"/>
      <c r="BQ347" s="916"/>
      <c r="BR347" s="916"/>
      <c r="BS347" s="916"/>
      <c r="BT347" s="916"/>
      <c r="BU347" s="916"/>
      <c r="BV347" s="916"/>
      <c r="BW347" s="916"/>
      <c r="BX347" s="916"/>
      <c r="BY347" s="916"/>
      <c r="BZ347" s="916"/>
      <c r="CA347" s="916"/>
      <c r="CB347" s="916"/>
      <c r="CC347" s="916"/>
      <c r="CD347" s="916"/>
      <c r="CE347" s="916"/>
      <c r="CF347" s="916"/>
      <c r="CG347" s="916"/>
      <c r="CH347" s="916"/>
      <c r="CI347" s="916"/>
      <c r="CJ347" s="916"/>
      <c r="CK347" s="916"/>
      <c r="CL347" s="916"/>
      <c r="CM347" s="916"/>
    </row>
    <row r="348" spans="1:91" s="920" customFormat="1" ht="16.3">
      <c r="A348" s="916"/>
      <c r="B348" s="847"/>
      <c r="C348" s="730" t="s">
        <v>979</v>
      </c>
      <c r="D348" s="922">
        <v>256</v>
      </c>
      <c r="E348" s="923">
        <v>85</v>
      </c>
      <c r="F348" s="923">
        <v>45</v>
      </c>
      <c r="G348" s="923">
        <v>0</v>
      </c>
      <c r="H348" s="623" t="s">
        <v>43</v>
      </c>
      <c r="I348" s="623"/>
      <c r="J348" s="617"/>
      <c r="K348" s="732"/>
      <c r="L348" s="916"/>
      <c r="M348" s="916"/>
      <c r="N348" s="916"/>
      <c r="O348" s="916"/>
      <c r="P348" s="916"/>
      <c r="Q348" s="916"/>
      <c r="R348" s="916"/>
      <c r="S348" s="916"/>
      <c r="T348" s="916"/>
      <c r="U348" s="916"/>
      <c r="V348" s="916"/>
      <c r="W348" s="916"/>
      <c r="X348" s="916"/>
      <c r="Y348" s="916"/>
      <c r="Z348" s="916"/>
      <c r="AA348" s="916"/>
      <c r="AB348" s="916"/>
      <c r="AC348" s="916"/>
      <c r="AD348" s="916"/>
      <c r="AE348" s="916"/>
      <c r="AF348" s="916"/>
      <c r="AG348" s="916"/>
      <c r="AH348" s="916"/>
      <c r="AI348" s="916"/>
      <c r="AJ348" s="916"/>
      <c r="AK348" s="916"/>
      <c r="AL348" s="916"/>
      <c r="AM348" s="916"/>
      <c r="AN348" s="916"/>
      <c r="AO348" s="916"/>
      <c r="AP348" s="916"/>
      <c r="AQ348" s="916"/>
      <c r="AR348" s="916"/>
      <c r="AS348" s="916"/>
      <c r="AT348" s="916"/>
      <c r="AU348" s="916"/>
      <c r="AV348" s="916"/>
      <c r="AW348" s="916"/>
      <c r="AX348" s="916"/>
      <c r="AY348" s="916"/>
      <c r="AZ348" s="916"/>
      <c r="BA348" s="916"/>
      <c r="BB348" s="916"/>
      <c r="BC348" s="916"/>
      <c r="BD348" s="916"/>
      <c r="BE348" s="916"/>
      <c r="BF348" s="916"/>
      <c r="BG348" s="916"/>
      <c r="BH348" s="916"/>
      <c r="BI348" s="916"/>
      <c r="BJ348" s="916"/>
      <c r="BK348" s="916"/>
      <c r="BL348" s="916"/>
      <c r="BM348" s="916"/>
      <c r="BN348" s="916"/>
      <c r="BO348" s="916"/>
      <c r="BP348" s="916"/>
      <c r="BQ348" s="916"/>
      <c r="BR348" s="916"/>
      <c r="BS348" s="916"/>
      <c r="BT348" s="916"/>
      <c r="BU348" s="916"/>
      <c r="BV348" s="916"/>
      <c r="BW348" s="916"/>
      <c r="BX348" s="916"/>
      <c r="BY348" s="916"/>
      <c r="BZ348" s="916"/>
      <c r="CA348" s="916"/>
      <c r="CB348" s="916"/>
      <c r="CC348" s="916"/>
      <c r="CD348" s="916"/>
      <c r="CE348" s="916"/>
      <c r="CF348" s="916"/>
      <c r="CG348" s="916"/>
      <c r="CH348" s="916"/>
      <c r="CI348" s="916"/>
      <c r="CJ348" s="916"/>
      <c r="CK348" s="916"/>
      <c r="CL348" s="916"/>
      <c r="CM348" s="916"/>
    </row>
    <row r="349" spans="1:91" s="920" customFormat="1" ht="16.3">
      <c r="A349" s="916"/>
      <c r="B349" s="847"/>
      <c r="C349" s="821" t="s">
        <v>980</v>
      </c>
      <c r="D349" s="924">
        <v>360</v>
      </c>
      <c r="E349" s="923">
        <v>85</v>
      </c>
      <c r="F349" s="923">
        <v>45</v>
      </c>
      <c r="G349" s="925">
        <v>0</v>
      </c>
      <c r="H349" s="747" t="s">
        <v>43</v>
      </c>
      <c r="I349" s="747"/>
      <c r="J349" s="619"/>
      <c r="K349" s="746"/>
      <c r="L349" s="916"/>
      <c r="M349" s="916"/>
      <c r="N349" s="916"/>
      <c r="O349" s="916"/>
      <c r="P349" s="916"/>
      <c r="Q349" s="916"/>
      <c r="R349" s="916"/>
      <c r="S349" s="916"/>
      <c r="T349" s="916"/>
      <c r="U349" s="916"/>
      <c r="V349" s="916"/>
      <c r="W349" s="916"/>
      <c r="X349" s="916"/>
      <c r="Y349" s="916"/>
      <c r="Z349" s="916"/>
      <c r="AA349" s="916"/>
      <c r="AB349" s="916"/>
      <c r="AC349" s="916"/>
      <c r="AD349" s="916"/>
      <c r="AE349" s="916"/>
      <c r="AF349" s="916"/>
      <c r="AG349" s="916"/>
      <c r="AH349" s="916"/>
      <c r="AI349" s="916"/>
      <c r="AJ349" s="916"/>
      <c r="AK349" s="916"/>
      <c r="AL349" s="916"/>
      <c r="AM349" s="916"/>
      <c r="AN349" s="916"/>
      <c r="AO349" s="916"/>
      <c r="AP349" s="916"/>
      <c r="AQ349" s="916"/>
      <c r="AR349" s="916"/>
      <c r="AS349" s="916"/>
      <c r="AT349" s="916"/>
      <c r="AU349" s="916"/>
      <c r="AV349" s="916"/>
      <c r="AW349" s="916"/>
      <c r="AX349" s="916"/>
      <c r="AY349" s="916"/>
      <c r="AZ349" s="916"/>
      <c r="BA349" s="916"/>
      <c r="BB349" s="916"/>
      <c r="BC349" s="916"/>
      <c r="BD349" s="916"/>
      <c r="BE349" s="916"/>
      <c r="BF349" s="916"/>
      <c r="BG349" s="916"/>
      <c r="BH349" s="916"/>
      <c r="BI349" s="916"/>
      <c r="BJ349" s="916"/>
      <c r="BK349" s="916"/>
      <c r="BL349" s="916"/>
      <c r="BM349" s="916"/>
      <c r="BN349" s="916"/>
      <c r="BO349" s="916"/>
      <c r="BP349" s="916"/>
      <c r="BQ349" s="916"/>
      <c r="BR349" s="916"/>
      <c r="BS349" s="916"/>
      <c r="BT349" s="916"/>
      <c r="BU349" s="916"/>
      <c r="BV349" s="916"/>
      <c r="BW349" s="916"/>
      <c r="BX349" s="916"/>
      <c r="BY349" s="916"/>
      <c r="BZ349" s="916"/>
      <c r="CA349" s="916"/>
      <c r="CB349" s="916"/>
      <c r="CC349" s="916"/>
      <c r="CD349" s="916"/>
      <c r="CE349" s="916"/>
      <c r="CF349" s="916"/>
      <c r="CG349" s="916"/>
      <c r="CH349" s="916"/>
      <c r="CI349" s="916"/>
      <c r="CJ349" s="916"/>
      <c r="CK349" s="916"/>
      <c r="CL349" s="916"/>
      <c r="CM349" s="916"/>
    </row>
    <row r="350" spans="1:91" s="920" customFormat="1" ht="16.3">
      <c r="A350" s="916"/>
      <c r="B350" s="926" t="s">
        <v>982</v>
      </c>
      <c r="C350" s="927"/>
      <c r="D350" s="928"/>
      <c r="E350" s="928"/>
      <c r="F350" s="928"/>
      <c r="G350" s="928"/>
      <c r="H350" s="928"/>
      <c r="I350" s="928"/>
      <c r="J350" s="928"/>
      <c r="K350" s="929"/>
      <c r="L350" s="916"/>
      <c r="M350" s="916"/>
      <c r="N350" s="916"/>
      <c r="O350" s="916"/>
      <c r="P350" s="916"/>
      <c r="Q350" s="916"/>
      <c r="R350" s="916"/>
      <c r="S350" s="916"/>
      <c r="T350" s="916"/>
      <c r="U350" s="916"/>
      <c r="V350" s="916"/>
      <c r="W350" s="916"/>
      <c r="X350" s="916"/>
      <c r="Y350" s="916"/>
      <c r="Z350" s="916"/>
      <c r="AA350" s="916"/>
      <c r="AB350" s="916"/>
      <c r="AC350" s="916"/>
      <c r="AD350" s="916"/>
      <c r="AE350" s="916"/>
      <c r="AF350" s="916"/>
      <c r="AG350" s="916"/>
      <c r="AH350" s="916"/>
      <c r="AI350" s="916"/>
      <c r="AJ350" s="916"/>
      <c r="AK350" s="916"/>
      <c r="AL350" s="916"/>
      <c r="AM350" s="916"/>
      <c r="AN350" s="916"/>
      <c r="AO350" s="916"/>
      <c r="AP350" s="916"/>
      <c r="AQ350" s="916"/>
      <c r="AR350" s="916"/>
      <c r="AS350" s="916"/>
      <c r="AT350" s="916"/>
      <c r="AU350" s="916"/>
      <c r="AV350" s="916"/>
      <c r="AW350" s="916"/>
      <c r="AX350" s="916"/>
      <c r="AY350" s="916"/>
      <c r="AZ350" s="916"/>
      <c r="BA350" s="916"/>
      <c r="BB350" s="916"/>
      <c r="BC350" s="916"/>
      <c r="BD350" s="916"/>
      <c r="BE350" s="916"/>
      <c r="BF350" s="916"/>
      <c r="BG350" s="916"/>
      <c r="BH350" s="916"/>
      <c r="BI350" s="916"/>
      <c r="BJ350" s="916"/>
      <c r="BK350" s="916"/>
      <c r="BL350" s="916"/>
      <c r="BM350" s="916"/>
      <c r="BN350" s="916"/>
      <c r="BO350" s="916"/>
      <c r="BP350" s="916"/>
      <c r="BQ350" s="916"/>
      <c r="BR350" s="916"/>
      <c r="BS350" s="916"/>
      <c r="BT350" s="916"/>
      <c r="BU350" s="916"/>
      <c r="BV350" s="916"/>
      <c r="BW350" s="916"/>
      <c r="BX350" s="916"/>
      <c r="BY350" s="916"/>
      <c r="BZ350" s="916"/>
      <c r="CA350" s="916"/>
      <c r="CB350" s="916"/>
      <c r="CC350" s="916"/>
      <c r="CD350" s="916"/>
      <c r="CE350" s="916"/>
      <c r="CF350" s="916"/>
      <c r="CG350" s="916"/>
      <c r="CH350" s="916"/>
      <c r="CI350" s="916"/>
      <c r="CJ350" s="916"/>
      <c r="CK350" s="916"/>
      <c r="CL350" s="916"/>
      <c r="CM350" s="916"/>
    </row>
    <row r="351" spans="1:91" s="931" customFormat="1" ht="16.3">
      <c r="A351" s="930"/>
      <c r="B351" s="954" t="s">
        <v>983</v>
      </c>
      <c r="C351" s="748"/>
      <c r="D351" s="749"/>
      <c r="E351" s="749"/>
      <c r="F351" s="749"/>
      <c r="G351" s="749"/>
      <c r="H351" s="749"/>
      <c r="I351" s="749"/>
      <c r="J351" s="749"/>
      <c r="K351" s="737"/>
      <c r="L351" s="930"/>
      <c r="M351" s="930"/>
      <c r="N351" s="930"/>
      <c r="O351" s="930"/>
      <c r="P351" s="930"/>
      <c r="Q351" s="930"/>
      <c r="R351" s="930"/>
      <c r="S351" s="930"/>
      <c r="T351" s="930"/>
      <c r="U351" s="930"/>
      <c r="V351" s="930"/>
      <c r="W351" s="930"/>
      <c r="X351" s="930"/>
      <c r="Y351" s="930"/>
      <c r="Z351" s="930"/>
      <c r="AA351" s="930"/>
      <c r="AB351" s="930"/>
      <c r="AC351" s="930"/>
      <c r="AD351" s="930"/>
      <c r="AE351" s="930"/>
      <c r="AF351" s="930"/>
      <c r="AG351" s="930"/>
      <c r="AH351" s="930"/>
      <c r="AI351" s="930"/>
      <c r="AJ351" s="930"/>
      <c r="AK351" s="930"/>
      <c r="AL351" s="930"/>
      <c r="AM351" s="930"/>
      <c r="AN351" s="930"/>
      <c r="AO351" s="930"/>
      <c r="AP351" s="930"/>
      <c r="AQ351" s="930"/>
      <c r="AR351" s="930"/>
      <c r="AS351" s="930"/>
      <c r="AT351" s="930"/>
      <c r="AU351" s="930"/>
      <c r="AV351" s="930"/>
      <c r="AW351" s="930"/>
      <c r="AX351" s="930"/>
      <c r="AY351" s="930"/>
      <c r="AZ351" s="930"/>
      <c r="BA351" s="930"/>
      <c r="BB351" s="930"/>
      <c r="BC351" s="930"/>
      <c r="BD351" s="930"/>
      <c r="BE351" s="930"/>
      <c r="BF351" s="930"/>
      <c r="BG351" s="930"/>
      <c r="BH351" s="930"/>
      <c r="BI351" s="930"/>
      <c r="BJ351" s="930"/>
      <c r="BK351" s="930"/>
      <c r="BL351" s="930"/>
      <c r="BM351" s="930"/>
      <c r="BN351" s="930"/>
      <c r="BO351" s="930"/>
      <c r="BP351" s="930"/>
      <c r="BQ351" s="930"/>
      <c r="BR351" s="930"/>
      <c r="BS351" s="930"/>
      <c r="BT351" s="930"/>
      <c r="BU351" s="930"/>
      <c r="BV351" s="930"/>
      <c r="BW351" s="930"/>
      <c r="BX351" s="930"/>
      <c r="BY351" s="930"/>
      <c r="BZ351" s="930"/>
      <c r="CA351" s="930"/>
      <c r="CB351" s="930"/>
      <c r="CC351" s="930"/>
      <c r="CD351" s="930"/>
      <c r="CE351" s="930"/>
      <c r="CF351" s="930"/>
      <c r="CG351" s="930"/>
      <c r="CH351" s="930"/>
      <c r="CI351" s="930"/>
      <c r="CJ351" s="930"/>
      <c r="CK351" s="930"/>
      <c r="CL351" s="930"/>
      <c r="CM351" s="930"/>
    </row>
    <row r="352" spans="1:91" s="931" customFormat="1" ht="16.3">
      <c r="A352" s="930"/>
      <c r="B352" s="954" t="s">
        <v>984</v>
      </c>
      <c r="C352" s="748"/>
      <c r="D352" s="749"/>
      <c r="E352" s="749"/>
      <c r="F352" s="749"/>
      <c r="G352" s="749"/>
      <c r="H352" s="749"/>
      <c r="I352" s="749"/>
      <c r="J352" s="749"/>
      <c r="K352" s="737"/>
      <c r="L352" s="930"/>
      <c r="M352" s="930"/>
      <c r="N352" s="930"/>
      <c r="O352" s="930"/>
      <c r="P352" s="930"/>
      <c r="Q352" s="930"/>
      <c r="R352" s="930"/>
      <c r="S352" s="930"/>
      <c r="T352" s="930"/>
      <c r="U352" s="930"/>
      <c r="V352" s="930"/>
      <c r="W352" s="930"/>
      <c r="X352" s="930"/>
      <c r="Y352" s="930"/>
      <c r="Z352" s="930"/>
      <c r="AA352" s="930"/>
      <c r="AB352" s="930"/>
      <c r="AC352" s="930"/>
      <c r="AD352" s="930"/>
      <c r="AE352" s="930"/>
      <c r="AF352" s="930"/>
      <c r="AG352" s="930"/>
      <c r="AH352" s="930"/>
      <c r="AI352" s="930"/>
      <c r="AJ352" s="930"/>
      <c r="AK352" s="930"/>
      <c r="AL352" s="930"/>
      <c r="AM352" s="930"/>
      <c r="AN352" s="930"/>
      <c r="AO352" s="930"/>
      <c r="AP352" s="930"/>
      <c r="AQ352" s="930"/>
      <c r="AR352" s="930"/>
      <c r="AS352" s="930"/>
      <c r="AT352" s="930"/>
      <c r="AU352" s="930"/>
      <c r="AV352" s="930"/>
      <c r="AW352" s="930"/>
      <c r="AX352" s="930"/>
      <c r="AY352" s="930"/>
      <c r="AZ352" s="930"/>
      <c r="BA352" s="930"/>
      <c r="BB352" s="930"/>
      <c r="BC352" s="930"/>
      <c r="BD352" s="930"/>
      <c r="BE352" s="930"/>
      <c r="BF352" s="930"/>
      <c r="BG352" s="930"/>
      <c r="BH352" s="930"/>
      <c r="BI352" s="930"/>
      <c r="BJ352" s="930"/>
      <c r="BK352" s="930"/>
      <c r="BL352" s="930"/>
      <c r="BM352" s="930"/>
      <c r="BN352" s="930"/>
      <c r="BO352" s="930"/>
      <c r="BP352" s="930"/>
      <c r="BQ352" s="930"/>
      <c r="BR352" s="930"/>
      <c r="BS352" s="930"/>
      <c r="BT352" s="930"/>
      <c r="BU352" s="930"/>
      <c r="BV352" s="930"/>
      <c r="BW352" s="930"/>
      <c r="BX352" s="930"/>
      <c r="BY352" s="930"/>
      <c r="BZ352" s="930"/>
      <c r="CA352" s="930"/>
      <c r="CB352" s="930"/>
      <c r="CC352" s="930"/>
      <c r="CD352" s="930"/>
      <c r="CE352" s="930"/>
      <c r="CF352" s="930"/>
      <c r="CG352" s="930"/>
      <c r="CH352" s="930"/>
      <c r="CI352" s="930"/>
      <c r="CJ352" s="930"/>
      <c r="CK352" s="930"/>
      <c r="CL352" s="930"/>
      <c r="CM352" s="930"/>
    </row>
    <row r="353" spans="1:91" ht="16.3">
      <c r="B353" s="932" t="s">
        <v>939</v>
      </c>
      <c r="C353" s="624"/>
      <c r="D353" s="624"/>
      <c r="E353" s="624"/>
      <c r="F353" s="624"/>
      <c r="G353" s="624"/>
      <c r="H353" s="624"/>
      <c r="I353" s="624"/>
      <c r="J353" s="624"/>
      <c r="K353" s="733"/>
    </row>
    <row r="354" spans="1:91" ht="16.3">
      <c r="B354" s="932" t="s">
        <v>940</v>
      </c>
      <c r="C354" s="820"/>
      <c r="D354" s="820"/>
      <c r="E354" s="820"/>
      <c r="F354" s="820"/>
      <c r="G354" s="820"/>
      <c r="H354" s="820"/>
      <c r="I354" s="820"/>
      <c r="J354" s="820"/>
      <c r="K354" s="733"/>
    </row>
    <row r="355" spans="1:91" ht="16.3">
      <c r="B355" s="932" t="s">
        <v>941</v>
      </c>
      <c r="C355" s="820"/>
      <c r="D355" s="820"/>
      <c r="E355" s="820"/>
      <c r="F355" s="820"/>
      <c r="G355" s="820"/>
      <c r="H355" s="820"/>
      <c r="I355" s="820"/>
      <c r="J355" s="820"/>
      <c r="K355" s="733"/>
    </row>
    <row r="356" spans="1:91" s="931" customFormat="1" ht="16.3">
      <c r="A356" s="930"/>
      <c r="B356" s="933" t="s">
        <v>985</v>
      </c>
      <c r="C356" s="748"/>
      <c r="D356" s="749"/>
      <c r="E356" s="749"/>
      <c r="F356" s="749"/>
      <c r="G356" s="749"/>
      <c r="H356" s="749"/>
      <c r="I356" s="749"/>
      <c r="J356" s="749"/>
      <c r="K356" s="738"/>
      <c r="L356" s="930"/>
      <c r="M356" s="930"/>
      <c r="N356" s="930"/>
      <c r="O356" s="930"/>
      <c r="P356" s="930"/>
      <c r="Q356" s="930"/>
      <c r="R356" s="930"/>
      <c r="S356" s="930"/>
      <c r="T356" s="930"/>
      <c r="U356" s="930"/>
      <c r="V356" s="930"/>
      <c r="W356" s="930"/>
      <c r="X356" s="930"/>
      <c r="Y356" s="930"/>
      <c r="Z356" s="930"/>
      <c r="AA356" s="930"/>
      <c r="AB356" s="930"/>
      <c r="AC356" s="930"/>
      <c r="AD356" s="930"/>
      <c r="AE356" s="930"/>
      <c r="AF356" s="930"/>
      <c r="AG356" s="930"/>
      <c r="AH356" s="930"/>
      <c r="AI356" s="930"/>
      <c r="AJ356" s="930"/>
      <c r="AK356" s="930"/>
      <c r="AL356" s="930"/>
      <c r="AM356" s="930"/>
      <c r="AN356" s="930"/>
      <c r="AO356" s="930"/>
      <c r="AP356" s="930"/>
      <c r="AQ356" s="930"/>
      <c r="AR356" s="930"/>
      <c r="AS356" s="930"/>
      <c r="AT356" s="930"/>
      <c r="AU356" s="930"/>
      <c r="AV356" s="930"/>
      <c r="AW356" s="930"/>
      <c r="AX356" s="930"/>
      <c r="AY356" s="930"/>
      <c r="AZ356" s="930"/>
      <c r="BA356" s="930"/>
      <c r="BB356" s="930"/>
      <c r="BC356" s="930"/>
      <c r="BD356" s="930"/>
      <c r="BE356" s="930"/>
      <c r="BF356" s="930"/>
      <c r="BG356" s="930"/>
      <c r="BH356" s="930"/>
      <c r="BI356" s="930"/>
      <c r="BJ356" s="930"/>
      <c r="BK356" s="930"/>
      <c r="BL356" s="930"/>
      <c r="BM356" s="930"/>
      <c r="BN356" s="930"/>
      <c r="BO356" s="930"/>
      <c r="BP356" s="930"/>
      <c r="BQ356" s="930"/>
      <c r="BR356" s="930"/>
      <c r="BS356" s="930"/>
      <c r="BT356" s="930"/>
      <c r="BU356" s="930"/>
      <c r="BV356" s="930"/>
      <c r="BW356" s="930"/>
      <c r="BX356" s="930"/>
      <c r="BY356" s="930"/>
      <c r="BZ356" s="930"/>
      <c r="CA356" s="930"/>
      <c r="CB356" s="930"/>
      <c r="CC356" s="930"/>
      <c r="CD356" s="930"/>
      <c r="CE356" s="930"/>
      <c r="CF356" s="930"/>
      <c r="CG356" s="930"/>
      <c r="CH356" s="930"/>
      <c r="CI356" s="930"/>
      <c r="CJ356" s="930"/>
      <c r="CK356" s="930"/>
      <c r="CL356" s="930"/>
      <c r="CM356" s="930"/>
    </row>
    <row r="357" spans="1:91" s="931" customFormat="1" ht="16.3">
      <c r="A357" s="930"/>
      <c r="B357" s="933" t="s">
        <v>942</v>
      </c>
      <c r="C357" s="748"/>
      <c r="D357" s="749"/>
      <c r="E357" s="749"/>
      <c r="F357" s="749"/>
      <c r="G357" s="749"/>
      <c r="H357" s="749"/>
      <c r="I357" s="749"/>
      <c r="J357" s="749"/>
      <c r="K357" s="738"/>
      <c r="L357" s="930"/>
      <c r="M357" s="930"/>
      <c r="N357" s="930"/>
      <c r="O357" s="930"/>
      <c r="P357" s="930"/>
      <c r="Q357" s="930"/>
      <c r="R357" s="930"/>
      <c r="S357" s="930"/>
      <c r="T357" s="930"/>
      <c r="U357" s="930"/>
      <c r="V357" s="930"/>
      <c r="W357" s="930"/>
      <c r="X357" s="930"/>
      <c r="Y357" s="930"/>
      <c r="Z357" s="930"/>
      <c r="AA357" s="930"/>
      <c r="AB357" s="930"/>
      <c r="AC357" s="930"/>
      <c r="AD357" s="930"/>
      <c r="AE357" s="930"/>
      <c r="AF357" s="930"/>
      <c r="AG357" s="930"/>
      <c r="AH357" s="930"/>
      <c r="AI357" s="930"/>
      <c r="AJ357" s="930"/>
      <c r="AK357" s="930"/>
      <c r="AL357" s="930"/>
      <c r="AM357" s="930"/>
      <c r="AN357" s="930"/>
      <c r="AO357" s="930"/>
      <c r="AP357" s="930"/>
      <c r="AQ357" s="930"/>
      <c r="AR357" s="930"/>
      <c r="AS357" s="930"/>
      <c r="AT357" s="930"/>
      <c r="AU357" s="930"/>
      <c r="AV357" s="930"/>
      <c r="AW357" s="930"/>
      <c r="AX357" s="930"/>
      <c r="AY357" s="930"/>
      <c r="AZ357" s="930"/>
      <c r="BA357" s="930"/>
      <c r="BB357" s="930"/>
      <c r="BC357" s="930"/>
      <c r="BD357" s="930"/>
      <c r="BE357" s="930"/>
      <c r="BF357" s="930"/>
      <c r="BG357" s="930"/>
      <c r="BH357" s="930"/>
      <c r="BI357" s="930"/>
      <c r="BJ357" s="930"/>
      <c r="BK357" s="930"/>
      <c r="BL357" s="930"/>
      <c r="BM357" s="930"/>
      <c r="BN357" s="930"/>
      <c r="BO357" s="930"/>
      <c r="BP357" s="930"/>
      <c r="BQ357" s="930"/>
      <c r="BR357" s="930"/>
      <c r="BS357" s="930"/>
      <c r="BT357" s="930"/>
      <c r="BU357" s="930"/>
      <c r="BV357" s="930"/>
      <c r="BW357" s="930"/>
      <c r="BX357" s="930"/>
      <c r="BY357" s="930"/>
      <c r="BZ357" s="930"/>
      <c r="CA357" s="930"/>
      <c r="CB357" s="930"/>
      <c r="CC357" s="930"/>
      <c r="CD357" s="930"/>
      <c r="CE357" s="930"/>
      <c r="CF357" s="930"/>
      <c r="CG357" s="930"/>
      <c r="CH357" s="930"/>
      <c r="CI357" s="930"/>
      <c r="CJ357" s="930"/>
      <c r="CK357" s="930"/>
      <c r="CL357" s="930"/>
      <c r="CM357" s="930"/>
    </row>
    <row r="358" spans="1:91" s="931" customFormat="1" ht="16.3">
      <c r="A358" s="930"/>
      <c r="B358" s="934" t="s">
        <v>65</v>
      </c>
      <c r="C358" s="739"/>
      <c r="D358" s="740"/>
      <c r="E358" s="740"/>
      <c r="F358" s="740"/>
      <c r="G358" s="740"/>
      <c r="H358" s="740"/>
      <c r="I358" s="740"/>
      <c r="J358" s="740"/>
      <c r="K358" s="741"/>
      <c r="L358" s="930"/>
      <c r="M358" s="930"/>
      <c r="N358" s="930"/>
      <c r="O358" s="930"/>
      <c r="P358" s="930"/>
      <c r="Q358" s="930"/>
      <c r="R358" s="930"/>
      <c r="S358" s="930"/>
      <c r="T358" s="930"/>
      <c r="U358" s="930"/>
      <c r="V358" s="930"/>
      <c r="W358" s="930"/>
      <c r="X358" s="930"/>
      <c r="Y358" s="930"/>
      <c r="Z358" s="930"/>
      <c r="AA358" s="930"/>
      <c r="AB358" s="930"/>
      <c r="AC358" s="930"/>
      <c r="AD358" s="930"/>
      <c r="AE358" s="930"/>
      <c r="AF358" s="930"/>
      <c r="AG358" s="930"/>
      <c r="AH358" s="930"/>
      <c r="AI358" s="930"/>
      <c r="AJ358" s="930"/>
      <c r="AK358" s="930"/>
      <c r="AL358" s="930"/>
      <c r="AM358" s="930"/>
      <c r="AN358" s="930"/>
      <c r="AO358" s="930"/>
      <c r="AP358" s="930"/>
      <c r="AQ358" s="930"/>
      <c r="AR358" s="930"/>
      <c r="AS358" s="930"/>
      <c r="AT358" s="930"/>
      <c r="AU358" s="930"/>
      <c r="AV358" s="930"/>
      <c r="AW358" s="930"/>
      <c r="AX358" s="930"/>
      <c r="AY358" s="930"/>
      <c r="AZ358" s="930"/>
      <c r="BA358" s="930"/>
      <c r="BB358" s="930"/>
      <c r="BC358" s="930"/>
      <c r="BD358" s="930"/>
      <c r="BE358" s="930"/>
      <c r="BF358" s="930"/>
      <c r="BG358" s="930"/>
      <c r="BH358" s="930"/>
      <c r="BI358" s="930"/>
      <c r="BJ358" s="930"/>
      <c r="BK358" s="930"/>
      <c r="BL358" s="930"/>
      <c r="BM358" s="930"/>
      <c r="BN358" s="930"/>
      <c r="BO358" s="930"/>
      <c r="BP358" s="930"/>
      <c r="BQ358" s="930"/>
      <c r="BR358" s="930"/>
      <c r="BS358" s="930"/>
      <c r="BT358" s="930"/>
      <c r="BU358" s="930"/>
      <c r="BV358" s="930"/>
      <c r="BW358" s="930"/>
      <c r="BX358" s="930"/>
      <c r="BY358" s="930"/>
      <c r="BZ358" s="930"/>
      <c r="CA358" s="930"/>
      <c r="CB358" s="930"/>
      <c r="CC358" s="930"/>
      <c r="CD358" s="930"/>
      <c r="CE358" s="930"/>
      <c r="CF358" s="930"/>
      <c r="CG358" s="930"/>
      <c r="CH358" s="930"/>
      <c r="CI358" s="930"/>
      <c r="CJ358" s="930"/>
      <c r="CK358" s="930"/>
      <c r="CL358" s="930"/>
      <c r="CM358" s="930"/>
    </row>
    <row r="359" spans="1:91" s="931" customFormat="1" ht="16.3">
      <c r="A359" s="930"/>
      <c r="B359" s="935"/>
      <c r="C359" s="936"/>
      <c r="D359" s="937"/>
      <c r="E359" s="937"/>
      <c r="F359" s="937"/>
      <c r="G359" s="937"/>
      <c r="H359" s="937"/>
      <c r="I359" s="937"/>
      <c r="J359" s="937"/>
      <c r="K359" s="938"/>
      <c r="L359" s="930"/>
      <c r="M359" s="930"/>
      <c r="N359" s="930"/>
      <c r="O359" s="930"/>
      <c r="P359" s="930"/>
      <c r="Q359" s="930"/>
      <c r="R359" s="930"/>
      <c r="S359" s="930"/>
      <c r="T359" s="930"/>
      <c r="U359" s="930"/>
      <c r="V359" s="930"/>
      <c r="W359" s="930"/>
      <c r="X359" s="930"/>
      <c r="Y359" s="930"/>
      <c r="Z359" s="930"/>
      <c r="AA359" s="930"/>
      <c r="AB359" s="930"/>
      <c r="AC359" s="930"/>
      <c r="AD359" s="930"/>
      <c r="AE359" s="930"/>
      <c r="AF359" s="930"/>
      <c r="AG359" s="930"/>
      <c r="AH359" s="930"/>
      <c r="AI359" s="930"/>
      <c r="AJ359" s="930"/>
      <c r="AK359" s="930"/>
      <c r="AL359" s="930"/>
      <c r="AM359" s="930"/>
      <c r="AN359" s="930"/>
      <c r="AO359" s="930"/>
      <c r="AP359" s="930"/>
      <c r="AQ359" s="930"/>
      <c r="AR359" s="930"/>
      <c r="AS359" s="930"/>
      <c r="AT359" s="930"/>
      <c r="AU359" s="930"/>
      <c r="AV359" s="930"/>
      <c r="AW359" s="930"/>
      <c r="AX359" s="930"/>
      <c r="AY359" s="930"/>
      <c r="AZ359" s="930"/>
      <c r="BA359" s="930"/>
      <c r="BB359" s="930"/>
      <c r="BC359" s="930"/>
      <c r="BD359" s="930"/>
      <c r="BE359" s="930"/>
      <c r="BF359" s="930"/>
      <c r="BG359" s="930"/>
      <c r="BH359" s="930"/>
      <c r="BI359" s="930"/>
      <c r="BJ359" s="930"/>
      <c r="BK359" s="930"/>
      <c r="BL359" s="930"/>
      <c r="BM359" s="930"/>
      <c r="BN359" s="930"/>
      <c r="BO359" s="930"/>
      <c r="BP359" s="930"/>
      <c r="BQ359" s="930"/>
      <c r="BR359" s="930"/>
      <c r="BS359" s="930"/>
      <c r="BT359" s="930"/>
      <c r="BU359" s="930"/>
      <c r="BV359" s="930"/>
      <c r="BW359" s="930"/>
      <c r="BX359" s="930"/>
      <c r="BY359" s="930"/>
      <c r="BZ359" s="930"/>
      <c r="CA359" s="930"/>
      <c r="CB359" s="930"/>
      <c r="CC359" s="930"/>
      <c r="CD359" s="930"/>
      <c r="CE359" s="930"/>
      <c r="CF359" s="930"/>
      <c r="CG359" s="930"/>
      <c r="CH359" s="930"/>
      <c r="CI359" s="930"/>
      <c r="CJ359" s="930"/>
      <c r="CK359" s="930"/>
      <c r="CL359" s="930"/>
      <c r="CM359" s="930"/>
    </row>
    <row r="360" spans="1:91" s="230" customFormat="1" ht="16.3">
      <c r="B360" s="917" t="s">
        <v>1015</v>
      </c>
      <c r="C360" s="918" t="s">
        <v>122</v>
      </c>
      <c r="D360" s="1043">
        <v>125</v>
      </c>
      <c r="E360" s="1044" t="s">
        <v>52</v>
      </c>
      <c r="F360" s="1044" t="s">
        <v>52</v>
      </c>
      <c r="G360" s="1045">
        <v>15</v>
      </c>
      <c r="H360" s="1046" t="s">
        <v>43</v>
      </c>
      <c r="I360" s="947"/>
      <c r="J360" s="1047"/>
      <c r="K360" s="917" t="s">
        <v>1016</v>
      </c>
    </row>
    <row r="361" spans="1:91" s="230" customFormat="1" ht="16.3">
      <c r="B361" s="1048" t="s">
        <v>1017</v>
      </c>
      <c r="C361" s="730" t="s">
        <v>187</v>
      </c>
      <c r="D361" s="1049">
        <v>140</v>
      </c>
      <c r="E361" s="1050" t="s">
        <v>52</v>
      </c>
      <c r="F361" s="1050" t="s">
        <v>52</v>
      </c>
      <c r="G361" s="1051">
        <v>15</v>
      </c>
      <c r="H361" s="617" t="s">
        <v>43</v>
      </c>
      <c r="I361" s="731"/>
      <c r="J361" s="623"/>
      <c r="K361" s="732"/>
    </row>
    <row r="362" spans="1:91" s="230" customFormat="1" ht="16.3">
      <c r="B362" s="1052" t="s">
        <v>1018</v>
      </c>
      <c r="C362" s="1053" t="s">
        <v>1019</v>
      </c>
      <c r="D362" s="1054">
        <v>209</v>
      </c>
      <c r="E362" s="1054" t="s">
        <v>52</v>
      </c>
      <c r="F362" s="1055" t="s">
        <v>52</v>
      </c>
      <c r="G362" s="1055" t="s">
        <v>52</v>
      </c>
      <c r="H362" s="619" t="s">
        <v>43</v>
      </c>
      <c r="I362" s="745"/>
      <c r="J362" s="747"/>
      <c r="K362" s="819"/>
    </row>
    <row r="363" spans="1:91" s="230" customFormat="1" ht="16.3">
      <c r="B363" s="732"/>
      <c r="C363" s="918" t="s">
        <v>122</v>
      </c>
      <c r="D363" s="1043">
        <v>126</v>
      </c>
      <c r="E363" s="1044" t="s">
        <v>52</v>
      </c>
      <c r="F363" s="1044" t="s">
        <v>52</v>
      </c>
      <c r="G363" s="1045">
        <v>15</v>
      </c>
      <c r="H363" s="1046" t="s">
        <v>43</v>
      </c>
      <c r="I363" s="947"/>
      <c r="J363" s="1047"/>
      <c r="K363" s="917" t="s">
        <v>789</v>
      </c>
    </row>
    <row r="364" spans="1:91" s="230" customFormat="1" ht="16.3">
      <c r="B364" s="1048"/>
      <c r="C364" s="730" t="s">
        <v>187</v>
      </c>
      <c r="D364" s="1049">
        <v>142</v>
      </c>
      <c r="E364" s="1050" t="s">
        <v>52</v>
      </c>
      <c r="F364" s="1050" t="s">
        <v>52</v>
      </c>
      <c r="G364" s="1051">
        <v>15</v>
      </c>
      <c r="H364" s="617" t="s">
        <v>43</v>
      </c>
      <c r="I364" s="731"/>
      <c r="J364" s="623"/>
      <c r="K364" s="732"/>
    </row>
    <row r="365" spans="1:91" s="230" customFormat="1" ht="16.3">
      <c r="B365" s="1052"/>
      <c r="C365" s="821" t="s">
        <v>1019</v>
      </c>
      <c r="D365" s="1054">
        <v>210</v>
      </c>
      <c r="E365" s="1054" t="s">
        <v>52</v>
      </c>
      <c r="F365" s="1055" t="s">
        <v>52</v>
      </c>
      <c r="G365" s="1055" t="s">
        <v>52</v>
      </c>
      <c r="H365" s="619" t="s">
        <v>43</v>
      </c>
      <c r="I365" s="745"/>
      <c r="J365" s="747"/>
      <c r="K365" s="819"/>
    </row>
    <row r="366" spans="1:91" s="230" customFormat="1" ht="16.3">
      <c r="B366" s="732"/>
      <c r="C366" s="918" t="s">
        <v>122</v>
      </c>
      <c r="D366" s="1043">
        <v>127</v>
      </c>
      <c r="E366" s="1044" t="s">
        <v>52</v>
      </c>
      <c r="F366" s="1044" t="s">
        <v>52</v>
      </c>
      <c r="G366" s="1045">
        <v>15</v>
      </c>
      <c r="H366" s="1046" t="s">
        <v>43</v>
      </c>
      <c r="I366" s="947"/>
      <c r="J366" s="1047"/>
      <c r="K366" s="917" t="s">
        <v>1020</v>
      </c>
    </row>
    <row r="367" spans="1:91" s="230" customFormat="1" ht="16.3">
      <c r="B367" s="1048"/>
      <c r="C367" s="730" t="s">
        <v>187</v>
      </c>
      <c r="D367" s="1049">
        <v>142</v>
      </c>
      <c r="E367" s="1050" t="s">
        <v>52</v>
      </c>
      <c r="F367" s="1050" t="s">
        <v>52</v>
      </c>
      <c r="G367" s="1051">
        <v>15</v>
      </c>
      <c r="H367" s="617" t="s">
        <v>43</v>
      </c>
      <c r="I367" s="731"/>
      <c r="J367" s="623"/>
      <c r="K367" s="732"/>
    </row>
    <row r="368" spans="1:91" s="230" customFormat="1" ht="16.3">
      <c r="B368" s="1052"/>
      <c r="C368" s="821" t="s">
        <v>1019</v>
      </c>
      <c r="D368" s="1054">
        <v>210</v>
      </c>
      <c r="E368" s="1054" t="s">
        <v>52</v>
      </c>
      <c r="F368" s="1055" t="s">
        <v>52</v>
      </c>
      <c r="G368" s="1055" t="s">
        <v>52</v>
      </c>
      <c r="H368" s="619" t="s">
        <v>43</v>
      </c>
      <c r="I368" s="745"/>
      <c r="J368" s="747"/>
      <c r="K368" s="819"/>
    </row>
    <row r="369" spans="2:11" s="230" customFormat="1" ht="16.3">
      <c r="B369" s="1056" t="s">
        <v>1021</v>
      </c>
      <c r="C369" s="1057"/>
      <c r="D369" s="1058"/>
      <c r="E369" s="1058"/>
      <c r="F369" s="1058"/>
      <c r="G369" s="1058"/>
      <c r="H369" s="617"/>
      <c r="I369" s="617"/>
      <c r="J369" s="617"/>
      <c r="K369" s="618"/>
    </row>
    <row r="370" spans="2:11" ht="16.3">
      <c r="B370" s="847" t="s">
        <v>1022</v>
      </c>
      <c r="C370" s="1059"/>
      <c r="D370" s="1058"/>
      <c r="E370" s="1058"/>
      <c r="F370" s="1058"/>
      <c r="G370" s="1058"/>
      <c r="H370" s="617"/>
      <c r="I370" s="617"/>
      <c r="J370" s="617"/>
      <c r="K370" s="618"/>
    </row>
    <row r="371" spans="2:11" ht="16.3">
      <c r="B371" s="1060" t="s">
        <v>1023</v>
      </c>
      <c r="C371" s="1059"/>
      <c r="D371" s="1058"/>
      <c r="E371" s="1058"/>
      <c r="F371" s="1058"/>
      <c r="G371" s="1058"/>
      <c r="H371" s="617"/>
      <c r="I371" s="617"/>
      <c r="J371" s="617"/>
      <c r="K371" s="618"/>
    </row>
    <row r="372" spans="2:11" ht="16.3">
      <c r="B372" s="847" t="s">
        <v>1024</v>
      </c>
      <c r="C372" s="1059"/>
      <c r="D372" s="1058"/>
      <c r="E372" s="1058"/>
      <c r="F372" s="1058"/>
      <c r="G372" s="1058"/>
      <c r="H372" s="617"/>
      <c r="I372" s="617"/>
      <c r="J372" s="617"/>
      <c r="K372" s="618"/>
    </row>
    <row r="373" spans="2:11" s="955" customFormat="1" ht="16.3">
      <c r="B373" s="340" t="s">
        <v>1025</v>
      </c>
      <c r="C373" s="822"/>
      <c r="D373" s="823"/>
      <c r="E373" s="823"/>
      <c r="F373" s="823"/>
      <c r="G373" s="823"/>
      <c r="H373" s="823"/>
      <c r="I373" s="823"/>
      <c r="J373" s="823"/>
      <c r="K373" s="824"/>
    </row>
    <row r="374" spans="2:11" s="578" customFormat="1" ht="16.3">
      <c r="B374" s="1061" t="s">
        <v>1026</v>
      </c>
      <c r="C374" s="1001"/>
      <c r="D374" s="1002"/>
      <c r="E374" s="1002"/>
      <c r="F374" s="1002"/>
      <c r="G374" s="1002"/>
      <c r="H374" s="1002"/>
      <c r="I374" s="1002"/>
      <c r="J374" s="1002"/>
      <c r="K374" s="1003"/>
    </row>
    <row r="375" spans="2:11" s="578" customFormat="1" ht="16.3">
      <c r="B375" s="1061" t="s">
        <v>1027</v>
      </c>
      <c r="C375" s="1001"/>
      <c r="D375" s="1002"/>
      <c r="E375" s="1002"/>
      <c r="F375" s="1002"/>
      <c r="G375" s="1002"/>
      <c r="H375" s="1002"/>
      <c r="I375" s="1002"/>
      <c r="J375" s="1002"/>
      <c r="K375" s="1003"/>
    </row>
    <row r="376" spans="2:11" s="1062" customFormat="1" ht="16.3">
      <c r="B376" s="977" t="s">
        <v>65</v>
      </c>
      <c r="C376" s="625"/>
      <c r="D376" s="625"/>
      <c r="E376" s="625"/>
      <c r="F376" s="625"/>
      <c r="G376" s="625"/>
      <c r="H376" s="625"/>
      <c r="I376" s="625"/>
      <c r="J376" s="625"/>
      <c r="K376" s="742"/>
    </row>
    <row r="377" spans="2:11" s="1062" customFormat="1" ht="16.3">
      <c r="B377" s="1063"/>
      <c r="C377" s="1064"/>
      <c r="D377" s="1064"/>
      <c r="E377" s="1064"/>
      <c r="F377" s="1064"/>
      <c r="G377" s="1064"/>
      <c r="H377" s="1064"/>
      <c r="I377" s="1064"/>
      <c r="J377" s="1064"/>
      <c r="K377" s="1065"/>
    </row>
    <row r="378" spans="2:11" s="230" customFormat="1" ht="16.3">
      <c r="B378" s="1066" t="s">
        <v>1028</v>
      </c>
      <c r="C378" s="918" t="s">
        <v>219</v>
      </c>
      <c r="D378" s="1043">
        <v>67</v>
      </c>
      <c r="E378" s="1044">
        <v>34</v>
      </c>
      <c r="F378" s="1044">
        <v>34</v>
      </c>
      <c r="G378" s="1045">
        <v>14</v>
      </c>
      <c r="H378" s="1046" t="s">
        <v>43</v>
      </c>
      <c r="I378" s="947"/>
      <c r="J378" s="1047"/>
      <c r="K378" s="917" t="s">
        <v>1029</v>
      </c>
    </row>
    <row r="379" spans="2:11" s="230" customFormat="1" ht="16.3">
      <c r="B379" s="1048" t="s">
        <v>1030</v>
      </c>
      <c r="C379" s="730" t="s">
        <v>122</v>
      </c>
      <c r="D379" s="1049">
        <v>83</v>
      </c>
      <c r="E379" s="1050">
        <v>34</v>
      </c>
      <c r="F379" s="1050">
        <v>34</v>
      </c>
      <c r="G379" s="1051">
        <v>14</v>
      </c>
      <c r="H379" s="617" t="s">
        <v>43</v>
      </c>
      <c r="I379" s="731"/>
      <c r="J379" s="623"/>
      <c r="K379" s="732"/>
    </row>
    <row r="380" spans="2:11" s="230" customFormat="1" ht="16.3">
      <c r="B380" s="1052" t="s">
        <v>1018</v>
      </c>
      <c r="C380" s="1053" t="s">
        <v>193</v>
      </c>
      <c r="D380" s="1054">
        <v>162</v>
      </c>
      <c r="E380" s="1054">
        <v>34</v>
      </c>
      <c r="F380" s="1054">
        <v>34</v>
      </c>
      <c r="G380" s="1055">
        <v>14</v>
      </c>
      <c r="H380" s="619" t="s">
        <v>43</v>
      </c>
      <c r="I380" s="745"/>
      <c r="J380" s="747"/>
      <c r="K380" s="819"/>
    </row>
    <row r="381" spans="2:11" s="230" customFormat="1" ht="16.3">
      <c r="B381" s="732"/>
      <c r="C381" s="918" t="s">
        <v>219</v>
      </c>
      <c r="D381" s="1043">
        <v>82</v>
      </c>
      <c r="E381" s="1044">
        <v>34</v>
      </c>
      <c r="F381" s="1044">
        <v>34</v>
      </c>
      <c r="G381" s="1045">
        <v>14</v>
      </c>
      <c r="H381" s="1046" t="s">
        <v>43</v>
      </c>
      <c r="I381" s="947"/>
      <c r="J381" s="1047"/>
      <c r="K381" s="917" t="s">
        <v>1031</v>
      </c>
    </row>
    <row r="382" spans="2:11" s="230" customFormat="1" ht="16.3">
      <c r="B382" s="1048"/>
      <c r="C382" s="730" t="s">
        <v>122</v>
      </c>
      <c r="D382" s="1049">
        <v>96</v>
      </c>
      <c r="E382" s="1050">
        <v>34</v>
      </c>
      <c r="F382" s="1050">
        <v>34</v>
      </c>
      <c r="G382" s="1051">
        <v>14</v>
      </c>
      <c r="H382" s="617" t="s">
        <v>43</v>
      </c>
      <c r="I382" s="731"/>
      <c r="J382" s="623"/>
      <c r="K382" s="732"/>
    </row>
    <row r="383" spans="2:11" s="230" customFormat="1" ht="16.3">
      <c r="B383" s="1052"/>
      <c r="C383" s="1053" t="s">
        <v>193</v>
      </c>
      <c r="D383" s="1054">
        <v>177</v>
      </c>
      <c r="E383" s="1054">
        <v>34</v>
      </c>
      <c r="F383" s="1054">
        <v>34</v>
      </c>
      <c r="G383" s="1055">
        <v>14</v>
      </c>
      <c r="H383" s="619" t="s">
        <v>43</v>
      </c>
      <c r="I383" s="745"/>
      <c r="J383" s="747"/>
      <c r="K383" s="819"/>
    </row>
    <row r="384" spans="2:11" s="230" customFormat="1" ht="16.3">
      <c r="B384" s="732"/>
      <c r="C384" s="918" t="s">
        <v>219</v>
      </c>
      <c r="D384" s="1043">
        <v>69</v>
      </c>
      <c r="E384" s="1044">
        <v>34</v>
      </c>
      <c r="F384" s="1044">
        <v>34</v>
      </c>
      <c r="G384" s="1045">
        <v>14</v>
      </c>
      <c r="H384" s="1046" t="s">
        <v>43</v>
      </c>
      <c r="I384" s="947"/>
      <c r="J384" s="1047"/>
      <c r="K384" s="917" t="s">
        <v>1032</v>
      </c>
    </row>
    <row r="385" spans="2:11" s="230" customFormat="1" ht="16.3">
      <c r="B385" s="1048"/>
      <c r="C385" s="730" t="s">
        <v>122</v>
      </c>
      <c r="D385" s="1049">
        <v>84</v>
      </c>
      <c r="E385" s="1050">
        <v>34</v>
      </c>
      <c r="F385" s="1050">
        <v>34</v>
      </c>
      <c r="G385" s="1051">
        <v>14</v>
      </c>
      <c r="H385" s="617" t="s">
        <v>43</v>
      </c>
      <c r="I385" s="731"/>
      <c r="J385" s="623"/>
      <c r="K385" s="917" t="s">
        <v>1033</v>
      </c>
    </row>
    <row r="386" spans="2:11" s="230" customFormat="1" ht="16.3">
      <c r="B386" s="1052"/>
      <c r="C386" s="1053" t="s">
        <v>193</v>
      </c>
      <c r="D386" s="1054">
        <v>165</v>
      </c>
      <c r="E386" s="1054">
        <v>34</v>
      </c>
      <c r="F386" s="1054">
        <v>34</v>
      </c>
      <c r="G386" s="1055">
        <v>14</v>
      </c>
      <c r="H386" s="619" t="s">
        <v>43</v>
      </c>
      <c r="I386" s="745"/>
      <c r="J386" s="747"/>
      <c r="K386" s="819"/>
    </row>
    <row r="387" spans="2:11" s="230" customFormat="1" ht="16.3">
      <c r="B387" s="732"/>
      <c r="C387" s="918" t="s">
        <v>219</v>
      </c>
      <c r="D387" s="1043">
        <v>82</v>
      </c>
      <c r="E387" s="1044">
        <v>34</v>
      </c>
      <c r="F387" s="1044">
        <v>34</v>
      </c>
      <c r="G387" s="1045">
        <v>14</v>
      </c>
      <c r="H387" s="1046" t="s">
        <v>43</v>
      </c>
      <c r="I387" s="947"/>
      <c r="J387" s="1047"/>
      <c r="K387" s="917" t="s">
        <v>806</v>
      </c>
    </row>
    <row r="388" spans="2:11" s="230" customFormat="1" ht="16.3">
      <c r="B388" s="1048"/>
      <c r="C388" s="730" t="s">
        <v>122</v>
      </c>
      <c r="D388" s="1049">
        <v>96</v>
      </c>
      <c r="E388" s="1050">
        <v>34</v>
      </c>
      <c r="F388" s="1050">
        <v>34</v>
      </c>
      <c r="G388" s="1051">
        <v>14</v>
      </c>
      <c r="H388" s="617" t="s">
        <v>43</v>
      </c>
      <c r="I388" s="731"/>
      <c r="J388" s="623"/>
      <c r="K388" s="732"/>
    </row>
    <row r="389" spans="2:11" s="230" customFormat="1" ht="16.3">
      <c r="B389" s="1052"/>
      <c r="C389" s="1053" t="s">
        <v>193</v>
      </c>
      <c r="D389" s="1054">
        <v>177</v>
      </c>
      <c r="E389" s="1054">
        <v>34</v>
      </c>
      <c r="F389" s="1054">
        <v>34</v>
      </c>
      <c r="G389" s="1055">
        <v>14</v>
      </c>
      <c r="H389" s="619" t="s">
        <v>43</v>
      </c>
      <c r="I389" s="745"/>
      <c r="J389" s="747"/>
      <c r="K389" s="819"/>
    </row>
    <row r="390" spans="2:11" ht="16.3">
      <c r="B390" s="847" t="s">
        <v>1034</v>
      </c>
      <c r="C390" s="1059"/>
      <c r="D390" s="1058"/>
      <c r="E390" s="1058"/>
      <c r="F390" s="1058"/>
      <c r="G390" s="1058"/>
      <c r="H390" s="617"/>
      <c r="I390" s="617"/>
      <c r="J390" s="617"/>
      <c r="K390" s="618"/>
    </row>
    <row r="391" spans="2:11" ht="16.3">
      <c r="B391" s="1060" t="s">
        <v>1035</v>
      </c>
      <c r="C391" s="1059"/>
      <c r="D391" s="1058"/>
      <c r="E391" s="1058"/>
      <c r="F391" s="1058"/>
      <c r="G391" s="1058"/>
      <c r="H391" s="617"/>
      <c r="I391" s="617"/>
      <c r="J391" s="617"/>
      <c r="K391" s="618"/>
    </row>
    <row r="392" spans="2:11" ht="16.3">
      <c r="B392" s="847" t="s">
        <v>1024</v>
      </c>
      <c r="C392" s="1059"/>
      <c r="D392" s="1058"/>
      <c r="E392" s="1058"/>
      <c r="F392" s="1058"/>
      <c r="G392" s="1058"/>
      <c r="H392" s="617"/>
      <c r="I392" s="617"/>
      <c r="J392" s="617"/>
      <c r="K392" s="618"/>
    </row>
    <row r="393" spans="2:11" s="955" customFormat="1" ht="16.3">
      <c r="B393" s="340" t="s">
        <v>1036</v>
      </c>
      <c r="C393" s="822"/>
      <c r="D393" s="823"/>
      <c r="E393" s="823"/>
      <c r="F393" s="823"/>
      <c r="G393" s="823"/>
      <c r="H393" s="823"/>
      <c r="I393" s="823"/>
      <c r="J393" s="823"/>
      <c r="K393" s="824"/>
    </row>
    <row r="394" spans="2:11" s="578" customFormat="1" ht="16.3">
      <c r="B394" s="1061" t="s">
        <v>1037</v>
      </c>
      <c r="C394" s="1001"/>
      <c r="D394" s="1002"/>
      <c r="E394" s="1002"/>
      <c r="F394" s="1002"/>
      <c r="G394" s="1002"/>
      <c r="H394" s="1002"/>
      <c r="I394" s="1002"/>
      <c r="J394" s="1002"/>
      <c r="K394" s="1003"/>
    </row>
    <row r="395" spans="2:11" s="578" customFormat="1" ht="16.3">
      <c r="B395" s="1061" t="s">
        <v>1038</v>
      </c>
      <c r="C395" s="1001"/>
      <c r="D395" s="1002"/>
      <c r="E395" s="1002"/>
      <c r="F395" s="1002"/>
      <c r="G395" s="1002"/>
      <c r="H395" s="1002"/>
      <c r="I395" s="1002"/>
      <c r="J395" s="1002"/>
      <c r="K395" s="1003"/>
    </row>
    <row r="396" spans="2:11" s="1062" customFormat="1" ht="16.3">
      <c r="B396" s="977" t="s">
        <v>65</v>
      </c>
      <c r="C396" s="625"/>
      <c r="D396" s="625"/>
      <c r="E396" s="625"/>
      <c r="F396" s="625"/>
      <c r="G396" s="625"/>
      <c r="H396" s="625"/>
      <c r="I396" s="625"/>
      <c r="J396" s="625"/>
      <c r="K396" s="742"/>
    </row>
    <row r="397" spans="2:11" s="1062" customFormat="1" ht="16.3">
      <c r="B397" s="1063"/>
      <c r="C397" s="1064"/>
      <c r="D397" s="1064"/>
      <c r="E397" s="1064"/>
      <c r="F397" s="1064"/>
      <c r="G397" s="1064"/>
      <c r="H397" s="1064"/>
      <c r="I397" s="1064"/>
      <c r="J397" s="1064"/>
      <c r="K397" s="1065"/>
    </row>
    <row r="398" spans="2:11" s="578" customFormat="1" ht="16.3">
      <c r="B398" s="917" t="s">
        <v>1080</v>
      </c>
      <c r="C398" s="1143" t="s">
        <v>1081</v>
      </c>
      <c r="D398" s="947">
        <v>347</v>
      </c>
      <c r="E398" s="1046">
        <v>105</v>
      </c>
      <c r="F398" s="947">
        <v>63</v>
      </c>
      <c r="G398" s="947">
        <v>63</v>
      </c>
      <c r="H398" s="1046" t="s">
        <v>43</v>
      </c>
      <c r="I398" s="947"/>
      <c r="J398" s="1043"/>
      <c r="K398" s="1144" t="s">
        <v>1029</v>
      </c>
    </row>
    <row r="399" spans="2:11" s="578" customFormat="1" ht="16.3">
      <c r="B399" s="1145" t="s">
        <v>1082</v>
      </c>
      <c r="C399" s="1146" t="s">
        <v>1083</v>
      </c>
      <c r="D399" s="731">
        <v>428</v>
      </c>
      <c r="E399" s="617" t="s">
        <v>52</v>
      </c>
      <c r="F399" s="731" t="s">
        <v>52</v>
      </c>
      <c r="G399" s="731" t="s">
        <v>52</v>
      </c>
      <c r="H399" s="617" t="s">
        <v>43</v>
      </c>
      <c r="I399" s="731"/>
      <c r="J399" s="1049"/>
      <c r="K399" s="732" t="s">
        <v>1084</v>
      </c>
    </row>
    <row r="400" spans="2:11" s="578" customFormat="1" ht="16.3">
      <c r="B400" s="744" t="s">
        <v>66</v>
      </c>
      <c r="C400" s="1146" t="s">
        <v>1085</v>
      </c>
      <c r="D400" s="731">
        <v>485</v>
      </c>
      <c r="E400" s="617">
        <v>105</v>
      </c>
      <c r="F400" s="731">
        <v>63</v>
      </c>
      <c r="G400" s="731">
        <v>63</v>
      </c>
      <c r="H400" s="617" t="s">
        <v>43</v>
      </c>
      <c r="I400" s="731"/>
      <c r="J400" s="1049"/>
      <c r="K400" s="732"/>
    </row>
    <row r="401" spans="2:11" s="578" customFormat="1" ht="16.3">
      <c r="B401" s="1072"/>
      <c r="C401" s="1146" t="s">
        <v>1086</v>
      </c>
      <c r="D401" s="731">
        <v>564</v>
      </c>
      <c r="E401" s="617" t="s">
        <v>52</v>
      </c>
      <c r="F401" s="731" t="s">
        <v>52</v>
      </c>
      <c r="G401" s="731" t="s">
        <v>52</v>
      </c>
      <c r="H401" s="617" t="s">
        <v>43</v>
      </c>
      <c r="I401" s="731"/>
      <c r="J401" s="1049"/>
      <c r="K401" s="732"/>
    </row>
    <row r="402" spans="2:11" s="578" customFormat="1" ht="16.3">
      <c r="B402" s="744"/>
      <c r="C402" s="1146" t="s">
        <v>1087</v>
      </c>
      <c r="D402" s="731">
        <v>556</v>
      </c>
      <c r="E402" s="617">
        <v>105</v>
      </c>
      <c r="F402" s="731">
        <v>63</v>
      </c>
      <c r="G402" s="731">
        <v>63</v>
      </c>
      <c r="H402" s="617" t="s">
        <v>43</v>
      </c>
      <c r="I402" s="731"/>
      <c r="J402" s="1049"/>
      <c r="K402" s="732"/>
    </row>
    <row r="403" spans="2:11" s="578" customFormat="1" ht="16.3">
      <c r="B403" s="744"/>
      <c r="C403" s="1146" t="s">
        <v>1088</v>
      </c>
      <c r="D403" s="731">
        <v>722</v>
      </c>
      <c r="E403" s="617">
        <v>105</v>
      </c>
      <c r="F403" s="731">
        <v>63</v>
      </c>
      <c r="G403" s="731">
        <v>63</v>
      </c>
      <c r="H403" s="617" t="s">
        <v>43</v>
      </c>
      <c r="I403" s="731"/>
      <c r="J403" s="1049"/>
      <c r="K403" s="732"/>
    </row>
    <row r="404" spans="2:11" s="578" customFormat="1" ht="16.3">
      <c r="B404" s="744"/>
      <c r="C404" s="1146" t="s">
        <v>1089</v>
      </c>
      <c r="D404" s="731">
        <v>839</v>
      </c>
      <c r="E404" s="617">
        <v>105</v>
      </c>
      <c r="F404" s="731">
        <v>63</v>
      </c>
      <c r="G404" s="731">
        <v>63</v>
      </c>
      <c r="H404" s="1131" t="s">
        <v>43</v>
      </c>
      <c r="I404" s="731"/>
      <c r="J404" s="1049"/>
      <c r="K404" s="732"/>
    </row>
    <row r="405" spans="2:11" s="578" customFormat="1" ht="16.3">
      <c r="B405" s="1147"/>
      <c r="C405" s="1148" t="s">
        <v>1090</v>
      </c>
      <c r="D405" s="1149">
        <v>1178</v>
      </c>
      <c r="E405" s="617">
        <v>105</v>
      </c>
      <c r="F405" s="1149">
        <v>63</v>
      </c>
      <c r="G405" s="1149">
        <v>63</v>
      </c>
      <c r="H405" s="1150" t="s">
        <v>43</v>
      </c>
      <c r="I405" s="1149"/>
      <c r="J405" s="1151"/>
      <c r="K405" s="1152"/>
    </row>
    <row r="406" spans="2:11" s="578" customFormat="1" ht="16.3">
      <c r="B406" s="917"/>
      <c r="C406" s="1143" t="s">
        <v>1081</v>
      </c>
      <c r="D406" s="947">
        <v>496</v>
      </c>
      <c r="E406" s="1046">
        <v>105</v>
      </c>
      <c r="F406" s="947">
        <v>63</v>
      </c>
      <c r="G406" s="947">
        <v>63</v>
      </c>
      <c r="H406" s="1046" t="s">
        <v>43</v>
      </c>
      <c r="I406" s="947"/>
      <c r="J406" s="1043"/>
      <c r="K406" s="917" t="s">
        <v>1031</v>
      </c>
    </row>
    <row r="407" spans="2:11" s="578" customFormat="1" ht="16.3">
      <c r="B407" s="1153"/>
      <c r="C407" s="1146" t="s">
        <v>1083</v>
      </c>
      <c r="D407" s="731">
        <v>575</v>
      </c>
      <c r="E407" s="617" t="s">
        <v>52</v>
      </c>
      <c r="F407" s="731" t="s">
        <v>52</v>
      </c>
      <c r="G407" s="731" t="s">
        <v>52</v>
      </c>
      <c r="H407" s="617" t="s">
        <v>43</v>
      </c>
      <c r="I407" s="731"/>
      <c r="J407" s="1049"/>
      <c r="K407" s="732" t="s">
        <v>1091</v>
      </c>
    </row>
    <row r="408" spans="2:11" s="578" customFormat="1" ht="16.3">
      <c r="B408" s="1145"/>
      <c r="C408" s="1146" t="s">
        <v>1085</v>
      </c>
      <c r="D408" s="731">
        <v>717</v>
      </c>
      <c r="E408" s="617">
        <v>105</v>
      </c>
      <c r="F408" s="731">
        <v>63</v>
      </c>
      <c r="G408" s="731">
        <v>63</v>
      </c>
      <c r="H408" s="617" t="s">
        <v>43</v>
      </c>
      <c r="I408" s="731"/>
      <c r="J408" s="1049"/>
      <c r="K408" s="732"/>
    </row>
    <row r="409" spans="2:11" s="578" customFormat="1" ht="16.3">
      <c r="B409" s="1072"/>
      <c r="C409" s="1146" t="s">
        <v>1086</v>
      </c>
      <c r="D409" s="731">
        <v>796</v>
      </c>
      <c r="E409" s="617" t="s">
        <v>52</v>
      </c>
      <c r="F409" s="731" t="s">
        <v>52</v>
      </c>
      <c r="G409" s="731" t="s">
        <v>52</v>
      </c>
      <c r="H409" s="617" t="s">
        <v>43</v>
      </c>
      <c r="I409" s="731"/>
      <c r="J409" s="1049"/>
      <c r="K409" s="732"/>
    </row>
    <row r="410" spans="2:11" s="578" customFormat="1" ht="16.3">
      <c r="B410" s="744"/>
      <c r="C410" s="1146" t="s">
        <v>1087</v>
      </c>
      <c r="D410" s="731">
        <v>690</v>
      </c>
      <c r="E410" s="617">
        <v>105</v>
      </c>
      <c r="F410" s="731">
        <v>63</v>
      </c>
      <c r="G410" s="731">
        <v>63</v>
      </c>
      <c r="H410" s="617" t="s">
        <v>43</v>
      </c>
      <c r="I410" s="731"/>
      <c r="J410" s="1049"/>
      <c r="K410" s="732"/>
    </row>
    <row r="411" spans="2:11" s="578" customFormat="1" ht="16.3">
      <c r="B411" s="744"/>
      <c r="C411" s="1146" t="s">
        <v>1088</v>
      </c>
      <c r="D411" s="731">
        <v>848</v>
      </c>
      <c r="E411" s="617">
        <v>105</v>
      </c>
      <c r="F411" s="731">
        <v>63</v>
      </c>
      <c r="G411" s="731">
        <v>63</v>
      </c>
      <c r="H411" s="617" t="s">
        <v>43</v>
      </c>
      <c r="I411" s="731"/>
      <c r="J411" s="1049"/>
      <c r="K411" s="732"/>
    </row>
    <row r="412" spans="2:11" s="578" customFormat="1" ht="16.3">
      <c r="B412" s="744"/>
      <c r="C412" s="1146" t="s">
        <v>1089</v>
      </c>
      <c r="D412" s="731">
        <v>1219</v>
      </c>
      <c r="E412" s="617">
        <v>105</v>
      </c>
      <c r="F412" s="731">
        <v>63</v>
      </c>
      <c r="G412" s="731">
        <v>63</v>
      </c>
      <c r="H412" s="1131" t="s">
        <v>43</v>
      </c>
      <c r="I412" s="731"/>
      <c r="J412" s="1049"/>
      <c r="K412" s="732"/>
    </row>
    <row r="413" spans="2:11" s="578" customFormat="1" ht="16.3">
      <c r="B413" s="1147"/>
      <c r="C413" s="1148" t="s">
        <v>1090</v>
      </c>
      <c r="D413" s="1149">
        <v>1668</v>
      </c>
      <c r="E413" s="1149">
        <v>105</v>
      </c>
      <c r="F413" s="1149">
        <v>63</v>
      </c>
      <c r="G413" s="1149">
        <v>63</v>
      </c>
      <c r="H413" s="619" t="s">
        <v>43</v>
      </c>
      <c r="I413" s="1149"/>
      <c r="J413" s="1151"/>
      <c r="K413" s="1152"/>
    </row>
    <row r="414" spans="2:11" s="578" customFormat="1" ht="16.3">
      <c r="B414" s="401" t="s">
        <v>413</v>
      </c>
      <c r="C414" s="748"/>
      <c r="D414" s="749"/>
      <c r="E414" s="749"/>
      <c r="F414" s="749"/>
      <c r="G414" s="749"/>
      <c r="H414" s="749"/>
      <c r="I414" s="749"/>
      <c r="J414" s="749"/>
      <c r="K414" s="1154"/>
    </row>
    <row r="415" spans="2:11" s="578" customFormat="1" ht="16.3">
      <c r="B415" s="1155" t="s">
        <v>1092</v>
      </c>
      <c r="C415" s="1156"/>
      <c r="D415" s="1157"/>
      <c r="E415" s="1158"/>
      <c r="F415" s="1158"/>
      <c r="G415" s="1158"/>
      <c r="H415" s="1158"/>
      <c r="I415" s="1158"/>
      <c r="J415" s="1158"/>
      <c r="K415" s="1159"/>
    </row>
    <row r="416" spans="2:11" s="578" customFormat="1" ht="16.3">
      <c r="B416" s="1155" t="s">
        <v>1093</v>
      </c>
      <c r="C416" s="1156"/>
      <c r="D416" s="1157"/>
      <c r="E416" s="1158"/>
      <c r="F416" s="1158"/>
      <c r="G416" s="1158"/>
      <c r="H416" s="1158"/>
      <c r="I416" s="1158"/>
      <c r="J416" s="1158"/>
      <c r="K416" s="1159"/>
    </row>
    <row r="417" spans="2:11" s="578" customFormat="1" ht="16.3">
      <c r="B417" s="1160" t="s">
        <v>414</v>
      </c>
      <c r="C417" s="1156"/>
      <c r="D417" s="1157"/>
      <c r="E417" s="1158"/>
      <c r="F417" s="1158"/>
      <c r="G417" s="1158"/>
      <c r="H417" s="1158"/>
      <c r="I417" s="1158"/>
      <c r="J417" s="1158"/>
      <c r="K417" s="1159"/>
    </row>
    <row r="418" spans="2:11" s="578" customFormat="1" ht="16.3">
      <c r="B418" s="1160" t="s">
        <v>1094</v>
      </c>
      <c r="C418" s="1156"/>
      <c r="D418" s="1157"/>
      <c r="E418" s="1158"/>
      <c r="F418" s="1158"/>
      <c r="G418" s="1158"/>
      <c r="H418" s="1158"/>
      <c r="I418" s="1158"/>
      <c r="J418" s="1158"/>
      <c r="K418" s="1159"/>
    </row>
    <row r="419" spans="2:11" s="578" customFormat="1" ht="16.3">
      <c r="B419" s="401" t="s">
        <v>1095</v>
      </c>
      <c r="C419" s="1156"/>
      <c r="D419" s="1157"/>
      <c r="E419" s="1158"/>
      <c r="F419" s="1158"/>
      <c r="G419" s="1158"/>
      <c r="H419" s="1158"/>
      <c r="I419" s="1158"/>
      <c r="J419" s="1158"/>
      <c r="K419" s="1159"/>
    </row>
    <row r="420" spans="2:11" s="578" customFormat="1" ht="16.3">
      <c r="B420" s="1160" t="s">
        <v>1096</v>
      </c>
      <c r="C420" s="1156"/>
      <c r="D420" s="1157"/>
      <c r="E420" s="1158"/>
      <c r="F420" s="1158"/>
      <c r="G420" s="1158"/>
      <c r="H420" s="1158"/>
      <c r="I420" s="1158"/>
      <c r="J420" s="1158"/>
      <c r="K420" s="1159"/>
    </row>
    <row r="421" spans="2:11" s="578" customFormat="1" ht="16.3">
      <c r="B421" s="1161" t="s">
        <v>415</v>
      </c>
      <c r="C421" s="739"/>
      <c r="D421" s="740"/>
      <c r="E421" s="740"/>
      <c r="F421" s="740"/>
      <c r="G421" s="740"/>
      <c r="H421" s="740"/>
      <c r="I421" s="740"/>
      <c r="J421" s="740"/>
      <c r="K421" s="1162"/>
    </row>
    <row r="422" spans="2:11" s="578" customFormat="1" ht="16.3">
      <c r="B422" s="1161"/>
      <c r="C422" s="739"/>
      <c r="D422" s="740"/>
      <c r="E422" s="740"/>
      <c r="F422" s="740"/>
      <c r="G422" s="740"/>
      <c r="H422" s="740"/>
      <c r="I422" s="740"/>
      <c r="J422" s="740"/>
      <c r="K422" s="1162"/>
    </row>
    <row r="423" spans="2:11" s="578" customFormat="1" ht="16.3">
      <c r="B423" s="635" t="s">
        <v>778</v>
      </c>
      <c r="C423" s="636" t="s">
        <v>146</v>
      </c>
      <c r="D423" s="626">
        <v>40</v>
      </c>
      <c r="E423" s="637" t="s">
        <v>52</v>
      </c>
      <c r="F423" s="637" t="s">
        <v>52</v>
      </c>
      <c r="G423" s="638">
        <v>13</v>
      </c>
      <c r="H423" s="639" t="s">
        <v>194</v>
      </c>
      <c r="I423" s="640"/>
      <c r="J423" s="639"/>
      <c r="K423" s="641" t="s">
        <v>762</v>
      </c>
    </row>
    <row r="424" spans="2:11" s="578" customFormat="1" ht="16.3">
      <c r="B424" s="642" t="s">
        <v>779</v>
      </c>
      <c r="C424" s="643" t="s">
        <v>126</v>
      </c>
      <c r="D424" s="644">
        <v>47</v>
      </c>
      <c r="E424" s="645">
        <v>30</v>
      </c>
      <c r="F424" s="645">
        <v>30</v>
      </c>
      <c r="G424" s="646">
        <v>13</v>
      </c>
      <c r="H424" s="647" t="s">
        <v>194</v>
      </c>
      <c r="I424" s="648"/>
      <c r="J424" s="647"/>
      <c r="K424" s="649"/>
    </row>
    <row r="425" spans="2:11" s="578" customFormat="1" ht="16.3">
      <c r="B425" s="650" t="s">
        <v>780</v>
      </c>
      <c r="C425" s="651"/>
      <c r="D425" s="628"/>
      <c r="E425" s="628"/>
      <c r="F425" s="628"/>
      <c r="G425" s="628"/>
      <c r="H425" s="628"/>
      <c r="I425" s="628"/>
      <c r="J425" s="628"/>
      <c r="K425" s="629"/>
    </row>
    <row r="426" spans="2:11" s="578" customFormat="1" ht="16.3">
      <c r="B426" s="650" t="s">
        <v>781</v>
      </c>
      <c r="C426" s="652"/>
      <c r="D426" s="653"/>
      <c r="E426" s="653"/>
      <c r="F426" s="653"/>
      <c r="G426" s="653"/>
      <c r="H426" s="653"/>
      <c r="I426" s="653"/>
      <c r="J426" s="653"/>
      <c r="K426" s="654"/>
    </row>
    <row r="427" spans="2:11" s="578" customFormat="1" ht="16.3">
      <c r="B427" s="655" t="s">
        <v>360</v>
      </c>
      <c r="C427" s="656"/>
      <c r="D427" s="657"/>
      <c r="E427" s="657"/>
      <c r="F427" s="657"/>
      <c r="G427" s="657"/>
      <c r="H427" s="657"/>
      <c r="I427" s="657"/>
      <c r="J427" s="657"/>
      <c r="K427" s="658"/>
    </row>
    <row r="428" spans="2:11" s="45" customFormat="1" ht="16.3">
      <c r="B428" s="630"/>
      <c r="C428" s="631"/>
      <c r="D428" s="632"/>
      <c r="E428" s="633"/>
      <c r="F428" s="633"/>
      <c r="G428" s="631"/>
      <c r="H428" s="633"/>
      <c r="I428" s="631"/>
      <c r="J428" s="631"/>
      <c r="K428" s="634"/>
    </row>
    <row r="429" spans="2:11" s="230" customFormat="1" ht="16.3">
      <c r="B429" s="783" t="s">
        <v>527</v>
      </c>
      <c r="C429" s="784" t="s">
        <v>791</v>
      </c>
      <c r="D429" s="785">
        <v>66</v>
      </c>
      <c r="E429" s="786">
        <v>35.608695652173914</v>
      </c>
      <c r="F429" s="786">
        <v>35.608695652173914</v>
      </c>
      <c r="G429" s="787">
        <v>8.4347826086956523</v>
      </c>
      <c r="H429" s="726" t="s">
        <v>43</v>
      </c>
      <c r="I429" s="788"/>
      <c r="J429" s="789"/>
      <c r="K429" s="783" t="s">
        <v>762</v>
      </c>
    </row>
    <row r="430" spans="2:11" s="230" customFormat="1" ht="16.3">
      <c r="B430" s="796" t="s">
        <v>792</v>
      </c>
      <c r="C430" s="790" t="s">
        <v>528</v>
      </c>
      <c r="D430" s="791">
        <v>73</v>
      </c>
      <c r="E430" s="792">
        <v>35.608695652173914</v>
      </c>
      <c r="F430" s="792">
        <v>35.608695652173914</v>
      </c>
      <c r="G430" s="645">
        <v>8.4347826086956523</v>
      </c>
      <c r="H430" s="442" t="s">
        <v>43</v>
      </c>
      <c r="I430" s="793"/>
      <c r="J430" s="794"/>
      <c r="K430" s="795"/>
    </row>
    <row r="431" spans="2:11" s="230" customFormat="1" ht="16.3">
      <c r="B431" s="767" t="s">
        <v>66</v>
      </c>
      <c r="C431" s="790" t="s">
        <v>529</v>
      </c>
      <c r="D431" s="792">
        <v>95</v>
      </c>
      <c r="E431" s="792">
        <v>35.608695652173914</v>
      </c>
      <c r="F431" s="792">
        <v>35.608695652173914</v>
      </c>
      <c r="G431" s="645">
        <v>8.4347826086956523</v>
      </c>
      <c r="H431" s="442" t="s">
        <v>43</v>
      </c>
      <c r="I431" s="793"/>
      <c r="J431" s="794"/>
      <c r="K431" s="443"/>
    </row>
    <row r="432" spans="2:11" s="230" customFormat="1" ht="16.3">
      <c r="B432" s="797"/>
      <c r="C432" s="790" t="s">
        <v>530</v>
      </c>
      <c r="D432" s="792">
        <v>106</v>
      </c>
      <c r="E432" s="792">
        <v>35.608695652173914</v>
      </c>
      <c r="F432" s="792">
        <v>35.608695652173914</v>
      </c>
      <c r="G432" s="645">
        <v>8.4347826086956523</v>
      </c>
      <c r="H432" s="442" t="s">
        <v>43</v>
      </c>
      <c r="I432" s="793"/>
      <c r="J432" s="794"/>
      <c r="K432" s="443"/>
    </row>
    <row r="433" spans="2:11" s="230" customFormat="1" ht="16.3">
      <c r="B433" s="797"/>
      <c r="C433" s="790" t="s">
        <v>531</v>
      </c>
      <c r="D433" s="792">
        <v>128</v>
      </c>
      <c r="E433" s="792">
        <v>35.608695652173914</v>
      </c>
      <c r="F433" s="792">
        <v>35.608695652173914</v>
      </c>
      <c r="G433" s="645">
        <v>8.4347826086956523</v>
      </c>
      <c r="H433" s="442" t="s">
        <v>43</v>
      </c>
      <c r="I433" s="793"/>
      <c r="J433" s="794"/>
      <c r="K433" s="443"/>
    </row>
    <row r="434" spans="2:11" s="230" customFormat="1" ht="16.3">
      <c r="B434" s="798"/>
      <c r="C434" s="790" t="s">
        <v>793</v>
      </c>
      <c r="D434" s="792">
        <v>185</v>
      </c>
      <c r="E434" s="792">
        <v>35.608695652173914</v>
      </c>
      <c r="F434" s="792">
        <v>35.608695652173914</v>
      </c>
      <c r="G434" s="645">
        <v>8.4347826086956523</v>
      </c>
      <c r="H434" s="442" t="s">
        <v>43</v>
      </c>
      <c r="I434" s="793"/>
      <c r="J434" s="794"/>
      <c r="K434" s="443"/>
    </row>
    <row r="435" spans="2:11" s="230" customFormat="1" ht="16.3">
      <c r="B435" s="799"/>
      <c r="C435" s="800" t="s">
        <v>794</v>
      </c>
      <c r="D435" s="801">
        <v>220</v>
      </c>
      <c r="E435" s="801">
        <v>35.608695652173914</v>
      </c>
      <c r="F435" s="801">
        <v>35.608695652173914</v>
      </c>
      <c r="G435" s="802">
        <v>8.4347826086956523</v>
      </c>
      <c r="H435" s="444" t="s">
        <v>43</v>
      </c>
      <c r="I435" s="803"/>
      <c r="J435" s="804"/>
      <c r="K435" s="725"/>
    </row>
    <row r="436" spans="2:11" ht="16.3">
      <c r="B436" s="772" t="s">
        <v>795</v>
      </c>
      <c r="C436" s="805"/>
      <c r="D436" s="646"/>
      <c r="E436" s="646"/>
      <c r="F436" s="646"/>
      <c r="G436" s="646"/>
      <c r="H436" s="442"/>
      <c r="I436" s="442"/>
      <c r="J436" s="442"/>
      <c r="K436" s="443"/>
    </row>
    <row r="437" spans="2:11" ht="16.3">
      <c r="B437" s="806" t="s">
        <v>532</v>
      </c>
      <c r="C437" s="807"/>
      <c r="D437" s="807"/>
      <c r="E437" s="807"/>
      <c r="F437" s="807"/>
      <c r="G437" s="807"/>
      <c r="H437" s="807"/>
      <c r="I437" s="807"/>
      <c r="J437" s="807"/>
      <c r="K437" s="808"/>
    </row>
    <row r="438" spans="2:11" ht="16.3">
      <c r="B438" s="806" t="s">
        <v>403</v>
      </c>
      <c r="C438" s="807"/>
      <c r="D438" s="807"/>
      <c r="E438" s="807"/>
      <c r="F438" s="807"/>
      <c r="G438" s="807"/>
      <c r="H438" s="807"/>
      <c r="I438" s="807"/>
      <c r="J438" s="807"/>
      <c r="K438" s="808"/>
    </row>
    <row r="439" spans="2:11" s="37" customFormat="1" ht="16.3">
      <c r="B439" s="809" t="s">
        <v>65</v>
      </c>
      <c r="C439" s="728"/>
      <c r="D439" s="728"/>
      <c r="E439" s="728"/>
      <c r="F439" s="728"/>
      <c r="G439" s="728"/>
      <c r="H439" s="728"/>
      <c r="I439" s="728"/>
      <c r="J439" s="728"/>
      <c r="K439" s="729"/>
    </row>
    <row r="440" spans="2:11" s="37" customFormat="1" ht="16.3">
      <c r="B440" s="810"/>
      <c r="C440" s="811"/>
      <c r="D440" s="811"/>
      <c r="E440" s="811"/>
      <c r="F440" s="811"/>
      <c r="G440" s="811"/>
      <c r="H440" s="811"/>
      <c r="I440" s="811"/>
      <c r="J440" s="811"/>
      <c r="K440" s="812"/>
    </row>
    <row r="441" spans="2:11" ht="19.05">
      <c r="B441" s="377" t="s">
        <v>51</v>
      </c>
      <c r="C441" s="378"/>
      <c r="D441" s="364"/>
      <c r="E441" s="364"/>
      <c r="F441" s="364"/>
      <c r="G441" s="364"/>
      <c r="H441" s="364"/>
      <c r="I441" s="364"/>
      <c r="J441" s="364"/>
      <c r="K441" s="379"/>
    </row>
    <row r="442" spans="2:11" s="45" customFormat="1" ht="16.3">
      <c r="B442" s="768" t="s">
        <v>837</v>
      </c>
      <c r="C442" s="813" t="s">
        <v>838</v>
      </c>
      <c r="D442" s="814">
        <v>50</v>
      </c>
      <c r="E442" s="815">
        <v>33</v>
      </c>
      <c r="F442" s="815">
        <v>33</v>
      </c>
      <c r="G442" s="815">
        <v>8</v>
      </c>
      <c r="H442" s="789" t="s">
        <v>43</v>
      </c>
      <c r="I442" s="789"/>
      <c r="J442" s="726"/>
      <c r="K442" s="816" t="s">
        <v>762</v>
      </c>
    </row>
    <row r="443" spans="2:11" s="45" customFormat="1" ht="16.3">
      <c r="B443" s="904" t="s">
        <v>839</v>
      </c>
      <c r="C443" s="813"/>
      <c r="D443" s="905"/>
      <c r="E443" s="770"/>
      <c r="F443" s="770"/>
      <c r="G443" s="770"/>
      <c r="H443" s="726"/>
      <c r="I443" s="726"/>
      <c r="J443" s="726"/>
      <c r="K443" s="906"/>
    </row>
    <row r="444" spans="2:11" ht="16.3">
      <c r="B444" s="839" t="s">
        <v>51</v>
      </c>
      <c r="C444" s="894"/>
      <c r="D444" s="907"/>
      <c r="E444" s="646"/>
      <c r="F444" s="646"/>
      <c r="G444" s="646"/>
      <c r="H444" s="442"/>
      <c r="I444" s="442"/>
      <c r="J444" s="442"/>
      <c r="K444" s="908"/>
    </row>
    <row r="445" spans="2:11" s="45" customFormat="1" ht="16.3">
      <c r="B445" s="909" t="s">
        <v>840</v>
      </c>
      <c r="C445" s="774"/>
      <c r="D445" s="775"/>
      <c r="E445" s="775"/>
      <c r="F445" s="775"/>
      <c r="G445" s="775"/>
      <c r="H445" s="775"/>
      <c r="I445" s="775"/>
      <c r="J445" s="775"/>
      <c r="K445" s="776"/>
    </row>
    <row r="446" spans="2:11" s="45" customFormat="1" ht="16.3">
      <c r="B446" s="616" t="s">
        <v>841</v>
      </c>
      <c r="C446" s="774"/>
      <c r="D446" s="775"/>
      <c r="E446" s="775"/>
      <c r="F446" s="775"/>
      <c r="G446" s="775"/>
      <c r="H446" s="775"/>
      <c r="I446" s="775"/>
      <c r="J446" s="775"/>
      <c r="K446" s="776"/>
    </row>
    <row r="447" spans="2:11" s="45" customFormat="1" ht="16.3">
      <c r="B447" s="616" t="s">
        <v>842</v>
      </c>
      <c r="C447" s="774"/>
      <c r="D447" s="775"/>
      <c r="E447" s="775"/>
      <c r="F447" s="775"/>
      <c r="G447" s="775"/>
      <c r="H447" s="775"/>
      <c r="I447" s="775"/>
      <c r="J447" s="775"/>
      <c r="K447" s="776"/>
    </row>
    <row r="448" spans="2:11" s="45" customFormat="1" ht="16.3">
      <c r="B448" s="910" t="s">
        <v>805</v>
      </c>
      <c r="C448" s="774"/>
      <c r="D448" s="775"/>
      <c r="E448" s="775"/>
      <c r="F448" s="775"/>
      <c r="G448" s="775"/>
      <c r="H448" s="775"/>
      <c r="I448" s="775"/>
      <c r="J448" s="775"/>
      <c r="K448" s="818"/>
    </row>
    <row r="449" spans="1:31" s="578" customFormat="1" ht="16.3">
      <c r="B449" s="895" t="s">
        <v>847</v>
      </c>
      <c r="C449" s="896"/>
      <c r="D449" s="897"/>
      <c r="E449" s="897"/>
      <c r="F449" s="897"/>
      <c r="G449" s="897"/>
      <c r="H449" s="897"/>
      <c r="I449" s="897"/>
      <c r="J449" s="897"/>
      <c r="K449" s="898"/>
    </row>
    <row r="450" spans="1:31" s="578" customFormat="1" ht="16.3">
      <c r="B450" s="895" t="s">
        <v>848</v>
      </c>
      <c r="C450" s="896"/>
      <c r="D450" s="897"/>
      <c r="E450" s="897"/>
      <c r="F450" s="897"/>
      <c r="G450" s="897"/>
      <c r="H450" s="897"/>
      <c r="I450" s="897"/>
      <c r="J450" s="897"/>
      <c r="K450" s="898"/>
    </row>
    <row r="451" spans="1:31" s="45" customFormat="1" ht="16.3">
      <c r="B451" s="778" t="s">
        <v>624</v>
      </c>
      <c r="C451" s="779"/>
      <c r="D451" s="780"/>
      <c r="E451" s="780"/>
      <c r="F451" s="780"/>
      <c r="G451" s="780"/>
      <c r="H451" s="780"/>
      <c r="I451" s="780"/>
      <c r="J451" s="780"/>
      <c r="K451" s="781"/>
    </row>
    <row r="452" spans="1:31" s="578" customFormat="1" ht="16.3">
      <c r="B452" s="899"/>
      <c r="C452" s="900"/>
      <c r="D452" s="901"/>
      <c r="E452" s="902"/>
      <c r="F452" s="902"/>
      <c r="G452" s="900"/>
      <c r="H452" s="902"/>
      <c r="I452" s="900"/>
      <c r="J452" s="900"/>
      <c r="K452" s="903"/>
    </row>
    <row r="453" spans="1:31" ht="16.3">
      <c r="B453" s="663" t="s">
        <v>593</v>
      </c>
      <c r="C453" s="664" t="s">
        <v>763</v>
      </c>
      <c r="D453" s="665">
        <v>193</v>
      </c>
      <c r="E453" s="666">
        <v>54</v>
      </c>
      <c r="F453" s="667">
        <v>27</v>
      </c>
      <c r="G453" s="668">
        <v>15</v>
      </c>
      <c r="H453" s="669" t="s">
        <v>43</v>
      </c>
      <c r="I453" s="670"/>
      <c r="J453" s="671"/>
      <c r="K453" s="672" t="s">
        <v>769</v>
      </c>
    </row>
    <row r="454" spans="1:31" ht="16.3">
      <c r="B454" s="509" t="s">
        <v>712</v>
      </c>
      <c r="C454" s="673" t="s">
        <v>764</v>
      </c>
      <c r="D454" s="674">
        <v>274</v>
      </c>
      <c r="E454" s="675">
        <v>65</v>
      </c>
      <c r="F454" s="676">
        <v>34</v>
      </c>
      <c r="G454" s="677">
        <v>25</v>
      </c>
      <c r="H454" s="678" t="s">
        <v>713</v>
      </c>
      <c r="I454" s="679"/>
      <c r="J454" s="680"/>
      <c r="K454" s="681"/>
    </row>
    <row r="455" spans="1:31" ht="16.3">
      <c r="B455" s="682" t="s">
        <v>51</v>
      </c>
      <c r="C455" s="673" t="s">
        <v>765</v>
      </c>
      <c r="D455" s="674">
        <v>300</v>
      </c>
      <c r="E455" s="675">
        <v>65</v>
      </c>
      <c r="F455" s="676">
        <v>34</v>
      </c>
      <c r="G455" s="677">
        <v>25</v>
      </c>
      <c r="H455" s="678" t="s">
        <v>713</v>
      </c>
      <c r="I455" s="679"/>
      <c r="J455" s="680"/>
      <c r="K455" s="681"/>
    </row>
    <row r="456" spans="1:31" ht="16.3">
      <c r="B456" s="509"/>
      <c r="C456" s="673" t="s">
        <v>766</v>
      </c>
      <c r="D456" s="674">
        <v>315</v>
      </c>
      <c r="E456" s="675">
        <v>73</v>
      </c>
      <c r="F456" s="676">
        <v>60</v>
      </c>
      <c r="G456" s="677">
        <v>32</v>
      </c>
      <c r="H456" s="678" t="s">
        <v>556</v>
      </c>
      <c r="I456" s="679"/>
      <c r="J456" s="680"/>
      <c r="K456" s="681"/>
    </row>
    <row r="457" spans="1:31" ht="16.3">
      <c r="B457" s="683"/>
      <c r="C457" s="673" t="s">
        <v>767</v>
      </c>
      <c r="D457" s="674">
        <v>348</v>
      </c>
      <c r="E457" s="675">
        <v>73</v>
      </c>
      <c r="F457" s="676">
        <v>60</v>
      </c>
      <c r="G457" s="677">
        <v>32</v>
      </c>
      <c r="H457" s="678" t="s">
        <v>556</v>
      </c>
      <c r="I457" s="679"/>
      <c r="J457" s="680"/>
      <c r="K457" s="681"/>
    </row>
    <row r="458" spans="1:31" ht="16.3">
      <c r="B458" s="683"/>
      <c r="C458" s="684" t="s">
        <v>768</v>
      </c>
      <c r="D458" s="685">
        <v>395</v>
      </c>
      <c r="E458" s="686">
        <v>73</v>
      </c>
      <c r="F458" s="687">
        <v>60</v>
      </c>
      <c r="G458" s="688">
        <v>32</v>
      </c>
      <c r="H458" s="689" t="s">
        <v>556</v>
      </c>
      <c r="I458" s="690"/>
      <c r="J458" s="691"/>
      <c r="K458" s="692"/>
    </row>
    <row r="459" spans="1:31" ht="16.3">
      <c r="B459" s="693" t="s">
        <v>711</v>
      </c>
      <c r="C459" s="694"/>
      <c r="D459" s="695"/>
      <c r="E459" s="695"/>
      <c r="F459" s="676"/>
      <c r="G459" s="696"/>
      <c r="H459" s="678"/>
      <c r="I459" s="695"/>
      <c r="J459" s="695"/>
      <c r="K459" s="681"/>
    </row>
    <row r="460" spans="1:31" ht="16.3">
      <c r="A460" s="579"/>
      <c r="B460" s="693" t="s">
        <v>770</v>
      </c>
      <c r="C460" s="694"/>
      <c r="D460" s="695"/>
      <c r="E460" s="695"/>
      <c r="F460" s="676"/>
      <c r="G460" s="696"/>
      <c r="H460" s="678"/>
      <c r="I460" s="695"/>
      <c r="J460" s="695"/>
      <c r="K460" s="681"/>
      <c r="L460" s="579"/>
      <c r="M460" s="579"/>
      <c r="N460" s="579"/>
      <c r="O460" s="579"/>
      <c r="P460" s="579"/>
      <c r="Q460" s="579"/>
      <c r="R460" s="579"/>
      <c r="S460" s="579"/>
      <c r="T460" s="579"/>
      <c r="U460" s="579"/>
      <c r="V460" s="579"/>
      <c r="W460" s="579"/>
      <c r="X460" s="579"/>
      <c r="Y460" s="579"/>
      <c r="Z460" s="579"/>
      <c r="AA460" s="579"/>
      <c r="AB460" s="579"/>
      <c r="AC460" s="579"/>
      <c r="AD460" s="579"/>
      <c r="AE460" s="579"/>
    </row>
    <row r="461" spans="1:31" ht="16.3">
      <c r="A461" s="579"/>
      <c r="B461" s="697" t="s">
        <v>771</v>
      </c>
      <c r="C461" s="694"/>
      <c r="D461" s="695"/>
      <c r="E461" s="695"/>
      <c r="F461" s="676"/>
      <c r="G461" s="696"/>
      <c r="H461" s="678"/>
      <c r="I461" s="695"/>
      <c r="J461" s="695"/>
      <c r="K461" s="681"/>
      <c r="L461" s="579"/>
      <c r="M461" s="579"/>
      <c r="N461" s="579"/>
      <c r="O461" s="579"/>
      <c r="P461" s="579"/>
      <c r="Q461" s="579"/>
      <c r="R461" s="579"/>
      <c r="S461" s="579"/>
      <c r="T461" s="579"/>
      <c r="U461" s="579"/>
      <c r="V461" s="579"/>
      <c r="W461" s="579"/>
      <c r="X461" s="579"/>
      <c r="Y461" s="579"/>
      <c r="Z461" s="579"/>
      <c r="AA461" s="579"/>
      <c r="AB461" s="579"/>
      <c r="AC461" s="579"/>
      <c r="AD461" s="579"/>
      <c r="AE461" s="579"/>
    </row>
    <row r="462" spans="1:31" ht="16.3">
      <c r="A462" s="579"/>
      <c r="B462" s="693" t="s">
        <v>772</v>
      </c>
      <c r="C462" s="694"/>
      <c r="D462" s="695"/>
      <c r="E462" s="695"/>
      <c r="F462" s="676"/>
      <c r="G462" s="696"/>
      <c r="H462" s="678"/>
      <c r="I462" s="695"/>
      <c r="J462" s="695"/>
      <c r="K462" s="681"/>
      <c r="L462" s="579"/>
      <c r="M462" s="579"/>
      <c r="N462" s="579"/>
      <c r="O462" s="579"/>
      <c r="P462" s="579"/>
      <c r="Q462" s="579"/>
      <c r="R462" s="579"/>
      <c r="S462" s="579"/>
      <c r="T462" s="579"/>
      <c r="U462" s="579"/>
      <c r="V462" s="579"/>
      <c r="W462" s="579"/>
      <c r="X462" s="579"/>
      <c r="Y462" s="579"/>
      <c r="Z462" s="579"/>
      <c r="AA462" s="579"/>
      <c r="AB462" s="579"/>
      <c r="AC462" s="579"/>
      <c r="AD462" s="579"/>
      <c r="AE462" s="579"/>
    </row>
    <row r="463" spans="1:31" ht="16.3">
      <c r="A463" s="579"/>
      <c r="B463" s="697" t="s">
        <v>773</v>
      </c>
      <c r="C463" s="694"/>
      <c r="D463" s="695"/>
      <c r="E463" s="695"/>
      <c r="F463" s="676"/>
      <c r="G463" s="696"/>
      <c r="H463" s="678"/>
      <c r="I463" s="695"/>
      <c r="J463" s="695"/>
      <c r="K463" s="681"/>
      <c r="L463" s="579"/>
      <c r="M463" s="579"/>
      <c r="N463" s="579"/>
      <c r="O463" s="579"/>
      <c r="P463" s="579"/>
      <c r="Q463" s="579"/>
      <c r="R463" s="579"/>
      <c r="S463" s="579"/>
      <c r="T463" s="579"/>
      <c r="U463" s="579"/>
      <c r="V463" s="579"/>
      <c r="W463" s="579"/>
      <c r="X463" s="579"/>
      <c r="Y463" s="579"/>
      <c r="Z463" s="579"/>
      <c r="AA463" s="579"/>
      <c r="AB463" s="579"/>
      <c r="AC463" s="579"/>
      <c r="AD463" s="579"/>
      <c r="AE463" s="579"/>
    </row>
    <row r="464" spans="1:31" ht="16.3">
      <c r="A464" s="579"/>
      <c r="B464" s="697" t="s">
        <v>774</v>
      </c>
      <c r="C464" s="694"/>
      <c r="D464" s="695"/>
      <c r="E464" s="695"/>
      <c r="F464" s="676"/>
      <c r="G464" s="696"/>
      <c r="H464" s="678"/>
      <c r="I464" s="695"/>
      <c r="J464" s="695"/>
      <c r="K464" s="681"/>
      <c r="L464" s="579"/>
      <c r="M464" s="579"/>
      <c r="N464" s="579"/>
      <c r="O464" s="579"/>
      <c r="P464" s="579"/>
      <c r="Q464" s="579"/>
      <c r="R464" s="579"/>
      <c r="S464" s="579"/>
      <c r="T464" s="579"/>
      <c r="U464" s="579"/>
      <c r="V464" s="579"/>
      <c r="W464" s="579"/>
      <c r="X464" s="579"/>
      <c r="Y464" s="579"/>
      <c r="Z464" s="579"/>
      <c r="AA464" s="579"/>
      <c r="AB464" s="579"/>
      <c r="AC464" s="579"/>
      <c r="AD464" s="579"/>
      <c r="AE464" s="579"/>
    </row>
    <row r="465" spans="1:31" ht="16.3">
      <c r="A465" s="579"/>
      <c r="B465" s="693" t="s">
        <v>775</v>
      </c>
      <c r="C465" s="694"/>
      <c r="D465" s="695"/>
      <c r="E465" s="695"/>
      <c r="F465" s="676"/>
      <c r="G465" s="696"/>
      <c r="H465" s="678"/>
      <c r="I465" s="695"/>
      <c r="J465" s="695"/>
      <c r="K465" s="681"/>
      <c r="L465" s="579"/>
      <c r="M465" s="579"/>
      <c r="N465" s="579"/>
      <c r="O465" s="579"/>
      <c r="P465" s="579"/>
      <c r="Q465" s="579"/>
      <c r="R465" s="579"/>
      <c r="S465" s="579"/>
      <c r="T465" s="579"/>
      <c r="U465" s="579"/>
      <c r="V465" s="579"/>
      <c r="W465" s="579"/>
      <c r="X465" s="579"/>
      <c r="Y465" s="579"/>
      <c r="Z465" s="579"/>
      <c r="AA465" s="579"/>
      <c r="AB465" s="579"/>
      <c r="AC465" s="579"/>
      <c r="AD465" s="579"/>
      <c r="AE465" s="579"/>
    </row>
    <row r="466" spans="1:31" ht="16.3">
      <c r="A466" s="579"/>
      <c r="B466" s="698" t="s">
        <v>776</v>
      </c>
      <c r="C466" s="694"/>
      <c r="D466" s="695"/>
      <c r="E466" s="695"/>
      <c r="F466" s="676"/>
      <c r="G466" s="696"/>
      <c r="H466" s="678"/>
      <c r="I466" s="695"/>
      <c r="J466" s="695"/>
      <c r="K466" s="681"/>
      <c r="L466" s="579"/>
      <c r="M466" s="579"/>
      <c r="N466" s="579"/>
      <c r="O466" s="579"/>
      <c r="P466" s="579"/>
      <c r="Q466" s="579"/>
      <c r="R466" s="579"/>
      <c r="S466" s="579"/>
      <c r="T466" s="579"/>
      <c r="U466" s="579"/>
      <c r="V466" s="579"/>
      <c r="W466" s="579"/>
      <c r="X466" s="579"/>
      <c r="Y466" s="579"/>
      <c r="Z466" s="579"/>
      <c r="AA466" s="579"/>
      <c r="AB466" s="579"/>
      <c r="AC466" s="579"/>
      <c r="AD466" s="579"/>
      <c r="AE466" s="579"/>
    </row>
    <row r="467" spans="1:31" ht="16.3">
      <c r="A467" s="579"/>
      <c r="B467" s="698" t="s">
        <v>777</v>
      </c>
      <c r="C467" s="659"/>
      <c r="D467" s="660"/>
      <c r="E467" s="661"/>
      <c r="F467" s="661"/>
      <c r="G467" s="661"/>
      <c r="H467" s="661"/>
      <c r="I467" s="661"/>
      <c r="J467" s="661"/>
      <c r="K467" s="662"/>
      <c r="L467" s="579"/>
      <c r="M467" s="579"/>
      <c r="N467" s="579"/>
      <c r="O467" s="579"/>
      <c r="P467" s="579"/>
      <c r="Q467" s="579"/>
      <c r="R467" s="579"/>
      <c r="S467" s="579"/>
      <c r="T467" s="579"/>
      <c r="U467" s="579"/>
      <c r="V467" s="579"/>
      <c r="W467" s="579"/>
      <c r="X467" s="579"/>
      <c r="Y467" s="579"/>
      <c r="Z467" s="579"/>
      <c r="AA467" s="579"/>
      <c r="AB467" s="579"/>
      <c r="AC467" s="579"/>
      <c r="AD467" s="579"/>
      <c r="AE467" s="579"/>
    </row>
    <row r="468" spans="1:31" ht="16.3">
      <c r="A468" s="579"/>
      <c r="B468" s="698" t="s">
        <v>360</v>
      </c>
      <c r="C468" s="659"/>
      <c r="D468" s="660"/>
      <c r="E468" s="661"/>
      <c r="F468" s="661"/>
      <c r="G468" s="661"/>
      <c r="H468" s="661"/>
      <c r="I468" s="661"/>
      <c r="J468" s="661"/>
      <c r="K468" s="662"/>
      <c r="L468" s="579"/>
      <c r="M468" s="579"/>
      <c r="N468" s="579"/>
      <c r="O468" s="579"/>
      <c r="P468" s="579"/>
      <c r="Q468" s="579"/>
      <c r="R468" s="579"/>
      <c r="S468" s="579"/>
      <c r="T468" s="579"/>
      <c r="U468" s="579"/>
      <c r="V468" s="579"/>
      <c r="W468" s="579"/>
      <c r="X468" s="579"/>
      <c r="Y468" s="579"/>
      <c r="Z468" s="579"/>
      <c r="AA468" s="579"/>
      <c r="AB468" s="579"/>
      <c r="AC468" s="579"/>
      <c r="AD468" s="579"/>
      <c r="AE468" s="579"/>
    </row>
    <row r="469" spans="1:31" ht="16.3">
      <c r="B469" s="699" t="s">
        <v>921</v>
      </c>
      <c r="C469" s="659"/>
      <c r="D469" s="660"/>
      <c r="E469" s="661"/>
      <c r="F469" s="661"/>
      <c r="G469" s="661"/>
      <c r="H469" s="661"/>
      <c r="I469" s="661"/>
      <c r="J469" s="661"/>
      <c r="K469" s="662"/>
    </row>
    <row r="470" spans="1:31" ht="16.3">
      <c r="B470" s="700" t="s">
        <v>654</v>
      </c>
      <c r="C470" s="701"/>
      <c r="D470" s="702"/>
      <c r="E470" s="703"/>
      <c r="F470" s="703"/>
      <c r="G470" s="703"/>
      <c r="H470" s="703"/>
      <c r="I470" s="703"/>
      <c r="J470" s="703"/>
      <c r="K470" s="704"/>
    </row>
    <row r="471" spans="1:31" ht="16.3">
      <c r="B471" s="699"/>
      <c r="C471" s="1092"/>
      <c r="D471" s="1093"/>
      <c r="E471" s="1094"/>
      <c r="F471" s="1094"/>
      <c r="G471" s="1094"/>
      <c r="H471" s="1094"/>
      <c r="I471" s="1094"/>
      <c r="J471" s="1094"/>
      <c r="K471" s="662"/>
    </row>
    <row r="472" spans="1:31" ht="16.3">
      <c r="B472" s="1067" t="s">
        <v>1039</v>
      </c>
      <c r="C472" s="918" t="s">
        <v>120</v>
      </c>
      <c r="D472" s="947">
        <v>318</v>
      </c>
      <c r="E472" s="1047">
        <v>106</v>
      </c>
      <c r="F472" s="1047">
        <v>106</v>
      </c>
      <c r="G472" s="1047">
        <v>16</v>
      </c>
      <c r="H472" s="1047" t="s">
        <v>1040</v>
      </c>
      <c r="I472" s="1047"/>
      <c r="J472" s="1047"/>
      <c r="K472" s="1068" t="s">
        <v>1041</v>
      </c>
    </row>
    <row r="473" spans="1:31" ht="16.3">
      <c r="B473" s="1048" t="s">
        <v>1042</v>
      </c>
      <c r="C473" s="730" t="s">
        <v>1043</v>
      </c>
      <c r="D473" s="731">
        <v>388</v>
      </c>
      <c r="E473" s="623">
        <v>106</v>
      </c>
      <c r="F473" s="623">
        <v>106</v>
      </c>
      <c r="G473" s="623">
        <v>16</v>
      </c>
      <c r="H473" s="623" t="s">
        <v>1040</v>
      </c>
      <c r="I473" s="623"/>
      <c r="J473" s="623"/>
      <c r="K473" s="618"/>
    </row>
    <row r="474" spans="1:31" ht="16.3">
      <c r="B474" s="1209" t="s">
        <v>1044</v>
      </c>
      <c r="C474" s="730" t="s">
        <v>1045</v>
      </c>
      <c r="D474" s="731">
        <v>438</v>
      </c>
      <c r="E474" s="623">
        <v>106</v>
      </c>
      <c r="F474" s="623">
        <v>106</v>
      </c>
      <c r="G474" s="623">
        <v>16</v>
      </c>
      <c r="H474" s="623" t="s">
        <v>1040</v>
      </c>
      <c r="I474" s="623"/>
      <c r="J474" s="623"/>
      <c r="K474" s="1069"/>
    </row>
    <row r="475" spans="1:31" ht="16.3">
      <c r="B475" s="744"/>
      <c r="C475" s="730" t="s">
        <v>1046</v>
      </c>
      <c r="D475" s="731">
        <v>461</v>
      </c>
      <c r="E475" s="623">
        <v>106</v>
      </c>
      <c r="F475" s="623">
        <v>106</v>
      </c>
      <c r="G475" s="623">
        <v>16</v>
      </c>
      <c r="H475" s="623" t="s">
        <v>1040</v>
      </c>
      <c r="I475" s="623"/>
      <c r="J475" s="623"/>
      <c r="K475" s="782"/>
    </row>
    <row r="476" spans="1:31" ht="16.3">
      <c r="B476" s="1070"/>
      <c r="C476" s="730" t="s">
        <v>1047</v>
      </c>
      <c r="D476" s="731">
        <v>581</v>
      </c>
      <c r="E476" s="623">
        <v>106</v>
      </c>
      <c r="F476" s="623">
        <v>106</v>
      </c>
      <c r="G476" s="623">
        <v>16</v>
      </c>
      <c r="H476" s="623" t="s">
        <v>1040</v>
      </c>
      <c r="I476" s="623"/>
      <c r="J476" s="623"/>
      <c r="K476" s="782"/>
    </row>
    <row r="477" spans="1:31" ht="16.3">
      <c r="B477" s="1071"/>
      <c r="C477" s="730" t="s">
        <v>1048</v>
      </c>
      <c r="D477" s="731">
        <v>768</v>
      </c>
      <c r="E477" s="623">
        <v>106</v>
      </c>
      <c r="F477" s="623">
        <v>106</v>
      </c>
      <c r="G477" s="623">
        <v>16</v>
      </c>
      <c r="H477" s="623" t="s">
        <v>1040</v>
      </c>
      <c r="I477" s="623"/>
      <c r="J477" s="623"/>
      <c r="K477" s="782"/>
    </row>
    <row r="478" spans="1:31" ht="16.3">
      <c r="B478" s="1071"/>
      <c r="C478" s="730" t="s">
        <v>1049</v>
      </c>
      <c r="D478" s="745">
        <v>913</v>
      </c>
      <c r="E478" s="747">
        <v>106</v>
      </c>
      <c r="F478" s="747">
        <v>106</v>
      </c>
      <c r="G478" s="747">
        <v>16</v>
      </c>
      <c r="H478" s="747" t="s">
        <v>1040</v>
      </c>
      <c r="I478" s="747"/>
      <c r="J478" s="747"/>
      <c r="K478" s="1053"/>
    </row>
    <row r="479" spans="1:31" ht="16.3">
      <c r="B479" s="1072"/>
      <c r="C479" s="918" t="s">
        <v>120</v>
      </c>
      <c r="D479" s="947">
        <v>445</v>
      </c>
      <c r="E479" s="1047">
        <v>106</v>
      </c>
      <c r="F479" s="1047">
        <v>106</v>
      </c>
      <c r="G479" s="1047">
        <v>16</v>
      </c>
      <c r="H479" s="1047" t="s">
        <v>1040</v>
      </c>
      <c r="I479" s="1047"/>
      <c r="J479" s="1047"/>
      <c r="K479" s="1068" t="s">
        <v>1050</v>
      </c>
    </row>
    <row r="480" spans="1:31" ht="16.3">
      <c r="B480" s="1071"/>
      <c r="C480" s="730" t="s">
        <v>1043</v>
      </c>
      <c r="D480" s="731">
        <v>516</v>
      </c>
      <c r="E480" s="623">
        <v>106</v>
      </c>
      <c r="F480" s="623">
        <v>106</v>
      </c>
      <c r="G480" s="623">
        <v>16</v>
      </c>
      <c r="H480" s="623" t="s">
        <v>1040</v>
      </c>
      <c r="I480" s="623"/>
      <c r="J480" s="623"/>
      <c r="K480" s="618"/>
    </row>
    <row r="481" spans="2:11" ht="16.3">
      <c r="B481" s="1072"/>
      <c r="C481" s="730" t="s">
        <v>1045</v>
      </c>
      <c r="D481" s="731">
        <v>567</v>
      </c>
      <c r="E481" s="623">
        <v>106</v>
      </c>
      <c r="F481" s="623">
        <v>106</v>
      </c>
      <c r="G481" s="623">
        <v>16</v>
      </c>
      <c r="H481" s="623" t="s">
        <v>1040</v>
      </c>
      <c r="I481" s="623"/>
      <c r="J481" s="623"/>
      <c r="K481" s="1069"/>
    </row>
    <row r="482" spans="2:11" ht="16.3">
      <c r="B482" s="1070"/>
      <c r="C482" s="730" t="s">
        <v>1046</v>
      </c>
      <c r="D482" s="731">
        <v>585</v>
      </c>
      <c r="E482" s="623">
        <v>106</v>
      </c>
      <c r="F482" s="623">
        <v>106</v>
      </c>
      <c r="G482" s="623">
        <v>16</v>
      </c>
      <c r="H482" s="623" t="s">
        <v>1040</v>
      </c>
      <c r="I482" s="623"/>
      <c r="J482" s="623"/>
      <c r="K482" s="782"/>
    </row>
    <row r="483" spans="2:11" ht="16.3">
      <c r="B483" s="1071"/>
      <c r="C483" s="730" t="s">
        <v>1047</v>
      </c>
      <c r="D483" s="731">
        <v>699</v>
      </c>
      <c r="E483" s="623">
        <v>106</v>
      </c>
      <c r="F483" s="623">
        <v>106</v>
      </c>
      <c r="G483" s="623">
        <v>16</v>
      </c>
      <c r="H483" s="623" t="s">
        <v>1040</v>
      </c>
      <c r="I483" s="623"/>
      <c r="J483" s="623"/>
      <c r="K483" s="782"/>
    </row>
    <row r="484" spans="2:11" ht="16.3">
      <c r="B484" s="1072"/>
      <c r="C484" s="730" t="s">
        <v>1048</v>
      </c>
      <c r="D484" s="731">
        <v>980</v>
      </c>
      <c r="E484" s="623">
        <v>106</v>
      </c>
      <c r="F484" s="623">
        <v>106</v>
      </c>
      <c r="G484" s="623">
        <v>16</v>
      </c>
      <c r="H484" s="623" t="s">
        <v>1040</v>
      </c>
      <c r="I484" s="623"/>
      <c r="J484" s="623"/>
      <c r="K484" s="782"/>
    </row>
    <row r="485" spans="2:11" ht="16.3">
      <c r="B485" s="1071"/>
      <c r="C485" s="730" t="s">
        <v>1049</v>
      </c>
      <c r="D485" s="745">
        <v>1134</v>
      </c>
      <c r="E485" s="747">
        <v>106</v>
      </c>
      <c r="F485" s="747">
        <v>106</v>
      </c>
      <c r="G485" s="747">
        <v>16</v>
      </c>
      <c r="H485" s="747" t="s">
        <v>1040</v>
      </c>
      <c r="I485" s="747"/>
      <c r="J485" s="747"/>
      <c r="K485" s="1053"/>
    </row>
    <row r="486" spans="2:11" ht="16.3">
      <c r="B486" s="1072"/>
      <c r="C486" s="918" t="s">
        <v>120</v>
      </c>
      <c r="D486" s="947">
        <v>318</v>
      </c>
      <c r="E486" s="1047">
        <v>106</v>
      </c>
      <c r="F486" s="1047">
        <v>106</v>
      </c>
      <c r="G486" s="1047">
        <v>16</v>
      </c>
      <c r="H486" s="1047" t="s">
        <v>1040</v>
      </c>
      <c r="I486" s="1047"/>
      <c r="J486" s="1047"/>
      <c r="K486" s="1068" t="s">
        <v>1051</v>
      </c>
    </row>
    <row r="487" spans="2:11" ht="16.3">
      <c r="B487" s="1070"/>
      <c r="C487" s="730" t="s">
        <v>1043</v>
      </c>
      <c r="D487" s="731">
        <v>388</v>
      </c>
      <c r="E487" s="623">
        <v>106</v>
      </c>
      <c r="F487" s="623">
        <v>106</v>
      </c>
      <c r="G487" s="623">
        <v>16</v>
      </c>
      <c r="H487" s="623" t="s">
        <v>1040</v>
      </c>
      <c r="I487" s="623"/>
      <c r="J487" s="623"/>
      <c r="K487" s="618"/>
    </row>
    <row r="488" spans="2:11" ht="16.3">
      <c r="B488" s="1073"/>
      <c r="C488" s="730" t="s">
        <v>1045</v>
      </c>
      <c r="D488" s="731">
        <v>438</v>
      </c>
      <c r="E488" s="623">
        <v>106</v>
      </c>
      <c r="F488" s="623">
        <v>106</v>
      </c>
      <c r="G488" s="623">
        <v>16</v>
      </c>
      <c r="H488" s="623" t="s">
        <v>1040</v>
      </c>
      <c r="I488" s="623"/>
      <c r="J488" s="623"/>
      <c r="K488" s="1069"/>
    </row>
    <row r="489" spans="2:11" ht="16.3">
      <c r="B489" s="732"/>
      <c r="C489" s="730" t="s">
        <v>1046</v>
      </c>
      <c r="D489" s="731">
        <v>461</v>
      </c>
      <c r="E489" s="623">
        <v>106</v>
      </c>
      <c r="F489" s="623">
        <v>106</v>
      </c>
      <c r="G489" s="623">
        <v>16</v>
      </c>
      <c r="H489" s="623" t="s">
        <v>1040</v>
      </c>
      <c r="I489" s="623"/>
      <c r="J489" s="623"/>
      <c r="K489" s="782"/>
    </row>
    <row r="490" spans="2:11" ht="16.3">
      <c r="B490" s="732"/>
      <c r="C490" s="730" t="s">
        <v>1047</v>
      </c>
      <c r="D490" s="731">
        <v>581</v>
      </c>
      <c r="E490" s="623">
        <v>106</v>
      </c>
      <c r="F490" s="623">
        <v>106</v>
      </c>
      <c r="G490" s="623">
        <v>16</v>
      </c>
      <c r="H490" s="623" t="s">
        <v>1040</v>
      </c>
      <c r="I490" s="623"/>
      <c r="J490" s="623"/>
      <c r="K490" s="782"/>
    </row>
    <row r="491" spans="2:11" ht="16.3">
      <c r="B491" s="946"/>
      <c r="C491" s="730" t="s">
        <v>1048</v>
      </c>
      <c r="D491" s="731">
        <v>768</v>
      </c>
      <c r="E491" s="623">
        <v>106</v>
      </c>
      <c r="F491" s="623">
        <v>106</v>
      </c>
      <c r="G491" s="623">
        <v>16</v>
      </c>
      <c r="H491" s="623" t="s">
        <v>1040</v>
      </c>
      <c r="I491" s="623"/>
      <c r="J491" s="623"/>
      <c r="K491" s="782"/>
    </row>
    <row r="492" spans="2:11" ht="16.3">
      <c r="B492" s="1070"/>
      <c r="C492" s="730" t="s">
        <v>1049</v>
      </c>
      <c r="D492" s="745">
        <v>913</v>
      </c>
      <c r="E492" s="747">
        <v>106</v>
      </c>
      <c r="F492" s="747">
        <v>106</v>
      </c>
      <c r="G492" s="747">
        <v>16</v>
      </c>
      <c r="H492" s="747" t="s">
        <v>1040</v>
      </c>
      <c r="I492" s="747"/>
      <c r="J492" s="747"/>
      <c r="K492" s="1053"/>
    </row>
    <row r="493" spans="2:11" ht="16.3">
      <c r="B493" s="1073"/>
      <c r="C493" s="918" t="s">
        <v>120</v>
      </c>
      <c r="D493" s="947">
        <v>385</v>
      </c>
      <c r="E493" s="1047">
        <v>106</v>
      </c>
      <c r="F493" s="1047">
        <v>106</v>
      </c>
      <c r="G493" s="1047">
        <v>16</v>
      </c>
      <c r="H493" s="1047" t="s">
        <v>1040</v>
      </c>
      <c r="I493" s="1047"/>
      <c r="J493" s="1047"/>
      <c r="K493" s="1068" t="s">
        <v>1052</v>
      </c>
    </row>
    <row r="494" spans="2:11" ht="16.3">
      <c r="B494" s="732"/>
      <c r="C494" s="730" t="s">
        <v>1043</v>
      </c>
      <c r="D494" s="731">
        <v>453</v>
      </c>
      <c r="E494" s="623">
        <v>106</v>
      </c>
      <c r="F494" s="623">
        <v>106</v>
      </c>
      <c r="G494" s="623">
        <v>16</v>
      </c>
      <c r="H494" s="623" t="s">
        <v>1040</v>
      </c>
      <c r="I494" s="623"/>
      <c r="J494" s="623"/>
      <c r="K494" s="618"/>
    </row>
    <row r="495" spans="2:11" ht="16.3">
      <c r="B495" s="732"/>
      <c r="C495" s="730" t="s">
        <v>1045</v>
      </c>
      <c r="D495" s="731">
        <v>503</v>
      </c>
      <c r="E495" s="623">
        <v>106</v>
      </c>
      <c r="F495" s="623">
        <v>106</v>
      </c>
      <c r="G495" s="623">
        <v>16</v>
      </c>
      <c r="H495" s="623" t="s">
        <v>1040</v>
      </c>
      <c r="I495" s="623"/>
      <c r="J495" s="623"/>
      <c r="K495" s="1069"/>
    </row>
    <row r="496" spans="2:11" ht="16.3">
      <c r="B496" s="946"/>
      <c r="C496" s="730" t="s">
        <v>1046</v>
      </c>
      <c r="D496" s="731">
        <v>522</v>
      </c>
      <c r="E496" s="623">
        <v>106</v>
      </c>
      <c r="F496" s="623">
        <v>106</v>
      </c>
      <c r="G496" s="623">
        <v>16</v>
      </c>
      <c r="H496" s="623" t="s">
        <v>1040</v>
      </c>
      <c r="I496" s="623"/>
      <c r="J496" s="623"/>
      <c r="K496" s="782"/>
    </row>
    <row r="497" spans="2:11" ht="16.3">
      <c r="B497" s="1070"/>
      <c r="C497" s="730" t="s">
        <v>1047</v>
      </c>
      <c r="D497" s="731">
        <v>637</v>
      </c>
      <c r="E497" s="623">
        <v>106</v>
      </c>
      <c r="F497" s="623">
        <v>106</v>
      </c>
      <c r="G497" s="623">
        <v>16</v>
      </c>
      <c r="H497" s="623" t="s">
        <v>1040</v>
      </c>
      <c r="I497" s="623"/>
      <c r="J497" s="623"/>
      <c r="K497" s="782"/>
    </row>
    <row r="498" spans="2:11" ht="16.3">
      <c r="B498" s="1073"/>
      <c r="C498" s="730" t="s">
        <v>1048</v>
      </c>
      <c r="D498" s="731">
        <v>922</v>
      </c>
      <c r="E498" s="623">
        <v>106</v>
      </c>
      <c r="F498" s="623">
        <v>106</v>
      </c>
      <c r="G498" s="623">
        <v>16</v>
      </c>
      <c r="H498" s="623" t="s">
        <v>1040</v>
      </c>
      <c r="I498" s="623"/>
      <c r="J498" s="623"/>
      <c r="K498" s="782"/>
    </row>
    <row r="499" spans="2:11" ht="16.3">
      <c r="B499" s="1074" t="s">
        <v>1053</v>
      </c>
      <c r="C499" s="821" t="s">
        <v>1049</v>
      </c>
      <c r="D499" s="745">
        <v>1088</v>
      </c>
      <c r="E499" s="747">
        <v>106</v>
      </c>
      <c r="F499" s="747">
        <v>106</v>
      </c>
      <c r="G499" s="747">
        <v>16</v>
      </c>
      <c r="H499" s="747" t="s">
        <v>1040</v>
      </c>
      <c r="I499" s="747"/>
      <c r="J499" s="747"/>
      <c r="K499" s="1053"/>
    </row>
    <row r="500" spans="2:11" ht="16.3">
      <c r="B500" s="1075" t="s">
        <v>1054</v>
      </c>
      <c r="C500" s="1076"/>
      <c r="D500" s="1077"/>
      <c r="E500" s="1078"/>
      <c r="F500" s="1078"/>
      <c r="G500" s="1078"/>
      <c r="H500" s="1078"/>
      <c r="I500" s="1078"/>
      <c r="J500" s="1078"/>
      <c r="K500" s="1079"/>
    </row>
    <row r="501" spans="2:11" ht="16.3">
      <c r="B501" s="1075" t="s">
        <v>1055</v>
      </c>
      <c r="C501" s="1076"/>
      <c r="D501" s="1077"/>
      <c r="E501" s="1078"/>
      <c r="F501" s="1078"/>
      <c r="G501" s="1078"/>
      <c r="H501" s="1078"/>
      <c r="I501" s="1078"/>
      <c r="J501" s="1078"/>
      <c r="K501" s="1079"/>
    </row>
    <row r="502" spans="2:11" ht="16.3">
      <c r="B502" s="1075" t="s">
        <v>1056</v>
      </c>
      <c r="C502" s="1076"/>
      <c r="D502" s="1077"/>
      <c r="E502" s="1078"/>
      <c r="F502" s="1078"/>
      <c r="G502" s="1078"/>
      <c r="H502" s="1078"/>
      <c r="I502" s="1078"/>
      <c r="J502" s="1078"/>
      <c r="K502" s="1079"/>
    </row>
    <row r="503" spans="2:11" ht="16.3">
      <c r="B503" s="1075" t="s">
        <v>1057</v>
      </c>
      <c r="C503" s="1076"/>
      <c r="D503" s="1077"/>
      <c r="E503" s="1078"/>
      <c r="F503" s="1078"/>
      <c r="G503" s="1078"/>
      <c r="H503" s="1078"/>
      <c r="I503" s="1078"/>
      <c r="J503" s="1078"/>
      <c r="K503" s="1079"/>
    </row>
    <row r="504" spans="2:11" s="979" customFormat="1" ht="16.3">
      <c r="B504" s="1080" t="s">
        <v>1058</v>
      </c>
      <c r="C504" s="980"/>
      <c r="D504" s="823"/>
      <c r="E504" s="823"/>
      <c r="F504" s="823"/>
      <c r="G504" s="981"/>
      <c r="H504" s="981"/>
      <c r="I504" s="823"/>
      <c r="J504" s="823"/>
      <c r="K504" s="824"/>
    </row>
    <row r="505" spans="2:11" s="979" customFormat="1" ht="16.3">
      <c r="B505" s="1080" t="s">
        <v>1059</v>
      </c>
      <c r="C505" s="980"/>
      <c r="D505" s="823"/>
      <c r="E505" s="823"/>
      <c r="F505" s="823"/>
      <c r="G505" s="981"/>
      <c r="H505" s="981"/>
      <c r="I505" s="823"/>
      <c r="J505" s="823"/>
      <c r="K505" s="824"/>
    </row>
    <row r="506" spans="2:11" ht="16.3">
      <c r="B506" s="1081" t="s">
        <v>358</v>
      </c>
      <c r="C506" s="1076"/>
      <c r="D506" s="1077"/>
      <c r="E506" s="1078"/>
      <c r="F506" s="1078"/>
      <c r="G506" s="1078"/>
      <c r="H506" s="1078"/>
      <c r="I506" s="1078"/>
      <c r="J506" s="1078"/>
      <c r="K506" s="1079"/>
    </row>
    <row r="507" spans="2:11" ht="16.3">
      <c r="B507" s="1082" t="s">
        <v>653</v>
      </c>
      <c r="C507" s="1083"/>
      <c r="D507" s="1084"/>
      <c r="E507" s="1085"/>
      <c r="F507" s="1085"/>
      <c r="G507" s="1085"/>
      <c r="H507" s="1085"/>
      <c r="I507" s="1085"/>
      <c r="J507" s="1085"/>
      <c r="K507" s="1086"/>
    </row>
    <row r="508" spans="2:11" s="1087" customFormat="1" ht="15.8" customHeight="1">
      <c r="B508" s="1088"/>
      <c r="C508" s="1089"/>
      <c r="D508" s="1090"/>
      <c r="E508" s="1090"/>
      <c r="F508" s="1090"/>
      <c r="G508" s="1090"/>
      <c r="H508" s="1090"/>
      <c r="I508" s="1090"/>
      <c r="J508" s="1090"/>
      <c r="K508" s="1091"/>
    </row>
    <row r="509" spans="2:11" ht="19.05">
      <c r="B509" s="117" t="s">
        <v>790</v>
      </c>
      <c r="C509" s="101"/>
      <c r="D509" s="102"/>
      <c r="E509" s="102"/>
      <c r="F509" s="102"/>
      <c r="G509" s="102"/>
      <c r="H509" s="102"/>
      <c r="I509" s="102"/>
      <c r="J509" s="102"/>
      <c r="K509" s="238"/>
    </row>
    <row r="510" spans="2:11" s="45" customFormat="1" ht="16.3">
      <c r="B510" s="1095" t="s">
        <v>796</v>
      </c>
      <c r="C510" s="1096" t="s">
        <v>922</v>
      </c>
      <c r="D510" s="1097">
        <v>96</v>
      </c>
      <c r="E510" s="1098">
        <v>20</v>
      </c>
      <c r="F510" s="1098">
        <v>37</v>
      </c>
      <c r="G510" s="1099">
        <v>14</v>
      </c>
      <c r="H510" s="1100" t="s">
        <v>43</v>
      </c>
      <c r="I510" s="1101"/>
      <c r="J510" s="1102"/>
      <c r="K510" s="1103" t="s">
        <v>1004</v>
      </c>
    </row>
    <row r="511" spans="2:11" s="45" customFormat="1" ht="16.3">
      <c r="B511" s="1048" t="s">
        <v>797</v>
      </c>
      <c r="C511" s="1104" t="s">
        <v>923</v>
      </c>
      <c r="D511" s="1105">
        <v>105</v>
      </c>
      <c r="E511" s="1106">
        <v>20</v>
      </c>
      <c r="F511" s="1106">
        <v>37</v>
      </c>
      <c r="G511" s="1107">
        <v>14</v>
      </c>
      <c r="H511" s="823" t="s">
        <v>43</v>
      </c>
      <c r="I511" s="1108"/>
      <c r="J511" s="1109"/>
      <c r="K511" s="1110"/>
    </row>
    <row r="512" spans="2:11" s="45" customFormat="1" ht="16.3">
      <c r="B512" s="1111" t="s">
        <v>790</v>
      </c>
      <c r="C512" s="1112" t="s">
        <v>798</v>
      </c>
      <c r="D512" s="1113">
        <v>118</v>
      </c>
      <c r="E512" s="1114">
        <v>20</v>
      </c>
      <c r="F512" s="1114">
        <v>37</v>
      </c>
      <c r="G512" s="1115">
        <v>14</v>
      </c>
      <c r="H512" s="829" t="s">
        <v>43</v>
      </c>
      <c r="I512" s="1116"/>
      <c r="J512" s="1117"/>
      <c r="K512" s="1118"/>
    </row>
    <row r="513" spans="1:91" s="45" customFormat="1" ht="16.3">
      <c r="B513" s="1119"/>
      <c r="C513" s="1096" t="s">
        <v>922</v>
      </c>
      <c r="D513" s="1097">
        <v>96</v>
      </c>
      <c r="E513" s="1098">
        <v>20</v>
      </c>
      <c r="F513" s="1098">
        <v>37</v>
      </c>
      <c r="G513" s="1099">
        <v>14</v>
      </c>
      <c r="H513" s="1100" t="s">
        <v>43</v>
      </c>
      <c r="I513" s="1101"/>
      <c r="J513" s="1102"/>
      <c r="K513" s="1103" t="s">
        <v>789</v>
      </c>
    </row>
    <row r="514" spans="1:91" s="45" customFormat="1" ht="16.3">
      <c r="B514" s="1120"/>
      <c r="C514" s="1104" t="s">
        <v>923</v>
      </c>
      <c r="D514" s="1105">
        <v>105</v>
      </c>
      <c r="E514" s="1121">
        <v>20</v>
      </c>
      <c r="F514" s="1121">
        <v>37</v>
      </c>
      <c r="G514" s="1107">
        <v>14</v>
      </c>
      <c r="H514" s="823" t="s">
        <v>43</v>
      </c>
      <c r="I514" s="1108"/>
      <c r="J514" s="1109"/>
      <c r="K514" s="1110"/>
    </row>
    <row r="515" spans="1:91" s="45" customFormat="1" ht="16.3">
      <c r="B515" s="1048"/>
      <c r="C515" s="1112" t="s">
        <v>798</v>
      </c>
      <c r="D515" s="1113">
        <v>118</v>
      </c>
      <c r="E515" s="1122">
        <v>20</v>
      </c>
      <c r="F515" s="1122">
        <v>37</v>
      </c>
      <c r="G515" s="1115">
        <v>14</v>
      </c>
      <c r="H515" s="829" t="s">
        <v>43</v>
      </c>
      <c r="I515" s="1116"/>
      <c r="J515" s="1117"/>
      <c r="K515" s="1118"/>
    </row>
    <row r="516" spans="1:91" s="574" customFormat="1" ht="16.3">
      <c r="A516" s="621"/>
      <c r="B516" s="1123" t="s">
        <v>1060</v>
      </c>
      <c r="C516" s="825"/>
      <c r="D516" s="826"/>
      <c r="E516" s="826"/>
      <c r="F516" s="826"/>
      <c r="G516" s="826"/>
      <c r="H516" s="826"/>
      <c r="I516" s="826"/>
      <c r="J516" s="826"/>
      <c r="K516" s="1124"/>
      <c r="L516" s="621"/>
      <c r="M516" s="621"/>
      <c r="N516" s="621"/>
      <c r="O516" s="621"/>
      <c r="P516" s="621"/>
      <c r="Q516" s="621"/>
      <c r="R516" s="621"/>
      <c r="S516" s="621"/>
      <c r="T516" s="621"/>
      <c r="U516" s="621"/>
      <c r="V516" s="621"/>
      <c r="W516" s="621"/>
      <c r="X516" s="621"/>
      <c r="Y516" s="621"/>
      <c r="Z516" s="621"/>
      <c r="AA516" s="621"/>
      <c r="AB516" s="621"/>
      <c r="AC516" s="621"/>
      <c r="AD516" s="621"/>
      <c r="AE516" s="621"/>
      <c r="AF516" s="621"/>
      <c r="AG516" s="621"/>
      <c r="AH516" s="621"/>
      <c r="AI516" s="621"/>
      <c r="AJ516" s="621"/>
      <c r="AK516" s="621"/>
      <c r="AL516" s="621"/>
      <c r="AM516" s="621"/>
      <c r="AN516" s="621"/>
      <c r="AO516" s="621"/>
      <c r="AP516" s="621"/>
      <c r="AQ516" s="621"/>
      <c r="AR516" s="621"/>
      <c r="AS516" s="621"/>
      <c r="AT516" s="621"/>
      <c r="AU516" s="621"/>
      <c r="AV516" s="621"/>
      <c r="AW516" s="621"/>
      <c r="AX516" s="621"/>
      <c r="AY516" s="621"/>
      <c r="AZ516" s="621"/>
      <c r="BA516" s="621"/>
      <c r="BB516" s="621"/>
      <c r="BC516" s="621"/>
      <c r="BD516" s="621"/>
      <c r="BE516" s="621"/>
      <c r="BF516" s="621"/>
      <c r="BG516" s="621"/>
      <c r="BH516" s="621"/>
      <c r="BI516" s="621"/>
      <c r="BJ516" s="621"/>
      <c r="BK516" s="621"/>
      <c r="BL516" s="621"/>
      <c r="BM516" s="621"/>
      <c r="BN516" s="621"/>
      <c r="BO516" s="621"/>
      <c r="BP516" s="621"/>
      <c r="BQ516" s="621"/>
      <c r="BR516" s="621"/>
      <c r="BS516" s="621"/>
      <c r="BT516" s="621"/>
      <c r="BU516" s="621"/>
      <c r="BV516" s="621"/>
      <c r="BW516" s="621"/>
      <c r="BX516" s="621"/>
      <c r="BY516" s="621"/>
      <c r="BZ516" s="621"/>
      <c r="CA516" s="621"/>
      <c r="CB516" s="621"/>
      <c r="CC516" s="621"/>
      <c r="CD516" s="621"/>
      <c r="CE516" s="621"/>
      <c r="CF516" s="621"/>
      <c r="CG516" s="621"/>
      <c r="CH516" s="621"/>
      <c r="CI516" s="621"/>
      <c r="CJ516" s="621"/>
      <c r="CK516" s="621"/>
      <c r="CL516" s="621"/>
      <c r="CM516" s="621"/>
    </row>
    <row r="517" spans="1:91" s="574" customFormat="1" ht="16.3">
      <c r="A517" s="621"/>
      <c r="B517" s="1123" t="s">
        <v>1061</v>
      </c>
      <c r="C517" s="825"/>
      <c r="D517" s="826"/>
      <c r="E517" s="826"/>
      <c r="F517" s="826"/>
      <c r="G517" s="826"/>
      <c r="H517" s="826"/>
      <c r="I517" s="826"/>
      <c r="J517" s="826"/>
      <c r="K517" s="1124"/>
      <c r="L517" s="621"/>
      <c r="M517" s="621"/>
      <c r="N517" s="621"/>
      <c r="O517" s="621"/>
      <c r="P517" s="621"/>
      <c r="Q517" s="621"/>
      <c r="R517" s="621"/>
      <c r="S517" s="621"/>
      <c r="T517" s="621"/>
      <c r="U517" s="621"/>
      <c r="V517" s="621"/>
      <c r="W517" s="621"/>
      <c r="X517" s="621"/>
      <c r="Y517" s="621"/>
      <c r="Z517" s="621"/>
      <c r="AA517" s="621"/>
      <c r="AB517" s="621"/>
      <c r="AC517" s="621"/>
      <c r="AD517" s="621"/>
      <c r="AE517" s="621"/>
      <c r="AF517" s="621"/>
      <c r="AG517" s="621"/>
      <c r="AH517" s="621"/>
      <c r="AI517" s="621"/>
      <c r="AJ517" s="621"/>
      <c r="AK517" s="621"/>
      <c r="AL517" s="621"/>
      <c r="AM517" s="621"/>
      <c r="AN517" s="621"/>
      <c r="AO517" s="621"/>
      <c r="AP517" s="621"/>
      <c r="AQ517" s="621"/>
      <c r="AR517" s="621"/>
      <c r="AS517" s="621"/>
      <c r="AT517" s="621"/>
      <c r="AU517" s="621"/>
      <c r="AV517" s="621"/>
      <c r="AW517" s="621"/>
      <c r="AX517" s="621"/>
      <c r="AY517" s="621"/>
      <c r="AZ517" s="621"/>
      <c r="BA517" s="621"/>
      <c r="BB517" s="621"/>
      <c r="BC517" s="621"/>
      <c r="BD517" s="621"/>
      <c r="BE517" s="621"/>
      <c r="BF517" s="621"/>
      <c r="BG517" s="621"/>
      <c r="BH517" s="621"/>
      <c r="BI517" s="621"/>
      <c r="BJ517" s="621"/>
      <c r="BK517" s="621"/>
      <c r="BL517" s="621"/>
      <c r="BM517" s="621"/>
      <c r="BN517" s="621"/>
      <c r="BO517" s="621"/>
      <c r="BP517" s="621"/>
      <c r="BQ517" s="621"/>
      <c r="BR517" s="621"/>
      <c r="BS517" s="621"/>
      <c r="BT517" s="621"/>
      <c r="BU517" s="621"/>
      <c r="BV517" s="621"/>
      <c r="BW517" s="621"/>
      <c r="BX517" s="621"/>
      <c r="BY517" s="621"/>
      <c r="BZ517" s="621"/>
      <c r="CA517" s="621"/>
      <c r="CB517" s="621"/>
      <c r="CC517" s="621"/>
      <c r="CD517" s="621"/>
      <c r="CE517" s="621"/>
      <c r="CF517" s="621"/>
      <c r="CG517" s="621"/>
      <c r="CH517" s="621"/>
      <c r="CI517" s="621"/>
      <c r="CJ517" s="621"/>
      <c r="CK517" s="621"/>
      <c r="CL517" s="621"/>
      <c r="CM517" s="621"/>
    </row>
    <row r="518" spans="1:91" s="955" customFormat="1" ht="16.3">
      <c r="B518" s="340" t="s">
        <v>1062</v>
      </c>
      <c r="C518" s="822"/>
      <c r="D518" s="823"/>
      <c r="E518" s="823"/>
      <c r="F518" s="823"/>
      <c r="G518" s="823"/>
      <c r="H518" s="823"/>
      <c r="I518" s="823"/>
      <c r="J518" s="823"/>
      <c r="K518" s="1125"/>
    </row>
    <row r="519" spans="1:91" s="574" customFormat="1" ht="16.3">
      <c r="A519" s="621"/>
      <c r="B519" s="1123" t="s">
        <v>1063</v>
      </c>
      <c r="C519" s="825"/>
      <c r="D519" s="826"/>
      <c r="E519" s="826"/>
      <c r="F519" s="826"/>
      <c r="G519" s="826"/>
      <c r="H519" s="826"/>
      <c r="I519" s="826"/>
      <c r="J519" s="826"/>
      <c r="K519" s="1124"/>
      <c r="L519" s="621"/>
      <c r="M519" s="621"/>
      <c r="N519" s="621"/>
      <c r="O519" s="621"/>
      <c r="P519" s="621"/>
      <c r="Q519" s="621"/>
      <c r="R519" s="621"/>
      <c r="S519" s="621"/>
      <c r="T519" s="621"/>
      <c r="U519" s="621"/>
      <c r="V519" s="621"/>
      <c r="W519" s="621"/>
      <c r="X519" s="621"/>
      <c r="Y519" s="621"/>
      <c r="Z519" s="621"/>
      <c r="AA519" s="621"/>
      <c r="AB519" s="621"/>
      <c r="AC519" s="621"/>
      <c r="AD519" s="621"/>
      <c r="AE519" s="621"/>
      <c r="AF519" s="621"/>
      <c r="AG519" s="621"/>
      <c r="AH519" s="621"/>
      <c r="AI519" s="621"/>
      <c r="AJ519" s="621"/>
      <c r="AK519" s="621"/>
      <c r="AL519" s="621"/>
      <c r="AM519" s="621"/>
      <c r="AN519" s="621"/>
      <c r="AO519" s="621"/>
      <c r="AP519" s="621"/>
      <c r="AQ519" s="621"/>
      <c r="AR519" s="621"/>
      <c r="AS519" s="621"/>
      <c r="AT519" s="621"/>
      <c r="AU519" s="621"/>
      <c r="AV519" s="621"/>
      <c r="AW519" s="621"/>
      <c r="AX519" s="621"/>
      <c r="AY519" s="621"/>
      <c r="AZ519" s="621"/>
      <c r="BA519" s="621"/>
      <c r="BB519" s="621"/>
      <c r="BC519" s="621"/>
      <c r="BD519" s="621"/>
      <c r="BE519" s="621"/>
      <c r="BF519" s="621"/>
      <c r="BG519" s="621"/>
      <c r="BH519" s="621"/>
      <c r="BI519" s="621"/>
      <c r="BJ519" s="621"/>
      <c r="BK519" s="621"/>
      <c r="BL519" s="621"/>
      <c r="BM519" s="621"/>
      <c r="BN519" s="621"/>
      <c r="BO519" s="621"/>
      <c r="BP519" s="621"/>
      <c r="BQ519" s="621"/>
      <c r="BR519" s="621"/>
      <c r="BS519" s="621"/>
      <c r="BT519" s="621"/>
      <c r="BU519" s="621"/>
      <c r="BV519" s="621"/>
      <c r="BW519" s="621"/>
      <c r="BX519" s="621"/>
      <c r="BY519" s="621"/>
      <c r="BZ519" s="621"/>
      <c r="CA519" s="621"/>
      <c r="CB519" s="621"/>
      <c r="CC519" s="621"/>
      <c r="CD519" s="621"/>
      <c r="CE519" s="621"/>
      <c r="CF519" s="621"/>
      <c r="CG519" s="621"/>
      <c r="CH519" s="621"/>
      <c r="CI519" s="621"/>
      <c r="CJ519" s="621"/>
      <c r="CK519" s="621"/>
      <c r="CL519" s="621"/>
      <c r="CM519" s="621"/>
    </row>
    <row r="520" spans="1:91" s="574" customFormat="1" ht="16.3">
      <c r="A520" s="621"/>
      <c r="B520" s="1123" t="s">
        <v>1064</v>
      </c>
      <c r="C520" s="825"/>
      <c r="D520" s="826"/>
      <c r="E520" s="826"/>
      <c r="F520" s="826"/>
      <c r="G520" s="826"/>
      <c r="H520" s="826"/>
      <c r="I520" s="826"/>
      <c r="J520" s="826"/>
      <c r="K520" s="1124"/>
      <c r="L520" s="621"/>
      <c r="M520" s="621"/>
      <c r="N520" s="621"/>
      <c r="O520" s="621"/>
      <c r="P520" s="621"/>
      <c r="Q520" s="621"/>
      <c r="R520" s="621"/>
      <c r="S520" s="621"/>
      <c r="T520" s="621"/>
      <c r="U520" s="621"/>
      <c r="V520" s="621"/>
      <c r="W520" s="621"/>
      <c r="X520" s="621"/>
      <c r="Y520" s="621"/>
      <c r="Z520" s="621"/>
      <c r="AA520" s="621"/>
      <c r="AB520" s="621"/>
      <c r="AC520" s="621"/>
      <c r="AD520" s="621"/>
      <c r="AE520" s="621"/>
      <c r="AF520" s="621"/>
      <c r="AG520" s="621"/>
      <c r="AH520" s="621"/>
      <c r="AI520" s="621"/>
      <c r="AJ520" s="621"/>
      <c r="AK520" s="621"/>
      <c r="AL520" s="621"/>
      <c r="AM520" s="621"/>
      <c r="AN520" s="621"/>
      <c r="AO520" s="621"/>
      <c r="AP520" s="621"/>
      <c r="AQ520" s="621"/>
      <c r="AR520" s="621"/>
      <c r="AS520" s="621"/>
      <c r="AT520" s="621"/>
      <c r="AU520" s="621"/>
      <c r="AV520" s="621"/>
      <c r="AW520" s="621"/>
      <c r="AX520" s="621"/>
      <c r="AY520" s="621"/>
      <c r="AZ520" s="621"/>
      <c r="BA520" s="621"/>
      <c r="BB520" s="621"/>
      <c r="BC520" s="621"/>
      <c r="BD520" s="621"/>
      <c r="BE520" s="621"/>
      <c r="BF520" s="621"/>
      <c r="BG520" s="621"/>
      <c r="BH520" s="621"/>
      <c r="BI520" s="621"/>
      <c r="BJ520" s="621"/>
      <c r="BK520" s="621"/>
      <c r="BL520" s="621"/>
      <c r="BM520" s="621"/>
      <c r="BN520" s="621"/>
      <c r="BO520" s="621"/>
      <c r="BP520" s="621"/>
      <c r="BQ520" s="621"/>
      <c r="BR520" s="621"/>
      <c r="BS520" s="621"/>
      <c r="BT520" s="621"/>
      <c r="BU520" s="621"/>
      <c r="BV520" s="621"/>
      <c r="BW520" s="621"/>
      <c r="BX520" s="621"/>
      <c r="BY520" s="621"/>
      <c r="BZ520" s="621"/>
      <c r="CA520" s="621"/>
      <c r="CB520" s="621"/>
      <c r="CC520" s="621"/>
      <c r="CD520" s="621"/>
      <c r="CE520" s="621"/>
      <c r="CF520" s="621"/>
      <c r="CG520" s="621"/>
      <c r="CH520" s="621"/>
      <c r="CI520" s="621"/>
      <c r="CJ520" s="621"/>
      <c r="CK520" s="621"/>
      <c r="CL520" s="621"/>
      <c r="CM520" s="621"/>
    </row>
    <row r="521" spans="1:91" s="574" customFormat="1" ht="16.3">
      <c r="A521" s="621"/>
      <c r="B521" s="1123" t="s">
        <v>1065</v>
      </c>
      <c r="C521" s="825"/>
      <c r="D521" s="826"/>
      <c r="E521" s="826"/>
      <c r="F521" s="826"/>
      <c r="G521" s="826"/>
      <c r="H521" s="826"/>
      <c r="I521" s="826"/>
      <c r="J521" s="826"/>
      <c r="K521" s="1124"/>
      <c r="L521" s="621"/>
      <c r="M521" s="621"/>
      <c r="N521" s="621"/>
      <c r="O521" s="621"/>
      <c r="P521" s="621"/>
      <c r="Q521" s="621"/>
      <c r="R521" s="621"/>
      <c r="S521" s="621"/>
      <c r="T521" s="621"/>
      <c r="U521" s="621"/>
      <c r="V521" s="621"/>
      <c r="W521" s="621"/>
      <c r="X521" s="621"/>
      <c r="Y521" s="621"/>
      <c r="Z521" s="621"/>
      <c r="AA521" s="621"/>
      <c r="AB521" s="621"/>
      <c r="AC521" s="621"/>
      <c r="AD521" s="621"/>
      <c r="AE521" s="621"/>
      <c r="AF521" s="621"/>
      <c r="AG521" s="621"/>
      <c r="AH521" s="621"/>
      <c r="AI521" s="621"/>
      <c r="AJ521" s="621"/>
      <c r="AK521" s="621"/>
      <c r="AL521" s="621"/>
      <c r="AM521" s="621"/>
      <c r="AN521" s="621"/>
      <c r="AO521" s="621"/>
      <c r="AP521" s="621"/>
      <c r="AQ521" s="621"/>
      <c r="AR521" s="621"/>
      <c r="AS521" s="621"/>
      <c r="AT521" s="621"/>
      <c r="AU521" s="621"/>
      <c r="AV521" s="621"/>
      <c r="AW521" s="621"/>
      <c r="AX521" s="621"/>
      <c r="AY521" s="621"/>
      <c r="AZ521" s="621"/>
      <c r="BA521" s="621"/>
      <c r="BB521" s="621"/>
      <c r="BC521" s="621"/>
      <c r="BD521" s="621"/>
      <c r="BE521" s="621"/>
      <c r="BF521" s="621"/>
      <c r="BG521" s="621"/>
      <c r="BH521" s="621"/>
      <c r="BI521" s="621"/>
      <c r="BJ521" s="621"/>
      <c r="BK521" s="621"/>
      <c r="BL521" s="621"/>
      <c r="BM521" s="621"/>
      <c r="BN521" s="621"/>
      <c r="BO521" s="621"/>
      <c r="BP521" s="621"/>
      <c r="BQ521" s="621"/>
      <c r="BR521" s="621"/>
      <c r="BS521" s="621"/>
      <c r="BT521" s="621"/>
      <c r="BU521" s="621"/>
      <c r="BV521" s="621"/>
      <c r="BW521" s="621"/>
      <c r="BX521" s="621"/>
      <c r="BY521" s="621"/>
      <c r="BZ521" s="621"/>
      <c r="CA521" s="621"/>
      <c r="CB521" s="621"/>
      <c r="CC521" s="621"/>
      <c r="CD521" s="621"/>
      <c r="CE521" s="621"/>
      <c r="CF521" s="621"/>
      <c r="CG521" s="621"/>
      <c r="CH521" s="621"/>
      <c r="CI521" s="621"/>
      <c r="CJ521" s="621"/>
      <c r="CK521" s="621"/>
      <c r="CL521" s="621"/>
      <c r="CM521" s="621"/>
    </row>
    <row r="522" spans="1:91" s="574" customFormat="1" ht="16.3">
      <c r="A522" s="621"/>
      <c r="B522" s="1126" t="s">
        <v>658</v>
      </c>
      <c r="C522" s="1127"/>
      <c r="D522" s="1128"/>
      <c r="E522" s="1128"/>
      <c r="F522" s="1128"/>
      <c r="G522" s="1128"/>
      <c r="H522" s="1128"/>
      <c r="I522" s="1128"/>
      <c r="J522" s="1128"/>
      <c r="K522" s="1129"/>
      <c r="L522" s="621"/>
      <c r="M522" s="621"/>
      <c r="N522" s="621"/>
      <c r="O522" s="621"/>
      <c r="P522" s="621"/>
      <c r="Q522" s="621"/>
      <c r="R522" s="621"/>
      <c r="S522" s="621"/>
      <c r="T522" s="621"/>
      <c r="U522" s="621"/>
      <c r="V522" s="621"/>
      <c r="W522" s="621"/>
      <c r="X522" s="621"/>
      <c r="Y522" s="621"/>
      <c r="Z522" s="621"/>
      <c r="AA522" s="621"/>
      <c r="AB522" s="621"/>
      <c r="AC522" s="621"/>
      <c r="AD522" s="621"/>
      <c r="AE522" s="621"/>
      <c r="AF522" s="621"/>
      <c r="AG522" s="621"/>
      <c r="AH522" s="621"/>
      <c r="AI522" s="621"/>
      <c r="AJ522" s="621"/>
      <c r="AK522" s="621"/>
      <c r="AL522" s="621"/>
      <c r="AM522" s="621"/>
      <c r="AN522" s="621"/>
      <c r="AO522" s="621"/>
      <c r="AP522" s="621"/>
      <c r="AQ522" s="621"/>
      <c r="AR522" s="621"/>
      <c r="AS522" s="621"/>
      <c r="AT522" s="621"/>
      <c r="AU522" s="621"/>
      <c r="AV522" s="621"/>
      <c r="AW522" s="621"/>
      <c r="AX522" s="621"/>
      <c r="AY522" s="621"/>
      <c r="AZ522" s="621"/>
      <c r="BA522" s="621"/>
      <c r="BB522" s="621"/>
      <c r="BC522" s="621"/>
      <c r="BD522" s="621"/>
      <c r="BE522" s="621"/>
      <c r="BF522" s="621"/>
      <c r="BG522" s="621"/>
      <c r="BH522" s="621"/>
      <c r="BI522" s="621"/>
      <c r="BJ522" s="621"/>
      <c r="BK522" s="621"/>
      <c r="BL522" s="621"/>
      <c r="BM522" s="621"/>
      <c r="BN522" s="621"/>
      <c r="BO522" s="621"/>
      <c r="BP522" s="621"/>
      <c r="BQ522" s="621"/>
      <c r="BR522" s="621"/>
      <c r="BS522" s="621"/>
      <c r="BT522" s="621"/>
      <c r="BU522" s="621"/>
      <c r="BV522" s="621"/>
      <c r="BW522" s="621"/>
      <c r="BX522" s="621"/>
      <c r="BY522" s="621"/>
      <c r="BZ522" s="621"/>
      <c r="CA522" s="621"/>
      <c r="CB522" s="621"/>
      <c r="CC522" s="621"/>
      <c r="CD522" s="621"/>
      <c r="CE522" s="621"/>
      <c r="CF522" s="621"/>
      <c r="CG522" s="621"/>
      <c r="CH522" s="621"/>
      <c r="CI522" s="621"/>
      <c r="CJ522" s="621"/>
      <c r="CK522" s="621"/>
      <c r="CL522" s="621"/>
      <c r="CM522" s="621"/>
    </row>
    <row r="523" spans="1:91" s="574" customFormat="1" ht="16.3">
      <c r="A523" s="621"/>
      <c r="B523" s="1130"/>
      <c r="C523" s="1089"/>
      <c r="D523" s="1090"/>
      <c r="E523" s="1090"/>
      <c r="F523" s="1090"/>
      <c r="G523" s="1090"/>
      <c r="H523" s="1090"/>
      <c r="I523" s="1090"/>
      <c r="J523" s="1090"/>
      <c r="K523" s="1091"/>
      <c r="L523" s="621"/>
      <c r="M523" s="621"/>
      <c r="N523" s="621"/>
      <c r="O523" s="621"/>
      <c r="P523" s="621"/>
      <c r="Q523" s="621"/>
      <c r="R523" s="621"/>
      <c r="S523" s="621"/>
      <c r="T523" s="621"/>
      <c r="U523" s="621"/>
      <c r="V523" s="621"/>
      <c r="W523" s="621"/>
      <c r="X523" s="621"/>
      <c r="Y523" s="621"/>
      <c r="Z523" s="621"/>
      <c r="AA523" s="621"/>
      <c r="AB523" s="621"/>
      <c r="AC523" s="621"/>
      <c r="AD523" s="621"/>
      <c r="AE523" s="621"/>
      <c r="AF523" s="621"/>
      <c r="AG523" s="621"/>
      <c r="AH523" s="621"/>
      <c r="AI523" s="621"/>
      <c r="AJ523" s="621"/>
      <c r="AK523" s="621"/>
      <c r="AL523" s="621"/>
      <c r="AM523" s="621"/>
      <c r="AN523" s="621"/>
      <c r="AO523" s="621"/>
      <c r="AP523" s="621"/>
      <c r="AQ523" s="621"/>
      <c r="AR523" s="621"/>
      <c r="AS523" s="621"/>
      <c r="AT523" s="621"/>
      <c r="AU523" s="621"/>
      <c r="AV523" s="621"/>
      <c r="AW523" s="621"/>
      <c r="AX523" s="621"/>
      <c r="AY523" s="621"/>
      <c r="AZ523" s="621"/>
      <c r="BA523" s="621"/>
      <c r="BB523" s="621"/>
      <c r="BC523" s="621"/>
      <c r="BD523" s="621"/>
      <c r="BE523" s="621"/>
      <c r="BF523" s="621"/>
      <c r="BG523" s="621"/>
      <c r="BH523" s="621"/>
      <c r="BI523" s="621"/>
      <c r="BJ523" s="621"/>
      <c r="BK523" s="621"/>
      <c r="BL523" s="621"/>
      <c r="BM523" s="621"/>
      <c r="BN523" s="621"/>
      <c r="BO523" s="621"/>
      <c r="BP523" s="621"/>
      <c r="BQ523" s="621"/>
      <c r="BR523" s="621"/>
      <c r="BS523" s="621"/>
      <c r="BT523" s="621"/>
      <c r="BU523" s="621"/>
      <c r="BV523" s="621"/>
      <c r="BW523" s="621"/>
      <c r="BX523" s="621"/>
      <c r="BY523" s="621"/>
      <c r="BZ523" s="621"/>
      <c r="CA523" s="621"/>
      <c r="CB523" s="621"/>
      <c r="CC523" s="621"/>
      <c r="CD523" s="621"/>
      <c r="CE523" s="621"/>
      <c r="CF523" s="621"/>
      <c r="CG523" s="621"/>
      <c r="CH523" s="621"/>
      <c r="CI523" s="621"/>
      <c r="CJ523" s="621"/>
      <c r="CK523" s="621"/>
      <c r="CL523" s="621"/>
      <c r="CM523" s="621"/>
    </row>
    <row r="524" spans="1:91" ht="19.05">
      <c r="B524" s="117" t="s">
        <v>434</v>
      </c>
      <c r="C524" s="101"/>
      <c r="D524" s="102"/>
      <c r="E524" s="102"/>
      <c r="F524" s="102"/>
      <c r="G524" s="102"/>
      <c r="H524" s="102"/>
      <c r="I524" s="102"/>
      <c r="J524" s="102"/>
      <c r="K524" s="238"/>
    </row>
    <row r="525" spans="1:91" ht="16.3">
      <c r="B525" s="732" t="s">
        <v>1069</v>
      </c>
      <c r="C525" s="1139" t="s">
        <v>1070</v>
      </c>
      <c r="D525" s="731">
        <v>410</v>
      </c>
      <c r="E525" s="617">
        <v>55</v>
      </c>
      <c r="F525" s="731">
        <v>55</v>
      </c>
      <c r="G525" s="731">
        <v>18</v>
      </c>
      <c r="H525" s="617" t="s">
        <v>43</v>
      </c>
      <c r="I525" s="731"/>
      <c r="J525" s="731"/>
      <c r="K525" s="1136" t="s">
        <v>817</v>
      </c>
      <c r="L525" s="230"/>
    </row>
    <row r="526" spans="1:91" ht="16.3">
      <c r="B526" s="1048" t="s">
        <v>787</v>
      </c>
      <c r="C526" s="1139" t="s">
        <v>1071</v>
      </c>
      <c r="D526" s="731">
        <v>475</v>
      </c>
      <c r="E526" s="617">
        <v>55</v>
      </c>
      <c r="F526" s="731">
        <v>55</v>
      </c>
      <c r="G526" s="731">
        <v>18</v>
      </c>
      <c r="H526" s="617" t="s">
        <v>43</v>
      </c>
      <c r="I526" s="731"/>
      <c r="J526" s="731"/>
      <c r="K526" s="1136"/>
      <c r="L526" s="230"/>
    </row>
    <row r="527" spans="1:91" ht="16.3">
      <c r="B527" s="744" t="s">
        <v>434</v>
      </c>
      <c r="C527" s="1139" t="s">
        <v>1072</v>
      </c>
      <c r="D527" s="731">
        <v>605</v>
      </c>
      <c r="E527" s="617">
        <v>58</v>
      </c>
      <c r="F527" s="731">
        <v>58</v>
      </c>
      <c r="G527" s="731">
        <v>18</v>
      </c>
      <c r="H527" s="617" t="s">
        <v>43</v>
      </c>
      <c r="I527" s="731"/>
      <c r="J527" s="731"/>
      <c r="K527" s="1136"/>
      <c r="L527" s="230"/>
    </row>
    <row r="528" spans="1:91" ht="16.3">
      <c r="B528" s="744"/>
      <c r="C528" s="961" t="s">
        <v>1073</v>
      </c>
      <c r="D528" s="962">
        <v>1602</v>
      </c>
      <c r="E528" s="619">
        <v>58</v>
      </c>
      <c r="F528" s="962">
        <v>58</v>
      </c>
      <c r="G528" s="962">
        <v>18</v>
      </c>
      <c r="H528" s="619" t="s">
        <v>43</v>
      </c>
      <c r="I528" s="962"/>
      <c r="J528" s="962"/>
      <c r="K528" s="1140"/>
      <c r="L528" s="230"/>
    </row>
    <row r="529" spans="1:12" ht="16.3">
      <c r="B529" s="946"/>
      <c r="C529" s="1139" t="s">
        <v>1070</v>
      </c>
      <c r="D529" s="731">
        <v>588</v>
      </c>
      <c r="E529" s="617">
        <v>55</v>
      </c>
      <c r="F529" s="731">
        <v>55</v>
      </c>
      <c r="G529" s="731">
        <v>18</v>
      </c>
      <c r="H529" s="617" t="s">
        <v>43</v>
      </c>
      <c r="I529" s="731"/>
      <c r="J529" s="731"/>
      <c r="K529" s="1136" t="s">
        <v>1074</v>
      </c>
      <c r="L529" s="230"/>
    </row>
    <row r="530" spans="1:12" ht="16.3">
      <c r="B530" s="744"/>
      <c r="C530" s="1139" t="s">
        <v>1071</v>
      </c>
      <c r="D530" s="731">
        <v>705</v>
      </c>
      <c r="E530" s="617">
        <v>55</v>
      </c>
      <c r="F530" s="731">
        <v>55</v>
      </c>
      <c r="G530" s="731">
        <v>18</v>
      </c>
      <c r="H530" s="617" t="s">
        <v>43</v>
      </c>
      <c r="I530" s="731"/>
      <c r="J530" s="731"/>
      <c r="K530" s="1136"/>
      <c r="L530" s="230"/>
    </row>
    <row r="531" spans="1:12" ht="16.3">
      <c r="B531" s="744"/>
      <c r="C531" s="1139" t="s">
        <v>1072</v>
      </c>
      <c r="D531" s="731">
        <v>1075</v>
      </c>
      <c r="E531" s="617">
        <v>58</v>
      </c>
      <c r="F531" s="731">
        <v>58</v>
      </c>
      <c r="G531" s="731">
        <v>18</v>
      </c>
      <c r="H531" s="617" t="s">
        <v>43</v>
      </c>
      <c r="I531" s="731"/>
      <c r="J531" s="731"/>
      <c r="K531" s="1136"/>
      <c r="L531" s="230"/>
    </row>
    <row r="532" spans="1:12" ht="16.3">
      <c r="B532" s="744"/>
      <c r="C532" s="961" t="s">
        <v>1073</v>
      </c>
      <c r="D532" s="962">
        <v>2415</v>
      </c>
      <c r="E532" s="619">
        <v>58</v>
      </c>
      <c r="F532" s="962">
        <v>58</v>
      </c>
      <c r="G532" s="962">
        <v>18</v>
      </c>
      <c r="H532" s="619" t="s">
        <v>43</v>
      </c>
      <c r="I532" s="962"/>
      <c r="J532" s="962"/>
      <c r="K532" s="1140"/>
      <c r="L532" s="230"/>
    </row>
    <row r="533" spans="1:12" ht="16.3">
      <c r="B533" s="946"/>
      <c r="C533" s="1139" t="s">
        <v>1070</v>
      </c>
      <c r="D533" s="731">
        <v>390</v>
      </c>
      <c r="E533" s="617">
        <v>55</v>
      </c>
      <c r="F533" s="731">
        <v>55</v>
      </c>
      <c r="G533" s="731">
        <v>18</v>
      </c>
      <c r="H533" s="617" t="s">
        <v>43</v>
      </c>
      <c r="I533" s="731"/>
      <c r="J533" s="731"/>
      <c r="K533" s="1136" t="s">
        <v>1075</v>
      </c>
      <c r="L533" s="230"/>
    </row>
    <row r="534" spans="1:12" ht="16.3">
      <c r="B534" s="744"/>
      <c r="C534" s="1139" t="s">
        <v>1071</v>
      </c>
      <c r="D534" s="731">
        <v>449</v>
      </c>
      <c r="E534" s="617">
        <v>55</v>
      </c>
      <c r="F534" s="731">
        <v>55</v>
      </c>
      <c r="G534" s="731">
        <v>18</v>
      </c>
      <c r="H534" s="617" t="s">
        <v>43</v>
      </c>
      <c r="I534" s="731"/>
      <c r="J534" s="731"/>
      <c r="K534" s="1136"/>
      <c r="L534" s="230"/>
    </row>
    <row r="535" spans="1:12" ht="16.3">
      <c r="B535" s="744"/>
      <c r="C535" s="1139" t="s">
        <v>1072</v>
      </c>
      <c r="D535" s="731">
        <v>570</v>
      </c>
      <c r="E535" s="617">
        <v>58</v>
      </c>
      <c r="F535" s="731">
        <v>58</v>
      </c>
      <c r="G535" s="731">
        <v>18</v>
      </c>
      <c r="H535" s="617" t="s">
        <v>43</v>
      </c>
      <c r="I535" s="731"/>
      <c r="J535" s="731"/>
      <c r="K535" s="1136"/>
      <c r="L535" s="230"/>
    </row>
    <row r="536" spans="1:12" ht="16.3">
      <c r="B536" s="744"/>
      <c r="C536" s="961" t="s">
        <v>1073</v>
      </c>
      <c r="D536" s="962">
        <v>1515</v>
      </c>
      <c r="E536" s="619">
        <v>58</v>
      </c>
      <c r="F536" s="962">
        <v>58</v>
      </c>
      <c r="G536" s="962">
        <v>18</v>
      </c>
      <c r="H536" s="619" t="s">
        <v>43</v>
      </c>
      <c r="I536" s="962"/>
      <c r="J536" s="962"/>
      <c r="K536" s="1140"/>
      <c r="L536" s="230"/>
    </row>
    <row r="537" spans="1:12" s="955" customFormat="1" ht="16.3">
      <c r="A537" s="439"/>
      <c r="B537" s="340" t="s">
        <v>1076</v>
      </c>
      <c r="C537" s="822"/>
      <c r="D537" s="823"/>
      <c r="E537" s="823"/>
      <c r="F537" s="823"/>
      <c r="G537" s="823"/>
      <c r="H537" s="823"/>
      <c r="I537" s="823"/>
      <c r="J537" s="823"/>
      <c r="K537" s="1125"/>
    </row>
    <row r="538" spans="1:12" s="955" customFormat="1" ht="16.3">
      <c r="B538" s="340" t="s">
        <v>1077</v>
      </c>
      <c r="C538" s="822"/>
      <c r="D538" s="823"/>
      <c r="E538" s="823"/>
      <c r="F538" s="823"/>
      <c r="G538" s="823"/>
      <c r="H538" s="823"/>
      <c r="I538" s="823"/>
      <c r="J538" s="823"/>
      <c r="K538" s="1125"/>
    </row>
    <row r="539" spans="1:12" s="955" customFormat="1" ht="16.3">
      <c r="B539" s="340" t="s">
        <v>1078</v>
      </c>
      <c r="C539" s="822"/>
      <c r="D539" s="823"/>
      <c r="E539" s="823"/>
      <c r="F539" s="823"/>
      <c r="G539" s="823"/>
      <c r="H539" s="823"/>
      <c r="I539" s="823"/>
      <c r="J539" s="823"/>
      <c r="K539" s="1125"/>
    </row>
    <row r="540" spans="1:12" s="955" customFormat="1" ht="16.3">
      <c r="B540" s="340" t="s">
        <v>1079</v>
      </c>
      <c r="C540" s="822"/>
      <c r="D540" s="823"/>
      <c r="E540" s="823"/>
      <c r="F540" s="823"/>
      <c r="G540" s="823"/>
      <c r="H540" s="823"/>
      <c r="I540" s="823"/>
      <c r="J540" s="823"/>
      <c r="K540" s="1125"/>
    </row>
    <row r="541" spans="1:12" s="955" customFormat="1" ht="16.3">
      <c r="B541" s="340" t="s">
        <v>358</v>
      </c>
      <c r="C541" s="822"/>
      <c r="D541" s="823"/>
      <c r="E541" s="823"/>
      <c r="F541" s="823"/>
      <c r="G541" s="823"/>
      <c r="H541" s="823"/>
      <c r="I541" s="823"/>
      <c r="J541" s="823"/>
      <c r="K541" s="1125"/>
    </row>
    <row r="542" spans="1:12" s="955" customFormat="1" ht="16.3">
      <c r="B542" s="1141" t="s">
        <v>360</v>
      </c>
      <c r="C542" s="828"/>
      <c r="D542" s="829"/>
      <c r="E542" s="829"/>
      <c r="F542" s="829"/>
      <c r="G542" s="829"/>
      <c r="H542" s="829"/>
      <c r="I542" s="829"/>
      <c r="J542" s="829"/>
      <c r="K542" s="1142"/>
    </row>
    <row r="543" spans="1:12" s="955" customFormat="1" ht="16.3">
      <c r="B543" s="949"/>
      <c r="C543" s="950"/>
      <c r="D543" s="951"/>
      <c r="E543" s="951"/>
      <c r="F543" s="951"/>
      <c r="G543" s="951"/>
      <c r="H543" s="951"/>
      <c r="I543" s="951"/>
      <c r="J543" s="951"/>
      <c r="K543" s="952"/>
    </row>
    <row r="544" spans="1:12" ht="16.3">
      <c r="B544" s="795" t="s">
        <v>973</v>
      </c>
      <c r="C544" s="441" t="s">
        <v>206</v>
      </c>
      <c r="D544" s="793">
        <v>99</v>
      </c>
      <c r="E544" s="442" t="s">
        <v>52</v>
      </c>
      <c r="F544" s="1210" t="s">
        <v>52</v>
      </c>
      <c r="G544" s="793">
        <v>12</v>
      </c>
      <c r="H544" s="442" t="s">
        <v>43</v>
      </c>
      <c r="I544" s="793"/>
      <c r="J544" s="793"/>
      <c r="K544" s="443" t="s">
        <v>957</v>
      </c>
      <c r="L544" s="230"/>
    </row>
    <row r="545" spans="1:12" ht="16.3">
      <c r="B545" s="771" t="s">
        <v>972</v>
      </c>
      <c r="C545" s="441" t="s">
        <v>971</v>
      </c>
      <c r="D545" s="793">
        <v>107</v>
      </c>
      <c r="E545" s="442" t="s">
        <v>52</v>
      </c>
      <c r="F545" s="793" t="s">
        <v>52</v>
      </c>
      <c r="G545" s="793">
        <v>12</v>
      </c>
      <c r="H545" s="442" t="s">
        <v>43</v>
      </c>
      <c r="I545" s="793"/>
      <c r="J545" s="793"/>
      <c r="K545" s="443"/>
      <c r="L545" s="230"/>
    </row>
    <row r="546" spans="1:12" ht="16.3">
      <c r="B546" s="1211" t="s">
        <v>434</v>
      </c>
      <c r="C546" s="441" t="s">
        <v>970</v>
      </c>
      <c r="D546" s="793">
        <v>131</v>
      </c>
      <c r="E546" s="442">
        <v>35</v>
      </c>
      <c r="F546" s="793">
        <v>35</v>
      </c>
      <c r="G546" s="793">
        <v>12</v>
      </c>
      <c r="H546" s="442" t="s">
        <v>43</v>
      </c>
      <c r="I546" s="793"/>
      <c r="J546" s="793"/>
      <c r="K546" s="443"/>
      <c r="L546" s="230"/>
    </row>
    <row r="547" spans="1:12" ht="16.3">
      <c r="B547" s="1211"/>
      <c r="C547" s="841" t="s">
        <v>969</v>
      </c>
      <c r="D547" s="842">
        <v>144</v>
      </c>
      <c r="E547" s="444">
        <v>35</v>
      </c>
      <c r="F547" s="842">
        <v>35</v>
      </c>
      <c r="G547" s="842">
        <v>12</v>
      </c>
      <c r="H547" s="444" t="s">
        <v>43</v>
      </c>
      <c r="I547" s="842"/>
      <c r="J547" s="842"/>
      <c r="K547" s="838"/>
      <c r="L547" s="230"/>
    </row>
    <row r="548" spans="1:12" ht="16.3">
      <c r="B548" s="1212"/>
      <c r="C548" s="441" t="s">
        <v>206</v>
      </c>
      <c r="D548" s="793">
        <v>141</v>
      </c>
      <c r="E548" s="442" t="s">
        <v>52</v>
      </c>
      <c r="F548" s="1210" t="s">
        <v>52</v>
      </c>
      <c r="G548" s="793">
        <v>12</v>
      </c>
      <c r="H548" s="442" t="s">
        <v>43</v>
      </c>
      <c r="I548" s="793"/>
      <c r="J548" s="793"/>
      <c r="K548" s="443" t="s">
        <v>788</v>
      </c>
      <c r="L548" s="230"/>
    </row>
    <row r="549" spans="1:12" ht="16.3">
      <c r="B549" s="1211"/>
      <c r="C549" s="441" t="s">
        <v>971</v>
      </c>
      <c r="D549" s="793">
        <v>148</v>
      </c>
      <c r="E549" s="442" t="s">
        <v>52</v>
      </c>
      <c r="F549" s="793" t="s">
        <v>52</v>
      </c>
      <c r="G549" s="793">
        <v>12</v>
      </c>
      <c r="H549" s="442" t="s">
        <v>43</v>
      </c>
      <c r="I549" s="793"/>
      <c r="J549" s="793"/>
      <c r="K549" s="443"/>
      <c r="L549" s="230"/>
    </row>
    <row r="550" spans="1:12" ht="16.3">
      <c r="B550" s="1211"/>
      <c r="C550" s="441" t="s">
        <v>970</v>
      </c>
      <c r="D550" s="793">
        <v>173</v>
      </c>
      <c r="E550" s="442">
        <v>35</v>
      </c>
      <c r="F550" s="793">
        <v>35</v>
      </c>
      <c r="G550" s="793">
        <v>12</v>
      </c>
      <c r="H550" s="442" t="s">
        <v>43</v>
      </c>
      <c r="I550" s="793"/>
      <c r="J550" s="793"/>
      <c r="K550" s="443"/>
      <c r="L550" s="230"/>
    </row>
    <row r="551" spans="1:12" ht="16.3">
      <c r="B551" s="1211"/>
      <c r="C551" s="841" t="s">
        <v>969</v>
      </c>
      <c r="D551" s="842">
        <v>186</v>
      </c>
      <c r="E551" s="444">
        <v>35</v>
      </c>
      <c r="F551" s="842">
        <v>35</v>
      </c>
      <c r="G551" s="842">
        <v>12</v>
      </c>
      <c r="H551" s="444" t="s">
        <v>43</v>
      </c>
      <c r="I551" s="842"/>
      <c r="J551" s="842"/>
      <c r="K551" s="838"/>
      <c r="L551" s="230"/>
    </row>
    <row r="552" spans="1:12" ht="16.3">
      <c r="B552" s="1212"/>
      <c r="C552" s="441" t="s">
        <v>206</v>
      </c>
      <c r="D552" s="793">
        <v>100</v>
      </c>
      <c r="E552" s="442" t="s">
        <v>52</v>
      </c>
      <c r="F552" s="1210" t="s">
        <v>52</v>
      </c>
      <c r="G552" s="793">
        <v>12</v>
      </c>
      <c r="H552" s="442" t="s">
        <v>43</v>
      </c>
      <c r="I552" s="793"/>
      <c r="J552" s="793"/>
      <c r="K552" s="443" t="s">
        <v>789</v>
      </c>
      <c r="L552" s="230"/>
    </row>
    <row r="553" spans="1:12" ht="16.3">
      <c r="B553" s="1211"/>
      <c r="C553" s="441" t="s">
        <v>971</v>
      </c>
      <c r="D553" s="793">
        <v>108</v>
      </c>
      <c r="E553" s="442" t="s">
        <v>52</v>
      </c>
      <c r="F553" s="793" t="s">
        <v>52</v>
      </c>
      <c r="G553" s="793">
        <v>12</v>
      </c>
      <c r="H553" s="442" t="s">
        <v>43</v>
      </c>
      <c r="I553" s="793"/>
      <c r="J553" s="793"/>
      <c r="K553" s="443"/>
      <c r="L553" s="230"/>
    </row>
    <row r="554" spans="1:12" ht="16.3">
      <c r="B554" s="1211"/>
      <c r="C554" s="441" t="s">
        <v>970</v>
      </c>
      <c r="D554" s="793">
        <v>132</v>
      </c>
      <c r="E554" s="442">
        <v>35</v>
      </c>
      <c r="F554" s="793">
        <v>35</v>
      </c>
      <c r="G554" s="793">
        <v>12</v>
      </c>
      <c r="H554" s="442" t="s">
        <v>43</v>
      </c>
      <c r="I554" s="793"/>
      <c r="J554" s="793"/>
      <c r="K554" s="443"/>
      <c r="L554" s="230"/>
    </row>
    <row r="555" spans="1:12" ht="16.3">
      <c r="B555" s="1211"/>
      <c r="C555" s="841" t="s">
        <v>969</v>
      </c>
      <c r="D555" s="842">
        <v>145</v>
      </c>
      <c r="E555" s="444">
        <v>35</v>
      </c>
      <c r="F555" s="842">
        <v>35</v>
      </c>
      <c r="G555" s="842">
        <v>12</v>
      </c>
      <c r="H555" s="444" t="s">
        <v>43</v>
      </c>
      <c r="I555" s="842"/>
      <c r="J555" s="842"/>
      <c r="K555" s="838"/>
      <c r="L555" s="230"/>
    </row>
    <row r="556" spans="1:12" s="853" customFormat="1" ht="16.3">
      <c r="A556" s="439"/>
      <c r="B556" s="777" t="s">
        <v>968</v>
      </c>
      <c r="C556" s="53"/>
      <c r="D556" s="44"/>
      <c r="E556" s="44"/>
      <c r="F556" s="44"/>
      <c r="G556" s="44"/>
      <c r="H556" s="44"/>
      <c r="I556" s="44"/>
      <c r="J556" s="44"/>
      <c r="K556" s="727"/>
    </row>
    <row r="557" spans="1:12" s="853" customFormat="1" ht="16.3">
      <c r="B557" s="777" t="s">
        <v>967</v>
      </c>
      <c r="C557" s="53"/>
      <c r="D557" s="44"/>
      <c r="E557" s="44"/>
      <c r="F557" s="44"/>
      <c r="G557" s="44"/>
      <c r="H557" s="44"/>
      <c r="I557" s="44"/>
      <c r="J557" s="44"/>
      <c r="K557" s="727"/>
    </row>
    <row r="558" spans="1:12" s="853" customFormat="1" ht="16.3">
      <c r="B558" s="777" t="s">
        <v>358</v>
      </c>
      <c r="C558" s="53"/>
      <c r="D558" s="44"/>
      <c r="E558" s="44"/>
      <c r="F558" s="44"/>
      <c r="G558" s="44"/>
      <c r="H558" s="44"/>
      <c r="I558" s="44"/>
      <c r="J558" s="44"/>
      <c r="K558" s="727"/>
    </row>
    <row r="559" spans="1:12" s="37" customFormat="1" ht="16.3">
      <c r="B559" s="611" t="s">
        <v>974</v>
      </c>
      <c r="C559" s="1213"/>
      <c r="D559" s="1214"/>
      <c r="E559" s="1214"/>
      <c r="F559" s="1214"/>
      <c r="G559" s="1214"/>
      <c r="H559" s="1214"/>
      <c r="I559" s="1214"/>
      <c r="J559" s="1214"/>
      <c r="K559" s="1215"/>
    </row>
    <row r="560" spans="1:12" s="853" customFormat="1" ht="16.3">
      <c r="B560" s="1216" t="s">
        <v>360</v>
      </c>
      <c r="C560" s="456"/>
      <c r="D560" s="455"/>
      <c r="E560" s="455"/>
      <c r="F560" s="455"/>
      <c r="G560" s="455"/>
      <c r="H560" s="455"/>
      <c r="I560" s="455"/>
      <c r="J560" s="455"/>
      <c r="K560" s="1217"/>
    </row>
    <row r="561" spans="2:11" s="853" customFormat="1" ht="16.3">
      <c r="B561" s="777"/>
      <c r="C561" s="53"/>
      <c r="D561" s="44"/>
      <c r="E561" s="44"/>
      <c r="F561" s="44"/>
      <c r="G561" s="44"/>
      <c r="H561" s="44"/>
      <c r="I561" s="44"/>
      <c r="J561" s="44"/>
      <c r="K561" s="727"/>
    </row>
    <row r="562" spans="2:11" s="230" customFormat="1" ht="16.3">
      <c r="B562" s="768" t="s">
        <v>818</v>
      </c>
      <c r="C562" s="817" t="s">
        <v>122</v>
      </c>
      <c r="D562" s="830">
        <v>90</v>
      </c>
      <c r="E562" s="831">
        <v>25</v>
      </c>
      <c r="F562" s="831">
        <v>25</v>
      </c>
      <c r="G562" s="769">
        <v>15</v>
      </c>
      <c r="H562" s="726" t="s">
        <v>43</v>
      </c>
      <c r="I562" s="832"/>
      <c r="J562" s="789"/>
      <c r="K562" s="768" t="s">
        <v>785</v>
      </c>
    </row>
    <row r="563" spans="2:11" s="230" customFormat="1" ht="16.3">
      <c r="B563" s="642" t="s">
        <v>787</v>
      </c>
      <c r="C563" s="790" t="s">
        <v>528</v>
      </c>
      <c r="D563" s="833">
        <v>97</v>
      </c>
      <c r="E563" s="834">
        <v>25</v>
      </c>
      <c r="F563" s="834">
        <v>25</v>
      </c>
      <c r="G563" s="645">
        <v>15</v>
      </c>
      <c r="H563" s="442" t="s">
        <v>43</v>
      </c>
      <c r="I563" s="793"/>
      <c r="J563" s="794"/>
      <c r="K563" s="795" t="s">
        <v>789</v>
      </c>
    </row>
    <row r="564" spans="2:11" s="230" customFormat="1" ht="16.3">
      <c r="B564" s="767" t="s">
        <v>434</v>
      </c>
      <c r="C564" s="790" t="s">
        <v>185</v>
      </c>
      <c r="D564" s="834">
        <v>140</v>
      </c>
      <c r="E564" s="834">
        <v>25</v>
      </c>
      <c r="F564" s="834">
        <v>25</v>
      </c>
      <c r="G564" s="645">
        <v>15</v>
      </c>
      <c r="H564" s="442" t="s">
        <v>43</v>
      </c>
      <c r="I564" s="793"/>
      <c r="J564" s="794"/>
      <c r="K564" s="443"/>
    </row>
    <row r="565" spans="2:11" s="230" customFormat="1" ht="16.3">
      <c r="B565" s="835"/>
      <c r="C565" s="817" t="s">
        <v>122</v>
      </c>
      <c r="D565" s="830">
        <v>114</v>
      </c>
      <c r="E565" s="831">
        <v>25</v>
      </c>
      <c r="F565" s="831">
        <v>25</v>
      </c>
      <c r="G565" s="769">
        <v>15</v>
      </c>
      <c r="H565" s="726" t="s">
        <v>43</v>
      </c>
      <c r="I565" s="832"/>
      <c r="J565" s="789"/>
      <c r="K565" s="768" t="s">
        <v>788</v>
      </c>
    </row>
    <row r="566" spans="2:11" s="230" customFormat="1" ht="16.3">
      <c r="B566" s="835"/>
      <c r="C566" s="790" t="s">
        <v>528</v>
      </c>
      <c r="D566" s="833">
        <v>121</v>
      </c>
      <c r="E566" s="834">
        <v>25</v>
      </c>
      <c r="F566" s="834">
        <v>25</v>
      </c>
      <c r="G566" s="645">
        <v>15</v>
      </c>
      <c r="H566" s="442" t="s">
        <v>43</v>
      </c>
      <c r="I566" s="793"/>
      <c r="J566" s="794"/>
      <c r="K566" s="795"/>
    </row>
    <row r="567" spans="2:11" s="230" customFormat="1" ht="16.3">
      <c r="B567" s="836"/>
      <c r="C567" s="627" t="s">
        <v>185</v>
      </c>
      <c r="D567" s="801">
        <v>163</v>
      </c>
      <c r="E567" s="801">
        <v>25</v>
      </c>
      <c r="F567" s="801">
        <v>25</v>
      </c>
      <c r="G567" s="773">
        <v>15</v>
      </c>
      <c r="H567" s="837" t="s">
        <v>43</v>
      </c>
      <c r="I567" s="724"/>
      <c r="J567" s="837"/>
      <c r="K567" s="838"/>
    </row>
    <row r="568" spans="2:11" ht="16.3">
      <c r="B568" s="839" t="s">
        <v>924</v>
      </c>
      <c r="C568" s="805"/>
      <c r="D568" s="646"/>
      <c r="E568" s="646"/>
      <c r="F568" s="646"/>
      <c r="G568" s="646"/>
      <c r="H568" s="442"/>
      <c r="I568" s="442"/>
      <c r="J568" s="442"/>
      <c r="K568" s="443"/>
    </row>
    <row r="569" spans="2:11" s="37" customFormat="1" ht="16.3">
      <c r="B569" s="809" t="s">
        <v>65</v>
      </c>
      <c r="C569" s="728"/>
      <c r="D569" s="728"/>
      <c r="E569" s="728"/>
      <c r="F569" s="728"/>
      <c r="G569" s="728"/>
      <c r="H569" s="728"/>
      <c r="I569" s="728"/>
      <c r="J569" s="728"/>
      <c r="K569" s="840"/>
    </row>
    <row r="570" spans="2:11" s="37" customFormat="1" ht="16.3">
      <c r="B570" s="810"/>
      <c r="C570" s="811"/>
      <c r="D570" s="811"/>
      <c r="E570" s="811"/>
      <c r="F570" s="811"/>
      <c r="G570" s="811"/>
      <c r="H570" s="811"/>
      <c r="I570" s="811"/>
      <c r="J570" s="811"/>
      <c r="K570" s="812"/>
    </row>
    <row r="571" spans="2:11" s="230" customFormat="1" ht="16.3">
      <c r="B571" s="917" t="s">
        <v>819</v>
      </c>
      <c r="C571" s="918" t="s">
        <v>823</v>
      </c>
      <c r="D571" s="1043">
        <v>252</v>
      </c>
      <c r="E571" s="1044">
        <v>50</v>
      </c>
      <c r="F571" s="1044">
        <v>50</v>
      </c>
      <c r="G571" s="1045">
        <v>20</v>
      </c>
      <c r="H571" s="1046" t="s">
        <v>43</v>
      </c>
      <c r="I571" s="947"/>
      <c r="J571" s="622"/>
      <c r="K571" s="917" t="s">
        <v>1066</v>
      </c>
    </row>
    <row r="572" spans="2:11" s="230" customFormat="1" ht="16.3">
      <c r="B572" s="1048" t="s">
        <v>822</v>
      </c>
      <c r="C572" s="730"/>
      <c r="D572" s="1049"/>
      <c r="E572" s="1050"/>
      <c r="F572" s="1050"/>
      <c r="G572" s="1051"/>
      <c r="H572" s="617"/>
      <c r="I572" s="731"/>
      <c r="J572" s="1131"/>
      <c r="K572" s="732"/>
    </row>
    <row r="573" spans="2:11" s="230" customFormat="1" ht="16.3">
      <c r="B573" s="1132" t="s">
        <v>434</v>
      </c>
      <c r="C573" s="1133"/>
      <c r="D573" s="1134"/>
      <c r="E573" s="1134"/>
      <c r="F573" s="1134"/>
      <c r="G573" s="1134"/>
      <c r="H573" s="1046"/>
      <c r="I573" s="1046"/>
      <c r="J573" s="1046"/>
      <c r="K573" s="1135"/>
    </row>
    <row r="574" spans="2:11" ht="16.3">
      <c r="B574" s="847" t="s">
        <v>1068</v>
      </c>
      <c r="C574" s="1059"/>
      <c r="D574" s="1058"/>
      <c r="E574" s="1058"/>
      <c r="F574" s="1058"/>
      <c r="G574" s="1058"/>
      <c r="H574" s="617"/>
      <c r="I574" s="617"/>
      <c r="J574" s="617"/>
      <c r="K574" s="1136"/>
    </row>
    <row r="575" spans="2:11" ht="16.3">
      <c r="B575" s="847" t="s">
        <v>1067</v>
      </c>
      <c r="C575" s="1059"/>
      <c r="D575" s="1058"/>
      <c r="E575" s="1058"/>
      <c r="F575" s="1058"/>
      <c r="G575" s="1058"/>
      <c r="H575" s="617"/>
      <c r="I575" s="617"/>
      <c r="J575" s="617"/>
      <c r="K575" s="1136"/>
    </row>
    <row r="576" spans="2:11" s="37" customFormat="1" ht="16.3">
      <c r="B576" s="1137" t="s">
        <v>65</v>
      </c>
      <c r="C576" s="625"/>
      <c r="D576" s="625"/>
      <c r="E576" s="625"/>
      <c r="F576" s="625"/>
      <c r="G576" s="625"/>
      <c r="H576" s="625"/>
      <c r="I576" s="625"/>
      <c r="J576" s="625"/>
      <c r="K576" s="1138"/>
    </row>
    <row r="577" spans="1:91" s="37" customFormat="1" ht="16.3">
      <c r="B577" s="1063"/>
      <c r="C577" s="1064"/>
      <c r="D577" s="1064"/>
      <c r="E577" s="1064"/>
      <c r="F577" s="1064"/>
      <c r="G577" s="1064"/>
      <c r="H577" s="1064"/>
      <c r="I577" s="1064"/>
      <c r="J577" s="1064"/>
      <c r="K577" s="1065"/>
    </row>
    <row r="578" spans="1:91" s="230" customFormat="1" ht="16.3">
      <c r="B578" s="768" t="s">
        <v>819</v>
      </c>
      <c r="C578" s="817" t="s">
        <v>820</v>
      </c>
      <c r="D578" s="830">
        <v>224</v>
      </c>
      <c r="E578" s="831">
        <v>50</v>
      </c>
      <c r="F578" s="831">
        <v>50</v>
      </c>
      <c r="G578" s="769">
        <v>20</v>
      </c>
      <c r="H578" s="726" t="s">
        <v>43</v>
      </c>
      <c r="I578" s="832"/>
      <c r="J578" s="789"/>
      <c r="K578" s="768" t="s">
        <v>824</v>
      </c>
    </row>
    <row r="579" spans="1:91" s="230" customFormat="1" ht="16.3">
      <c r="B579" s="642" t="s">
        <v>822</v>
      </c>
      <c r="C579" s="790" t="s">
        <v>821</v>
      </c>
      <c r="D579" s="833">
        <v>274</v>
      </c>
      <c r="E579" s="834">
        <v>50</v>
      </c>
      <c r="F579" s="834">
        <v>50</v>
      </c>
      <c r="G579" s="645">
        <v>20</v>
      </c>
      <c r="H579" s="442" t="s">
        <v>43</v>
      </c>
      <c r="I579" s="793"/>
      <c r="J579" s="794"/>
      <c r="K579" s="795" t="s">
        <v>816</v>
      </c>
    </row>
    <row r="580" spans="1:91" s="230" customFormat="1" ht="16.3">
      <c r="B580" s="767" t="s">
        <v>434</v>
      </c>
      <c r="C580" s="790" t="s">
        <v>823</v>
      </c>
      <c r="D580" s="834">
        <v>302</v>
      </c>
      <c r="E580" s="834">
        <v>50</v>
      </c>
      <c r="F580" s="834">
        <v>50</v>
      </c>
      <c r="G580" s="645">
        <v>20</v>
      </c>
      <c r="H580" s="442" t="s">
        <v>43</v>
      </c>
      <c r="I580" s="793"/>
      <c r="J580" s="794"/>
      <c r="K580" s="443"/>
    </row>
    <row r="581" spans="1:91" s="230" customFormat="1" ht="16.3">
      <c r="B581" s="835"/>
      <c r="C581" s="817" t="s">
        <v>820</v>
      </c>
      <c r="D581" s="830">
        <v>296</v>
      </c>
      <c r="E581" s="831">
        <v>50</v>
      </c>
      <c r="F581" s="831">
        <v>50</v>
      </c>
      <c r="G581" s="769">
        <v>20</v>
      </c>
      <c r="H581" s="726" t="s">
        <v>43</v>
      </c>
      <c r="I581" s="832"/>
      <c r="J581" s="789"/>
      <c r="K581" s="768" t="s">
        <v>825</v>
      </c>
    </row>
    <row r="582" spans="1:91" s="230" customFormat="1" ht="16.3">
      <c r="B582" s="835"/>
      <c r="C582" s="790" t="s">
        <v>821</v>
      </c>
      <c r="D582" s="833">
        <v>346</v>
      </c>
      <c r="E582" s="834">
        <v>50</v>
      </c>
      <c r="F582" s="834">
        <v>50</v>
      </c>
      <c r="G582" s="645">
        <v>20</v>
      </c>
      <c r="H582" s="442" t="s">
        <v>43</v>
      </c>
      <c r="I582" s="793"/>
      <c r="J582" s="794"/>
      <c r="K582" s="795"/>
    </row>
    <row r="583" spans="1:91" s="230" customFormat="1" ht="16.3">
      <c r="B583" s="836"/>
      <c r="C583" s="627" t="s">
        <v>823</v>
      </c>
      <c r="D583" s="801">
        <v>375</v>
      </c>
      <c r="E583" s="801">
        <v>50</v>
      </c>
      <c r="F583" s="773">
        <v>50</v>
      </c>
      <c r="G583" s="773">
        <v>20</v>
      </c>
      <c r="H583" s="837" t="s">
        <v>43</v>
      </c>
      <c r="I583" s="724"/>
      <c r="J583" s="837"/>
      <c r="K583" s="838"/>
    </row>
    <row r="584" spans="1:91" ht="16.3">
      <c r="B584" s="839" t="s">
        <v>826</v>
      </c>
      <c r="C584" s="805"/>
      <c r="D584" s="646"/>
      <c r="E584" s="646"/>
      <c r="F584" s="646"/>
      <c r="G584" s="646"/>
      <c r="H584" s="442"/>
      <c r="I584" s="442"/>
      <c r="J584" s="442"/>
      <c r="K584" s="443"/>
    </row>
    <row r="585" spans="1:91" ht="16.3">
      <c r="B585" s="839" t="s">
        <v>827</v>
      </c>
      <c r="C585" s="805"/>
      <c r="D585" s="646"/>
      <c r="E585" s="646"/>
      <c r="F585" s="646"/>
      <c r="G585" s="646"/>
      <c r="H585" s="442"/>
      <c r="I585" s="442"/>
      <c r="J585" s="442"/>
      <c r="K585" s="443"/>
    </row>
    <row r="586" spans="1:91" s="37" customFormat="1" ht="16.3">
      <c r="B586" s="809" t="s">
        <v>65</v>
      </c>
      <c r="C586" s="728"/>
      <c r="D586" s="728"/>
      <c r="E586" s="728"/>
      <c r="F586" s="728"/>
      <c r="G586" s="728"/>
      <c r="H586" s="728"/>
      <c r="I586" s="728"/>
      <c r="J586" s="728"/>
      <c r="K586" s="840"/>
    </row>
    <row r="587" spans="1:91" s="37" customFormat="1" ht="16.3">
      <c r="B587" s="810"/>
      <c r="C587" s="811"/>
      <c r="D587" s="811"/>
      <c r="E587" s="811"/>
      <c r="F587" s="811"/>
      <c r="G587" s="811"/>
      <c r="H587" s="811"/>
      <c r="I587" s="811"/>
      <c r="J587" s="811"/>
      <c r="K587" s="812"/>
    </row>
    <row r="588" spans="1:91" ht="19.05" hidden="1">
      <c r="B588" s="117" t="s">
        <v>571</v>
      </c>
      <c r="C588" s="101"/>
      <c r="D588" s="102"/>
      <c r="E588" s="102"/>
      <c r="F588" s="102"/>
      <c r="G588" s="102"/>
      <c r="H588" s="102"/>
      <c r="I588" s="102"/>
      <c r="J588" s="102"/>
      <c r="K588" s="238"/>
    </row>
    <row r="589" spans="1:91" ht="19.05">
      <c r="B589" s="580" t="s">
        <v>571</v>
      </c>
      <c r="C589" s="581"/>
      <c r="D589" s="582"/>
      <c r="E589" s="582"/>
      <c r="F589" s="582"/>
      <c r="G589" s="582"/>
      <c r="H589" s="582"/>
      <c r="I589" s="582"/>
      <c r="J589" s="582"/>
      <c r="K589" s="583"/>
    </row>
    <row r="590" spans="1:91" s="844" customFormat="1" ht="16.3">
      <c r="A590" s="843"/>
      <c r="B590" s="1163" t="s">
        <v>926</v>
      </c>
      <c r="C590" s="1164" t="s">
        <v>881</v>
      </c>
      <c r="D590" s="1165">
        <v>290</v>
      </c>
      <c r="E590" s="1166">
        <v>56</v>
      </c>
      <c r="F590" s="1166">
        <v>30</v>
      </c>
      <c r="G590" s="1166">
        <v>16</v>
      </c>
      <c r="H590" s="1167" t="s">
        <v>194</v>
      </c>
      <c r="I590" s="1168"/>
      <c r="J590" s="1168"/>
      <c r="K590" s="1169" t="s">
        <v>817</v>
      </c>
      <c r="L590" s="843"/>
      <c r="M590" s="843"/>
      <c r="N590" s="843"/>
      <c r="O590" s="843"/>
      <c r="P590" s="843"/>
      <c r="Q590" s="843"/>
      <c r="R590" s="843"/>
      <c r="S590" s="843"/>
      <c r="T590" s="843"/>
      <c r="U590" s="843"/>
      <c r="V590" s="843"/>
      <c r="W590" s="843"/>
      <c r="X590" s="843"/>
      <c r="Y590" s="843"/>
      <c r="Z590" s="843"/>
      <c r="AA590" s="843"/>
      <c r="AB590" s="843"/>
      <c r="AC590" s="843"/>
      <c r="AD590" s="843"/>
      <c r="AE590" s="843"/>
      <c r="AF590" s="843"/>
      <c r="AG590" s="843"/>
      <c r="AH590" s="843"/>
      <c r="AI590" s="843"/>
      <c r="AJ590" s="843"/>
      <c r="AK590" s="843"/>
      <c r="AL590" s="843"/>
      <c r="AM590" s="843"/>
      <c r="AN590" s="843"/>
      <c r="AO590" s="843"/>
      <c r="AP590" s="843"/>
      <c r="AQ590" s="843"/>
      <c r="AR590" s="843"/>
      <c r="AS590" s="843"/>
      <c r="AT590" s="843"/>
      <c r="AU590" s="843"/>
      <c r="AV590" s="843"/>
      <c r="AW590" s="843"/>
      <c r="AX590" s="843"/>
      <c r="AY590" s="843"/>
      <c r="AZ590" s="843"/>
      <c r="BA590" s="843"/>
      <c r="BB590" s="843"/>
      <c r="BC590" s="843"/>
      <c r="BD590" s="843"/>
      <c r="BE590" s="843"/>
      <c r="BF590" s="843"/>
      <c r="BG590" s="843"/>
      <c r="BH590" s="843"/>
      <c r="BI590" s="843"/>
      <c r="BJ590" s="843"/>
      <c r="BK590" s="843"/>
      <c r="BL590" s="843"/>
      <c r="BM590" s="843"/>
      <c r="BN590" s="843"/>
      <c r="BO590" s="843"/>
      <c r="BP590" s="843"/>
      <c r="BQ590" s="843"/>
      <c r="BR590" s="843"/>
      <c r="BS590" s="843"/>
      <c r="BT590" s="843"/>
      <c r="BU590" s="843"/>
      <c r="BV590" s="843"/>
      <c r="BW590" s="843"/>
      <c r="BX590" s="843"/>
      <c r="BY590" s="843"/>
      <c r="BZ590" s="843"/>
      <c r="CA590" s="843"/>
      <c r="CB590" s="843"/>
      <c r="CC590" s="843"/>
      <c r="CD590" s="843"/>
      <c r="CE590" s="843"/>
      <c r="CF590" s="843"/>
      <c r="CG590" s="843"/>
      <c r="CH590" s="843"/>
      <c r="CI590" s="843"/>
      <c r="CJ590" s="843"/>
      <c r="CK590" s="843"/>
      <c r="CL590" s="843"/>
      <c r="CM590" s="843"/>
    </row>
    <row r="591" spans="1:91" s="844" customFormat="1" ht="16.3">
      <c r="A591" s="843"/>
      <c r="B591" s="1170" t="s">
        <v>882</v>
      </c>
      <c r="C591" s="1171" t="s">
        <v>883</v>
      </c>
      <c r="D591" s="1172">
        <v>321</v>
      </c>
      <c r="E591" s="1173">
        <v>56</v>
      </c>
      <c r="F591" s="1173">
        <v>30</v>
      </c>
      <c r="G591" s="1173">
        <v>16</v>
      </c>
      <c r="H591" s="1174" t="s">
        <v>194</v>
      </c>
      <c r="I591" s="1175"/>
      <c r="J591" s="1175"/>
      <c r="K591" s="1176"/>
      <c r="L591" s="843"/>
      <c r="M591" s="843"/>
      <c r="N591" s="843"/>
      <c r="O591" s="843"/>
      <c r="P591" s="843"/>
      <c r="Q591" s="843"/>
      <c r="R591" s="843"/>
      <c r="S591" s="843"/>
      <c r="T591" s="843"/>
      <c r="U591" s="843"/>
      <c r="V591" s="843"/>
      <c r="W591" s="843"/>
      <c r="X591" s="843"/>
      <c r="Y591" s="843"/>
      <c r="Z591" s="843"/>
      <c r="AA591" s="843"/>
      <c r="AB591" s="843"/>
      <c r="AC591" s="843"/>
      <c r="AD591" s="843"/>
      <c r="AE591" s="843"/>
      <c r="AF591" s="843"/>
      <c r="AG591" s="843"/>
      <c r="AH591" s="843"/>
      <c r="AI591" s="843"/>
      <c r="AJ591" s="843"/>
      <c r="AK591" s="843"/>
      <c r="AL591" s="843"/>
      <c r="AM591" s="843"/>
      <c r="AN591" s="843"/>
      <c r="AO591" s="843"/>
      <c r="AP591" s="843"/>
      <c r="AQ591" s="843"/>
      <c r="AR591" s="843"/>
      <c r="AS591" s="843"/>
      <c r="AT591" s="843"/>
      <c r="AU591" s="843"/>
      <c r="AV591" s="843"/>
      <c r="AW591" s="843"/>
      <c r="AX591" s="843"/>
      <c r="AY591" s="843"/>
      <c r="AZ591" s="843"/>
      <c r="BA591" s="843"/>
      <c r="BB591" s="843"/>
      <c r="BC591" s="843"/>
      <c r="BD591" s="843"/>
      <c r="BE591" s="843"/>
      <c r="BF591" s="843"/>
      <c r="BG591" s="843"/>
      <c r="BH591" s="843"/>
      <c r="BI591" s="843"/>
      <c r="BJ591" s="843"/>
      <c r="BK591" s="843"/>
      <c r="BL591" s="843"/>
      <c r="BM591" s="843"/>
      <c r="BN591" s="843"/>
      <c r="BO591" s="843"/>
      <c r="BP591" s="843"/>
      <c r="BQ591" s="843"/>
      <c r="BR591" s="843"/>
      <c r="BS591" s="843"/>
      <c r="BT591" s="843"/>
      <c r="BU591" s="843"/>
      <c r="BV591" s="843"/>
      <c r="BW591" s="843"/>
      <c r="BX591" s="843"/>
      <c r="BY591" s="843"/>
      <c r="BZ591" s="843"/>
      <c r="CA591" s="843"/>
      <c r="CB591" s="843"/>
      <c r="CC591" s="843"/>
      <c r="CD591" s="843"/>
      <c r="CE591" s="843"/>
      <c r="CF591" s="843"/>
      <c r="CG591" s="843"/>
      <c r="CH591" s="843"/>
      <c r="CI591" s="843"/>
      <c r="CJ591" s="843"/>
      <c r="CK591" s="843"/>
      <c r="CL591" s="843"/>
      <c r="CM591" s="843"/>
    </row>
    <row r="592" spans="1:91" s="844" customFormat="1" ht="16.3">
      <c r="A592" s="843"/>
      <c r="B592" s="1177" t="s">
        <v>927</v>
      </c>
      <c r="C592" s="1178" t="s">
        <v>881</v>
      </c>
      <c r="D592" s="1179">
        <v>390</v>
      </c>
      <c r="E592" s="1180">
        <v>56</v>
      </c>
      <c r="F592" s="1180">
        <v>30</v>
      </c>
      <c r="G592" s="1180">
        <v>16</v>
      </c>
      <c r="H592" s="1181" t="s">
        <v>194</v>
      </c>
      <c r="I592" s="1182"/>
      <c r="J592" s="1182"/>
      <c r="K592" s="845" t="s">
        <v>884</v>
      </c>
      <c r="L592" s="843"/>
      <c r="M592" s="843"/>
      <c r="N592" s="843"/>
      <c r="O592" s="843"/>
      <c r="P592" s="843"/>
      <c r="Q592" s="843"/>
      <c r="R592" s="843"/>
      <c r="S592" s="843"/>
      <c r="T592" s="843"/>
      <c r="U592" s="843"/>
      <c r="V592" s="843"/>
      <c r="W592" s="843"/>
      <c r="X592" s="843"/>
      <c r="Y592" s="843"/>
      <c r="Z592" s="843"/>
      <c r="AA592" s="843"/>
      <c r="AB592" s="843"/>
      <c r="AC592" s="843"/>
      <c r="AD592" s="843"/>
      <c r="AE592" s="843"/>
      <c r="AF592" s="843"/>
      <c r="AG592" s="843"/>
      <c r="AH592" s="843"/>
      <c r="AI592" s="843"/>
      <c r="AJ592" s="843"/>
      <c r="AK592" s="843"/>
      <c r="AL592" s="843"/>
      <c r="AM592" s="843"/>
      <c r="AN592" s="843"/>
      <c r="AO592" s="843"/>
      <c r="AP592" s="843"/>
      <c r="AQ592" s="843"/>
      <c r="AR592" s="843"/>
      <c r="AS592" s="843"/>
      <c r="AT592" s="843"/>
      <c r="AU592" s="843"/>
      <c r="AV592" s="843"/>
      <c r="AW592" s="843"/>
      <c r="AX592" s="843"/>
      <c r="AY592" s="843"/>
      <c r="AZ592" s="843"/>
      <c r="BA592" s="843"/>
      <c r="BB592" s="843"/>
      <c r="BC592" s="843"/>
      <c r="BD592" s="843"/>
      <c r="BE592" s="843"/>
      <c r="BF592" s="843"/>
      <c r="BG592" s="843"/>
      <c r="BH592" s="843"/>
      <c r="BI592" s="843"/>
      <c r="BJ592" s="843"/>
      <c r="BK592" s="843"/>
      <c r="BL592" s="843"/>
      <c r="BM592" s="843"/>
      <c r="BN592" s="843"/>
      <c r="BO592" s="843"/>
      <c r="BP592" s="843"/>
      <c r="BQ592" s="843"/>
      <c r="BR592" s="843"/>
      <c r="BS592" s="843"/>
      <c r="BT592" s="843"/>
      <c r="BU592" s="843"/>
      <c r="BV592" s="843"/>
      <c r="BW592" s="843"/>
      <c r="BX592" s="843"/>
      <c r="BY592" s="843"/>
      <c r="BZ592" s="843"/>
      <c r="CA592" s="843"/>
      <c r="CB592" s="843"/>
      <c r="CC592" s="843"/>
      <c r="CD592" s="843"/>
      <c r="CE592" s="843"/>
      <c r="CF592" s="843"/>
      <c r="CG592" s="843"/>
      <c r="CH592" s="843"/>
      <c r="CI592" s="843"/>
      <c r="CJ592" s="843"/>
      <c r="CK592" s="843"/>
      <c r="CL592" s="843"/>
      <c r="CM592" s="843"/>
    </row>
    <row r="593" spans="1:91" s="844" customFormat="1" ht="16.3">
      <c r="A593" s="843"/>
      <c r="B593" s="846" t="s">
        <v>885</v>
      </c>
      <c r="C593" s="1171" t="s">
        <v>883</v>
      </c>
      <c r="D593" s="1172">
        <v>422</v>
      </c>
      <c r="E593" s="1173">
        <v>56</v>
      </c>
      <c r="F593" s="1173">
        <v>30</v>
      </c>
      <c r="G593" s="1173">
        <v>16</v>
      </c>
      <c r="H593" s="1174" t="s">
        <v>194</v>
      </c>
      <c r="I593" s="1175"/>
      <c r="J593" s="1175"/>
      <c r="K593" s="1176"/>
      <c r="L593" s="843"/>
      <c r="M593" s="843"/>
      <c r="N593" s="843"/>
      <c r="O593" s="843"/>
      <c r="P593" s="843"/>
      <c r="Q593" s="843"/>
      <c r="R593" s="843"/>
      <c r="S593" s="843"/>
      <c r="T593" s="843"/>
      <c r="U593" s="843"/>
      <c r="V593" s="843"/>
      <c r="W593" s="843"/>
      <c r="X593" s="843"/>
      <c r="Y593" s="843"/>
      <c r="Z593" s="843"/>
      <c r="AA593" s="843"/>
      <c r="AB593" s="843"/>
      <c r="AC593" s="843"/>
      <c r="AD593" s="843"/>
      <c r="AE593" s="843"/>
      <c r="AF593" s="843"/>
      <c r="AG593" s="843"/>
      <c r="AH593" s="843"/>
      <c r="AI593" s="843"/>
      <c r="AJ593" s="843"/>
      <c r="AK593" s="843"/>
      <c r="AL593" s="843"/>
      <c r="AM593" s="843"/>
      <c r="AN593" s="843"/>
      <c r="AO593" s="843"/>
      <c r="AP593" s="843"/>
      <c r="AQ593" s="843"/>
      <c r="AR593" s="843"/>
      <c r="AS593" s="843"/>
      <c r="AT593" s="843"/>
      <c r="AU593" s="843"/>
      <c r="AV593" s="843"/>
      <c r="AW593" s="843"/>
      <c r="AX593" s="843"/>
      <c r="AY593" s="843"/>
      <c r="AZ593" s="843"/>
      <c r="BA593" s="843"/>
      <c r="BB593" s="843"/>
      <c r="BC593" s="843"/>
      <c r="BD593" s="843"/>
      <c r="BE593" s="843"/>
      <c r="BF593" s="843"/>
      <c r="BG593" s="843"/>
      <c r="BH593" s="843"/>
      <c r="BI593" s="843"/>
      <c r="BJ593" s="843"/>
      <c r="BK593" s="843"/>
      <c r="BL593" s="843"/>
      <c r="BM593" s="843"/>
      <c r="BN593" s="843"/>
      <c r="BO593" s="843"/>
      <c r="BP593" s="843"/>
      <c r="BQ593" s="843"/>
      <c r="BR593" s="843"/>
      <c r="BS593" s="843"/>
      <c r="BT593" s="843"/>
      <c r="BU593" s="843"/>
      <c r="BV593" s="843"/>
      <c r="BW593" s="843"/>
      <c r="BX593" s="843"/>
      <c r="BY593" s="843"/>
      <c r="BZ593" s="843"/>
      <c r="CA593" s="843"/>
      <c r="CB593" s="843"/>
      <c r="CC593" s="843"/>
      <c r="CD593" s="843"/>
      <c r="CE593" s="843"/>
      <c r="CF593" s="843"/>
      <c r="CG593" s="843"/>
      <c r="CH593" s="843"/>
      <c r="CI593" s="843"/>
      <c r="CJ593" s="843"/>
      <c r="CK593" s="843"/>
      <c r="CL593" s="843"/>
      <c r="CM593" s="843"/>
    </row>
    <row r="594" spans="1:91" s="844" customFormat="1" ht="16.3">
      <c r="A594" s="843"/>
      <c r="B594" s="846"/>
      <c r="C594" s="1164" t="s">
        <v>881</v>
      </c>
      <c r="D594" s="1165">
        <v>290</v>
      </c>
      <c r="E594" s="1166">
        <v>56</v>
      </c>
      <c r="F594" s="1166">
        <v>30</v>
      </c>
      <c r="G594" s="1166">
        <v>16</v>
      </c>
      <c r="H594" s="1167" t="s">
        <v>194</v>
      </c>
      <c r="I594" s="1168"/>
      <c r="J594" s="1168"/>
      <c r="K594" s="1169" t="s">
        <v>886</v>
      </c>
      <c r="L594" s="843"/>
      <c r="M594" s="843"/>
      <c r="N594" s="843"/>
      <c r="O594" s="843"/>
      <c r="P594" s="843"/>
      <c r="Q594" s="843"/>
      <c r="R594" s="843"/>
      <c r="S594" s="843"/>
      <c r="T594" s="843"/>
      <c r="U594" s="843"/>
      <c r="V594" s="843"/>
      <c r="W594" s="843"/>
      <c r="X594" s="843"/>
      <c r="Y594" s="843"/>
      <c r="Z594" s="843"/>
      <c r="AA594" s="843"/>
      <c r="AB594" s="843"/>
      <c r="AC594" s="843"/>
      <c r="AD594" s="843"/>
      <c r="AE594" s="843"/>
      <c r="AF594" s="843"/>
      <c r="AG594" s="843"/>
      <c r="AH594" s="843"/>
      <c r="AI594" s="843"/>
      <c r="AJ594" s="843"/>
      <c r="AK594" s="843"/>
      <c r="AL594" s="843"/>
      <c r="AM594" s="843"/>
      <c r="AN594" s="843"/>
      <c r="AO594" s="843"/>
      <c r="AP594" s="843"/>
      <c r="AQ594" s="843"/>
      <c r="AR594" s="843"/>
      <c r="AS594" s="843"/>
      <c r="AT594" s="843"/>
      <c r="AU594" s="843"/>
      <c r="AV594" s="843"/>
      <c r="AW594" s="843"/>
      <c r="AX594" s="843"/>
      <c r="AY594" s="843"/>
      <c r="AZ594" s="843"/>
      <c r="BA594" s="843"/>
      <c r="BB594" s="843"/>
      <c r="BC594" s="843"/>
      <c r="BD594" s="843"/>
      <c r="BE594" s="843"/>
      <c r="BF594" s="843"/>
      <c r="BG594" s="843"/>
      <c r="BH594" s="843"/>
      <c r="BI594" s="843"/>
      <c r="BJ594" s="843"/>
      <c r="BK594" s="843"/>
      <c r="BL594" s="843"/>
      <c r="BM594" s="843"/>
      <c r="BN594" s="843"/>
      <c r="BO594" s="843"/>
      <c r="BP594" s="843"/>
      <c r="BQ594" s="843"/>
      <c r="BR594" s="843"/>
      <c r="BS594" s="843"/>
      <c r="BT594" s="843"/>
      <c r="BU594" s="843"/>
      <c r="BV594" s="843"/>
      <c r="BW594" s="843"/>
      <c r="BX594" s="843"/>
      <c r="BY594" s="843"/>
      <c r="BZ594" s="843"/>
      <c r="CA594" s="843"/>
      <c r="CB594" s="843"/>
      <c r="CC594" s="843"/>
      <c r="CD594" s="843"/>
      <c r="CE594" s="843"/>
      <c r="CF594" s="843"/>
      <c r="CG594" s="843"/>
      <c r="CH594" s="843"/>
      <c r="CI594" s="843"/>
      <c r="CJ594" s="843"/>
      <c r="CK594" s="843"/>
      <c r="CL594" s="843"/>
      <c r="CM594" s="843"/>
    </row>
    <row r="595" spans="1:91" s="844" customFormat="1" ht="16.3">
      <c r="A595" s="843"/>
      <c r="B595" s="846"/>
      <c r="C595" s="1171" t="s">
        <v>883</v>
      </c>
      <c r="D595" s="1172">
        <v>321</v>
      </c>
      <c r="E595" s="1173">
        <v>56</v>
      </c>
      <c r="F595" s="1173">
        <v>30</v>
      </c>
      <c r="G595" s="1173">
        <v>16</v>
      </c>
      <c r="H595" s="1174" t="s">
        <v>194</v>
      </c>
      <c r="I595" s="1175"/>
      <c r="J595" s="1175"/>
      <c r="K595" s="1176"/>
      <c r="L595" s="843"/>
      <c r="M595" s="843"/>
      <c r="N595" s="843"/>
      <c r="O595" s="843"/>
      <c r="P595" s="843"/>
      <c r="Q595" s="843"/>
      <c r="R595" s="843"/>
      <c r="S595" s="843"/>
      <c r="T595" s="843"/>
      <c r="U595" s="843"/>
      <c r="V595" s="843"/>
      <c r="W595" s="843"/>
      <c r="X595" s="843"/>
      <c r="Y595" s="843"/>
      <c r="Z595" s="843"/>
      <c r="AA595" s="843"/>
      <c r="AB595" s="843"/>
      <c r="AC595" s="843"/>
      <c r="AD595" s="843"/>
      <c r="AE595" s="843"/>
      <c r="AF595" s="843"/>
      <c r="AG595" s="843"/>
      <c r="AH595" s="843"/>
      <c r="AI595" s="843"/>
      <c r="AJ595" s="843"/>
      <c r="AK595" s="843"/>
      <c r="AL595" s="843"/>
      <c r="AM595" s="843"/>
      <c r="AN595" s="843"/>
      <c r="AO595" s="843"/>
      <c r="AP595" s="843"/>
      <c r="AQ595" s="843"/>
      <c r="AR595" s="843"/>
      <c r="AS595" s="843"/>
      <c r="AT595" s="843"/>
      <c r="AU595" s="843"/>
      <c r="AV595" s="843"/>
      <c r="AW595" s="843"/>
      <c r="AX595" s="843"/>
      <c r="AY595" s="843"/>
      <c r="AZ595" s="843"/>
      <c r="BA595" s="843"/>
      <c r="BB595" s="843"/>
      <c r="BC595" s="843"/>
      <c r="BD595" s="843"/>
      <c r="BE595" s="843"/>
      <c r="BF595" s="843"/>
      <c r="BG595" s="843"/>
      <c r="BH595" s="843"/>
      <c r="BI595" s="843"/>
      <c r="BJ595" s="843"/>
      <c r="BK595" s="843"/>
      <c r="BL595" s="843"/>
      <c r="BM595" s="843"/>
      <c r="BN595" s="843"/>
      <c r="BO595" s="843"/>
      <c r="BP595" s="843"/>
      <c r="BQ595" s="843"/>
      <c r="BR595" s="843"/>
      <c r="BS595" s="843"/>
      <c r="BT595" s="843"/>
      <c r="BU595" s="843"/>
      <c r="BV595" s="843"/>
      <c r="BW595" s="843"/>
      <c r="BX595" s="843"/>
      <c r="BY595" s="843"/>
      <c r="BZ595" s="843"/>
      <c r="CA595" s="843"/>
      <c r="CB595" s="843"/>
      <c r="CC595" s="843"/>
      <c r="CD595" s="843"/>
      <c r="CE595" s="843"/>
      <c r="CF595" s="843"/>
      <c r="CG595" s="843"/>
      <c r="CH595" s="843"/>
      <c r="CI595" s="843"/>
      <c r="CJ595" s="843"/>
      <c r="CK595" s="843"/>
      <c r="CL595" s="843"/>
      <c r="CM595" s="843"/>
    </row>
    <row r="596" spans="1:91" s="844" customFormat="1" ht="16.3">
      <c r="A596" s="843"/>
      <c r="B596" s="563" t="s">
        <v>1097</v>
      </c>
      <c r="C596" s="1183"/>
      <c r="D596" s="1184"/>
      <c r="E596" s="1185"/>
      <c r="F596" s="1185"/>
      <c r="G596" s="1185"/>
      <c r="H596" s="1185"/>
      <c r="I596" s="1185"/>
      <c r="J596" s="1185"/>
      <c r="K596" s="1186"/>
      <c r="L596" s="843"/>
      <c r="M596" s="843"/>
      <c r="N596" s="843"/>
      <c r="O596" s="843"/>
      <c r="P596" s="843"/>
      <c r="Q596" s="843"/>
      <c r="R596" s="843"/>
      <c r="S596" s="843"/>
      <c r="T596" s="843"/>
      <c r="U596" s="843"/>
      <c r="V596" s="843"/>
      <c r="W596" s="843"/>
      <c r="X596" s="843"/>
      <c r="Y596" s="843"/>
      <c r="Z596" s="843"/>
      <c r="AA596" s="843"/>
      <c r="AB596" s="843"/>
      <c r="AC596" s="843"/>
      <c r="AD596" s="843"/>
      <c r="AE596" s="843"/>
      <c r="AF596" s="843"/>
      <c r="AG596" s="843"/>
      <c r="AH596" s="843"/>
      <c r="AI596" s="843"/>
      <c r="AJ596" s="843"/>
      <c r="AK596" s="843"/>
      <c r="AL596" s="843"/>
      <c r="AM596" s="843"/>
      <c r="AN596" s="843"/>
      <c r="AO596" s="843"/>
      <c r="AP596" s="843"/>
      <c r="AQ596" s="843"/>
      <c r="AR596" s="843"/>
      <c r="AS596" s="843"/>
      <c r="AT596" s="843"/>
      <c r="AU596" s="843"/>
      <c r="AV596" s="843"/>
      <c r="AW596" s="843"/>
      <c r="AX596" s="843"/>
      <c r="AY596" s="843"/>
      <c r="AZ596" s="843"/>
      <c r="BA596" s="843"/>
      <c r="BB596" s="843"/>
      <c r="BC596" s="843"/>
      <c r="BD596" s="843"/>
      <c r="BE596" s="843"/>
      <c r="BF596" s="843"/>
      <c r="BG596" s="843"/>
      <c r="BH596" s="843"/>
      <c r="BI596" s="843"/>
      <c r="BJ596" s="843"/>
      <c r="BK596" s="843"/>
      <c r="BL596" s="843"/>
      <c r="BM596" s="843"/>
      <c r="BN596" s="843"/>
      <c r="BO596" s="843"/>
      <c r="BP596" s="843"/>
      <c r="BQ596" s="843"/>
      <c r="BR596" s="843"/>
      <c r="BS596" s="843"/>
      <c r="BT596" s="843"/>
      <c r="BU596" s="843"/>
      <c r="BV596" s="843"/>
      <c r="BW596" s="843"/>
      <c r="BX596" s="843"/>
      <c r="BY596" s="843"/>
      <c r="BZ596" s="843"/>
      <c r="CA596" s="843"/>
      <c r="CB596" s="843"/>
      <c r="CC596" s="843"/>
      <c r="CD596" s="843"/>
      <c r="CE596" s="843"/>
      <c r="CF596" s="843"/>
      <c r="CG596" s="843"/>
      <c r="CH596" s="843"/>
      <c r="CI596" s="843"/>
      <c r="CJ596" s="843"/>
      <c r="CK596" s="843"/>
      <c r="CL596" s="843"/>
      <c r="CM596" s="843"/>
    </row>
    <row r="597" spans="1:91" s="844" customFormat="1" ht="16.3">
      <c r="A597" s="843"/>
      <c r="B597" s="563" t="s">
        <v>1098</v>
      </c>
      <c r="C597" s="1183"/>
      <c r="D597" s="1184"/>
      <c r="E597" s="1185"/>
      <c r="F597" s="1185"/>
      <c r="G597" s="1185"/>
      <c r="H597" s="1185"/>
      <c r="I597" s="1185"/>
      <c r="J597" s="1185"/>
      <c r="K597" s="1186"/>
      <c r="L597" s="843"/>
      <c r="M597" s="843"/>
      <c r="N597" s="843"/>
      <c r="O597" s="843"/>
      <c r="P597" s="843"/>
      <c r="Q597" s="843"/>
      <c r="R597" s="843"/>
      <c r="S597" s="843"/>
      <c r="T597" s="843"/>
      <c r="U597" s="843"/>
      <c r="V597" s="843"/>
      <c r="W597" s="843"/>
      <c r="X597" s="843"/>
      <c r="Y597" s="843"/>
      <c r="Z597" s="843"/>
      <c r="AA597" s="843"/>
      <c r="AB597" s="843"/>
      <c r="AC597" s="843"/>
      <c r="AD597" s="843"/>
      <c r="AE597" s="843"/>
      <c r="AF597" s="843"/>
      <c r="AG597" s="843"/>
      <c r="AH597" s="843"/>
      <c r="AI597" s="843"/>
      <c r="AJ597" s="843"/>
      <c r="AK597" s="843"/>
      <c r="AL597" s="843"/>
      <c r="AM597" s="843"/>
      <c r="AN597" s="843"/>
      <c r="AO597" s="843"/>
      <c r="AP597" s="843"/>
      <c r="AQ597" s="843"/>
      <c r="AR597" s="843"/>
      <c r="AS597" s="843"/>
      <c r="AT597" s="843"/>
      <c r="AU597" s="843"/>
      <c r="AV597" s="843"/>
      <c r="AW597" s="843"/>
      <c r="AX597" s="843"/>
      <c r="AY597" s="843"/>
      <c r="AZ597" s="843"/>
      <c r="BA597" s="843"/>
      <c r="BB597" s="843"/>
      <c r="BC597" s="843"/>
      <c r="BD597" s="843"/>
      <c r="BE597" s="843"/>
      <c r="BF597" s="843"/>
      <c r="BG597" s="843"/>
      <c r="BH597" s="843"/>
      <c r="BI597" s="843"/>
      <c r="BJ597" s="843"/>
      <c r="BK597" s="843"/>
      <c r="BL597" s="843"/>
      <c r="BM597" s="843"/>
      <c r="BN597" s="843"/>
      <c r="BO597" s="843"/>
      <c r="BP597" s="843"/>
      <c r="BQ597" s="843"/>
      <c r="BR597" s="843"/>
      <c r="BS597" s="843"/>
      <c r="BT597" s="843"/>
      <c r="BU597" s="843"/>
      <c r="BV597" s="843"/>
      <c r="BW597" s="843"/>
      <c r="BX597" s="843"/>
      <c r="BY597" s="843"/>
      <c r="BZ597" s="843"/>
      <c r="CA597" s="843"/>
      <c r="CB597" s="843"/>
      <c r="CC597" s="843"/>
      <c r="CD597" s="843"/>
      <c r="CE597" s="843"/>
      <c r="CF597" s="843"/>
      <c r="CG597" s="843"/>
      <c r="CH597" s="843"/>
      <c r="CI597" s="843"/>
      <c r="CJ597" s="843"/>
      <c r="CK597" s="843"/>
      <c r="CL597" s="843"/>
      <c r="CM597" s="843"/>
    </row>
    <row r="598" spans="1:91" s="844" customFormat="1" ht="16.3">
      <c r="A598" s="843"/>
      <c r="B598" s="563" t="s">
        <v>925</v>
      </c>
      <c r="C598" s="1183"/>
      <c r="D598" s="1184"/>
      <c r="E598" s="1185"/>
      <c r="F598" s="1185"/>
      <c r="G598" s="1185"/>
      <c r="H598" s="1185"/>
      <c r="I598" s="1185"/>
      <c r="J598" s="1185"/>
      <c r="K598" s="1186"/>
      <c r="L598" s="843"/>
      <c r="M598" s="843"/>
      <c r="N598" s="843"/>
      <c r="O598" s="843"/>
      <c r="P598" s="843"/>
      <c r="Q598" s="843"/>
      <c r="R598" s="843"/>
      <c r="S598" s="843"/>
      <c r="T598" s="843"/>
      <c r="U598" s="843"/>
      <c r="V598" s="843"/>
      <c r="W598" s="843"/>
      <c r="X598" s="843"/>
      <c r="Y598" s="843"/>
      <c r="Z598" s="843"/>
      <c r="AA598" s="843"/>
      <c r="AB598" s="843"/>
      <c r="AC598" s="843"/>
      <c r="AD598" s="843"/>
      <c r="AE598" s="843"/>
      <c r="AF598" s="843"/>
      <c r="AG598" s="843"/>
      <c r="AH598" s="843"/>
      <c r="AI598" s="843"/>
      <c r="AJ598" s="843"/>
      <c r="AK598" s="843"/>
      <c r="AL598" s="843"/>
      <c r="AM598" s="843"/>
      <c r="AN598" s="843"/>
      <c r="AO598" s="843"/>
      <c r="AP598" s="843"/>
      <c r="AQ598" s="843"/>
      <c r="AR598" s="843"/>
      <c r="AS598" s="843"/>
      <c r="AT598" s="843"/>
      <c r="AU598" s="843"/>
      <c r="AV598" s="843"/>
      <c r="AW598" s="843"/>
      <c r="AX598" s="843"/>
      <c r="AY598" s="843"/>
      <c r="AZ598" s="843"/>
      <c r="BA598" s="843"/>
      <c r="BB598" s="843"/>
      <c r="BC598" s="843"/>
      <c r="BD598" s="843"/>
      <c r="BE598" s="843"/>
      <c r="BF598" s="843"/>
      <c r="BG598" s="843"/>
      <c r="BH598" s="843"/>
      <c r="BI598" s="843"/>
      <c r="BJ598" s="843"/>
      <c r="BK598" s="843"/>
      <c r="BL598" s="843"/>
      <c r="BM598" s="843"/>
      <c r="BN598" s="843"/>
      <c r="BO598" s="843"/>
      <c r="BP598" s="843"/>
      <c r="BQ598" s="843"/>
      <c r="BR598" s="843"/>
      <c r="BS598" s="843"/>
      <c r="BT598" s="843"/>
      <c r="BU598" s="843"/>
      <c r="BV598" s="843"/>
      <c r="BW598" s="843"/>
      <c r="BX598" s="843"/>
      <c r="BY598" s="843"/>
      <c r="BZ598" s="843"/>
      <c r="CA598" s="843"/>
      <c r="CB598" s="843"/>
      <c r="CC598" s="843"/>
      <c r="CD598" s="843"/>
      <c r="CE598" s="843"/>
      <c r="CF598" s="843"/>
      <c r="CG598" s="843"/>
      <c r="CH598" s="843"/>
      <c r="CI598" s="843"/>
      <c r="CJ598" s="843"/>
      <c r="CK598" s="843"/>
      <c r="CL598" s="843"/>
      <c r="CM598" s="843"/>
    </row>
    <row r="599" spans="1:91" s="844" customFormat="1" ht="16.3">
      <c r="A599" s="843"/>
      <c r="B599" s="563" t="s">
        <v>928</v>
      </c>
      <c r="C599" s="1183"/>
      <c r="D599" s="1184"/>
      <c r="E599" s="1185"/>
      <c r="F599" s="1185"/>
      <c r="G599" s="1185"/>
      <c r="H599" s="1185"/>
      <c r="I599" s="1185"/>
      <c r="J599" s="1185"/>
      <c r="K599" s="1186"/>
      <c r="L599" s="843"/>
      <c r="M599" s="843"/>
      <c r="N599" s="843"/>
      <c r="O599" s="843"/>
      <c r="P599" s="843"/>
      <c r="Q599" s="843"/>
      <c r="R599" s="843"/>
      <c r="S599" s="843"/>
      <c r="T599" s="843"/>
      <c r="U599" s="843"/>
      <c r="V599" s="843"/>
      <c r="W599" s="843"/>
      <c r="X599" s="843"/>
      <c r="Y599" s="843"/>
      <c r="Z599" s="843"/>
      <c r="AA599" s="843"/>
      <c r="AB599" s="843"/>
      <c r="AC599" s="843"/>
      <c r="AD599" s="843"/>
      <c r="AE599" s="843"/>
      <c r="AF599" s="843"/>
      <c r="AG599" s="843"/>
      <c r="AH599" s="843"/>
      <c r="AI599" s="843"/>
      <c r="AJ599" s="843"/>
      <c r="AK599" s="843"/>
      <c r="AL599" s="843"/>
      <c r="AM599" s="843"/>
      <c r="AN599" s="843"/>
      <c r="AO599" s="843"/>
      <c r="AP599" s="843"/>
      <c r="AQ599" s="843"/>
      <c r="AR599" s="843"/>
      <c r="AS599" s="843"/>
      <c r="AT599" s="843"/>
      <c r="AU599" s="843"/>
      <c r="AV599" s="843"/>
      <c r="AW599" s="843"/>
      <c r="AX599" s="843"/>
      <c r="AY599" s="843"/>
      <c r="AZ599" s="843"/>
      <c r="BA599" s="843"/>
      <c r="BB599" s="843"/>
      <c r="BC599" s="843"/>
      <c r="BD599" s="843"/>
      <c r="BE599" s="843"/>
      <c r="BF599" s="843"/>
      <c r="BG599" s="843"/>
      <c r="BH599" s="843"/>
      <c r="BI599" s="843"/>
      <c r="BJ599" s="843"/>
      <c r="BK599" s="843"/>
      <c r="BL599" s="843"/>
      <c r="BM599" s="843"/>
      <c r="BN599" s="843"/>
      <c r="BO599" s="843"/>
      <c r="BP599" s="843"/>
      <c r="BQ599" s="843"/>
      <c r="BR599" s="843"/>
      <c r="BS599" s="843"/>
      <c r="BT599" s="843"/>
      <c r="BU599" s="843"/>
      <c r="BV599" s="843"/>
      <c r="BW599" s="843"/>
      <c r="BX599" s="843"/>
      <c r="BY599" s="843"/>
      <c r="BZ599" s="843"/>
      <c r="CA599" s="843"/>
      <c r="CB599" s="843"/>
      <c r="CC599" s="843"/>
      <c r="CD599" s="843"/>
      <c r="CE599" s="843"/>
      <c r="CF599" s="843"/>
      <c r="CG599" s="843"/>
      <c r="CH599" s="843"/>
      <c r="CI599" s="843"/>
      <c r="CJ599" s="843"/>
      <c r="CK599" s="843"/>
      <c r="CL599" s="843"/>
      <c r="CM599" s="843"/>
    </row>
    <row r="600" spans="1:91" s="574" customFormat="1" ht="16.3">
      <c r="A600" s="621"/>
      <c r="B600" s="1123" t="s">
        <v>1099</v>
      </c>
      <c r="C600" s="825"/>
      <c r="D600" s="826"/>
      <c r="E600" s="826"/>
      <c r="F600" s="826"/>
      <c r="G600" s="826"/>
      <c r="H600" s="826"/>
      <c r="I600" s="826"/>
      <c r="J600" s="826"/>
      <c r="K600" s="1124"/>
      <c r="L600" s="621"/>
      <c r="M600" s="621"/>
      <c r="N600" s="621"/>
      <c r="O600" s="621"/>
      <c r="P600" s="621"/>
      <c r="Q600" s="621"/>
      <c r="R600" s="621"/>
      <c r="S600" s="621"/>
      <c r="T600" s="621"/>
      <c r="U600" s="621"/>
      <c r="V600" s="621"/>
      <c r="W600" s="621"/>
      <c r="X600" s="621"/>
      <c r="Y600" s="621"/>
      <c r="Z600" s="621"/>
      <c r="AA600" s="621"/>
      <c r="AB600" s="621"/>
      <c r="AC600" s="621"/>
      <c r="AD600" s="621"/>
      <c r="AE600" s="621"/>
      <c r="AF600" s="621"/>
      <c r="AG600" s="621"/>
      <c r="AH600" s="621"/>
      <c r="AI600" s="621"/>
      <c r="AJ600" s="621"/>
      <c r="AK600" s="621"/>
      <c r="AL600" s="621"/>
      <c r="AM600" s="621"/>
      <c r="AN600" s="621"/>
      <c r="AO600" s="621"/>
      <c r="AP600" s="621"/>
      <c r="AQ600" s="621"/>
      <c r="AR600" s="621"/>
      <c r="AS600" s="621"/>
      <c r="AT600" s="621"/>
      <c r="AU600" s="621"/>
      <c r="AV600" s="621"/>
      <c r="AW600" s="621"/>
      <c r="AX600" s="621"/>
      <c r="AY600" s="621"/>
      <c r="AZ600" s="621"/>
      <c r="BA600" s="621"/>
      <c r="BB600" s="621"/>
      <c r="BC600" s="621"/>
      <c r="BD600" s="621"/>
      <c r="BE600" s="621"/>
      <c r="BF600" s="621"/>
      <c r="BG600" s="621"/>
      <c r="BH600" s="621"/>
      <c r="BI600" s="621"/>
      <c r="BJ600" s="621"/>
      <c r="BK600" s="621"/>
      <c r="BL600" s="621"/>
      <c r="BM600" s="621"/>
      <c r="BN600" s="621"/>
      <c r="BO600" s="621"/>
      <c r="BP600" s="621"/>
      <c r="BQ600" s="621"/>
      <c r="BR600" s="621"/>
      <c r="BS600" s="621"/>
      <c r="BT600" s="621"/>
      <c r="BU600" s="621"/>
      <c r="BV600" s="621"/>
      <c r="BW600" s="621"/>
      <c r="BX600" s="621"/>
      <c r="BY600" s="621"/>
      <c r="BZ600" s="621"/>
      <c r="CA600" s="621"/>
      <c r="CB600" s="621"/>
      <c r="CC600" s="621"/>
      <c r="CD600" s="621"/>
      <c r="CE600" s="621"/>
      <c r="CF600" s="621"/>
      <c r="CG600" s="621"/>
      <c r="CH600" s="621"/>
      <c r="CI600" s="621"/>
      <c r="CJ600" s="621"/>
      <c r="CK600" s="621"/>
      <c r="CL600" s="621"/>
      <c r="CM600" s="621"/>
    </row>
    <row r="601" spans="1:91" s="844" customFormat="1" ht="16.3">
      <c r="A601" s="843"/>
      <c r="B601" s="563" t="s">
        <v>358</v>
      </c>
      <c r="C601" s="1183"/>
      <c r="D601" s="1184"/>
      <c r="E601" s="1185"/>
      <c r="F601" s="1185"/>
      <c r="G601" s="1185"/>
      <c r="H601" s="1185"/>
      <c r="I601" s="1185"/>
      <c r="J601" s="1185"/>
      <c r="K601" s="1186"/>
      <c r="L601" s="843"/>
      <c r="M601" s="843"/>
      <c r="N601" s="843"/>
      <c r="O601" s="843"/>
      <c r="P601" s="843"/>
      <c r="Q601" s="843"/>
      <c r="R601" s="843"/>
      <c r="S601" s="843"/>
      <c r="T601" s="843"/>
      <c r="U601" s="843"/>
      <c r="V601" s="843"/>
      <c r="W601" s="843"/>
      <c r="X601" s="843"/>
      <c r="Y601" s="843"/>
      <c r="Z601" s="843"/>
      <c r="AA601" s="843"/>
      <c r="AB601" s="843"/>
      <c r="AC601" s="843"/>
      <c r="AD601" s="843"/>
      <c r="AE601" s="843"/>
      <c r="AF601" s="843"/>
      <c r="AG601" s="843"/>
      <c r="AH601" s="843"/>
      <c r="AI601" s="843"/>
      <c r="AJ601" s="843"/>
      <c r="AK601" s="843"/>
      <c r="AL601" s="843"/>
      <c r="AM601" s="843"/>
      <c r="AN601" s="843"/>
      <c r="AO601" s="843"/>
      <c r="AP601" s="843"/>
      <c r="AQ601" s="843"/>
      <c r="AR601" s="843"/>
      <c r="AS601" s="843"/>
      <c r="AT601" s="843"/>
      <c r="AU601" s="843"/>
      <c r="AV601" s="843"/>
      <c r="AW601" s="843"/>
      <c r="AX601" s="843"/>
      <c r="AY601" s="843"/>
      <c r="AZ601" s="843"/>
      <c r="BA601" s="843"/>
      <c r="BB601" s="843"/>
      <c r="BC601" s="843"/>
      <c r="BD601" s="843"/>
      <c r="BE601" s="843"/>
      <c r="BF601" s="843"/>
      <c r="BG601" s="843"/>
      <c r="BH601" s="843"/>
      <c r="BI601" s="843"/>
      <c r="BJ601" s="843"/>
      <c r="BK601" s="843"/>
      <c r="BL601" s="843"/>
      <c r="BM601" s="843"/>
      <c r="BN601" s="843"/>
      <c r="BO601" s="843"/>
      <c r="BP601" s="843"/>
      <c r="BQ601" s="843"/>
      <c r="BR601" s="843"/>
      <c r="BS601" s="843"/>
      <c r="BT601" s="843"/>
      <c r="BU601" s="843"/>
      <c r="BV601" s="843"/>
      <c r="BW601" s="843"/>
      <c r="BX601" s="843"/>
      <c r="BY601" s="843"/>
      <c r="BZ601" s="843"/>
      <c r="CA601" s="843"/>
      <c r="CB601" s="843"/>
      <c r="CC601" s="843"/>
      <c r="CD601" s="843"/>
      <c r="CE601" s="843"/>
      <c r="CF601" s="843"/>
      <c r="CG601" s="843"/>
      <c r="CH601" s="843"/>
      <c r="CI601" s="843"/>
      <c r="CJ601" s="843"/>
      <c r="CK601" s="843"/>
      <c r="CL601" s="843"/>
      <c r="CM601" s="843"/>
    </row>
    <row r="602" spans="1:91" s="844" customFormat="1" ht="16.3">
      <c r="A602" s="843"/>
      <c r="B602" s="1187" t="s">
        <v>653</v>
      </c>
      <c r="C602" s="1083"/>
      <c r="D602" s="1084"/>
      <c r="E602" s="1085"/>
      <c r="F602" s="1085"/>
      <c r="G602" s="1085"/>
      <c r="H602" s="1085"/>
      <c r="I602" s="1085"/>
      <c r="J602" s="1085"/>
      <c r="K602" s="1188"/>
      <c r="L602" s="843"/>
      <c r="M602" s="843"/>
      <c r="N602" s="843"/>
      <c r="O602" s="843"/>
      <c r="P602" s="843"/>
      <c r="Q602" s="843"/>
      <c r="R602" s="843"/>
      <c r="S602" s="843"/>
      <c r="T602" s="843"/>
      <c r="U602" s="843"/>
      <c r="V602" s="843"/>
      <c r="W602" s="843"/>
      <c r="X602" s="843"/>
      <c r="Y602" s="843"/>
      <c r="Z602" s="843"/>
      <c r="AA602" s="843"/>
      <c r="AB602" s="843"/>
      <c r="AC602" s="843"/>
      <c r="AD602" s="843"/>
      <c r="AE602" s="843"/>
      <c r="AF602" s="843"/>
      <c r="AG602" s="843"/>
      <c r="AH602" s="843"/>
      <c r="AI602" s="843"/>
      <c r="AJ602" s="843"/>
      <c r="AK602" s="843"/>
      <c r="AL602" s="843"/>
      <c r="AM602" s="843"/>
      <c r="AN602" s="843"/>
      <c r="AO602" s="843"/>
      <c r="AP602" s="843"/>
      <c r="AQ602" s="843"/>
      <c r="AR602" s="843"/>
      <c r="AS602" s="843"/>
      <c r="AT602" s="843"/>
      <c r="AU602" s="843"/>
      <c r="AV602" s="843"/>
      <c r="AW602" s="843"/>
      <c r="AX602" s="843"/>
      <c r="AY602" s="843"/>
      <c r="AZ602" s="843"/>
      <c r="BA602" s="843"/>
      <c r="BB602" s="843"/>
      <c r="BC602" s="843"/>
      <c r="BD602" s="843"/>
      <c r="BE602" s="843"/>
      <c r="BF602" s="843"/>
      <c r="BG602" s="843"/>
      <c r="BH602" s="843"/>
      <c r="BI602" s="843"/>
      <c r="BJ602" s="843"/>
      <c r="BK602" s="843"/>
      <c r="BL602" s="843"/>
      <c r="BM602" s="843"/>
      <c r="BN602" s="843"/>
      <c r="BO602" s="843"/>
      <c r="BP602" s="843"/>
      <c r="BQ602" s="843"/>
      <c r="BR602" s="843"/>
      <c r="BS602" s="843"/>
      <c r="BT602" s="843"/>
      <c r="BU602" s="843"/>
      <c r="BV602" s="843"/>
      <c r="BW602" s="843"/>
      <c r="BX602" s="843"/>
      <c r="BY602" s="843"/>
      <c r="BZ602" s="843"/>
      <c r="CA602" s="843"/>
      <c r="CB602" s="843"/>
      <c r="CC602" s="843"/>
      <c r="CD602" s="843"/>
      <c r="CE602" s="843"/>
      <c r="CF602" s="843"/>
      <c r="CG602" s="843"/>
      <c r="CH602" s="843"/>
      <c r="CI602" s="843"/>
      <c r="CJ602" s="843"/>
      <c r="CK602" s="843"/>
      <c r="CL602" s="843"/>
      <c r="CM602" s="843"/>
    </row>
    <row r="603" spans="1:91" s="844" customFormat="1" ht="16.3">
      <c r="A603" s="843"/>
      <c r="B603" s="1163" t="s">
        <v>929</v>
      </c>
      <c r="C603" s="1164" t="s">
        <v>889</v>
      </c>
      <c r="D603" s="1165">
        <v>178</v>
      </c>
      <c r="E603" s="1166">
        <v>56</v>
      </c>
      <c r="F603" s="1166">
        <v>30</v>
      </c>
      <c r="G603" s="1166">
        <v>16</v>
      </c>
      <c r="H603" s="1167" t="s">
        <v>194</v>
      </c>
      <c r="I603" s="1168"/>
      <c r="J603" s="1168"/>
      <c r="K603" s="1169" t="s">
        <v>817</v>
      </c>
      <c r="L603" s="843"/>
      <c r="M603" s="843"/>
      <c r="N603" s="843"/>
      <c r="O603" s="843"/>
      <c r="P603" s="843"/>
      <c r="Q603" s="843"/>
      <c r="R603" s="843"/>
      <c r="S603" s="843"/>
      <c r="T603" s="843"/>
      <c r="U603" s="843"/>
      <c r="V603" s="843"/>
      <c r="W603" s="843"/>
      <c r="X603" s="843"/>
      <c r="Y603" s="843"/>
      <c r="Z603" s="843"/>
      <c r="AA603" s="843"/>
      <c r="AB603" s="843"/>
      <c r="AC603" s="843"/>
      <c r="AD603" s="843"/>
      <c r="AE603" s="843"/>
      <c r="AF603" s="843"/>
      <c r="AG603" s="843"/>
      <c r="AH603" s="843"/>
      <c r="AI603" s="843"/>
      <c r="AJ603" s="843"/>
      <c r="AK603" s="843"/>
      <c r="AL603" s="843"/>
      <c r="AM603" s="843"/>
      <c r="AN603" s="843"/>
      <c r="AO603" s="843"/>
      <c r="AP603" s="843"/>
      <c r="AQ603" s="843"/>
      <c r="AR603" s="843"/>
      <c r="AS603" s="843"/>
      <c r="AT603" s="843"/>
      <c r="AU603" s="843"/>
      <c r="AV603" s="843"/>
      <c r="AW603" s="843"/>
      <c r="AX603" s="843"/>
      <c r="AY603" s="843"/>
      <c r="AZ603" s="843"/>
      <c r="BA603" s="843"/>
      <c r="BB603" s="843"/>
      <c r="BC603" s="843"/>
      <c r="BD603" s="843"/>
      <c r="BE603" s="843"/>
      <c r="BF603" s="843"/>
      <c r="BG603" s="843"/>
      <c r="BH603" s="843"/>
      <c r="BI603" s="843"/>
      <c r="BJ603" s="843"/>
      <c r="BK603" s="843"/>
      <c r="BL603" s="843"/>
      <c r="BM603" s="843"/>
      <c r="BN603" s="843"/>
      <c r="BO603" s="843"/>
      <c r="BP603" s="843"/>
      <c r="BQ603" s="843"/>
      <c r="BR603" s="843"/>
      <c r="BS603" s="843"/>
      <c r="BT603" s="843"/>
      <c r="BU603" s="843"/>
      <c r="BV603" s="843"/>
      <c r="BW603" s="843"/>
      <c r="BX603" s="843"/>
      <c r="BY603" s="843"/>
      <c r="BZ603" s="843"/>
      <c r="CA603" s="843"/>
      <c r="CB603" s="843"/>
      <c r="CC603" s="843"/>
      <c r="CD603" s="843"/>
      <c r="CE603" s="843"/>
      <c r="CF603" s="843"/>
      <c r="CG603" s="843"/>
      <c r="CH603" s="843"/>
      <c r="CI603" s="843"/>
      <c r="CJ603" s="843"/>
      <c r="CK603" s="843"/>
      <c r="CL603" s="843"/>
      <c r="CM603" s="843"/>
    </row>
    <row r="604" spans="1:91" s="844" customFormat="1" ht="16.3">
      <c r="A604" s="843"/>
      <c r="B604" s="1170" t="s">
        <v>890</v>
      </c>
      <c r="C604" s="1164" t="s">
        <v>891</v>
      </c>
      <c r="D604" s="1165">
        <v>246</v>
      </c>
      <c r="E604" s="1166">
        <v>56</v>
      </c>
      <c r="F604" s="1166">
        <v>30</v>
      </c>
      <c r="G604" s="1166">
        <v>16</v>
      </c>
      <c r="H604" s="1167" t="s">
        <v>194</v>
      </c>
      <c r="I604" s="1168"/>
      <c r="J604" s="1168"/>
      <c r="K604" s="1169"/>
      <c r="L604" s="843"/>
      <c r="M604" s="843"/>
      <c r="N604" s="843"/>
      <c r="O604" s="843"/>
      <c r="P604" s="843"/>
      <c r="Q604" s="843"/>
      <c r="R604" s="843"/>
      <c r="S604" s="843"/>
      <c r="T604" s="843"/>
      <c r="U604" s="843"/>
      <c r="V604" s="843"/>
      <c r="W604" s="843"/>
      <c r="X604" s="843"/>
      <c r="Y604" s="843"/>
      <c r="Z604" s="843"/>
      <c r="AA604" s="843"/>
      <c r="AB604" s="843"/>
      <c r="AC604" s="843"/>
      <c r="AD604" s="843"/>
      <c r="AE604" s="843"/>
      <c r="AF604" s="843"/>
      <c r="AG604" s="843"/>
      <c r="AH604" s="843"/>
      <c r="AI604" s="843"/>
      <c r="AJ604" s="843"/>
      <c r="AK604" s="843"/>
      <c r="AL604" s="843"/>
      <c r="AM604" s="843"/>
      <c r="AN604" s="843"/>
      <c r="AO604" s="843"/>
      <c r="AP604" s="843"/>
      <c r="AQ604" s="843"/>
      <c r="AR604" s="843"/>
      <c r="AS604" s="843"/>
      <c r="AT604" s="843"/>
      <c r="AU604" s="843"/>
      <c r="AV604" s="843"/>
      <c r="AW604" s="843"/>
      <c r="AX604" s="843"/>
      <c r="AY604" s="843"/>
      <c r="AZ604" s="843"/>
      <c r="BA604" s="843"/>
      <c r="BB604" s="843"/>
      <c r="BC604" s="843"/>
      <c r="BD604" s="843"/>
      <c r="BE604" s="843"/>
      <c r="BF604" s="843"/>
      <c r="BG604" s="843"/>
      <c r="BH604" s="843"/>
      <c r="BI604" s="843"/>
      <c r="BJ604" s="843"/>
      <c r="BK604" s="843"/>
      <c r="BL604" s="843"/>
      <c r="BM604" s="843"/>
      <c r="BN604" s="843"/>
      <c r="BO604" s="843"/>
      <c r="BP604" s="843"/>
      <c r="BQ604" s="843"/>
      <c r="BR604" s="843"/>
      <c r="BS604" s="843"/>
      <c r="BT604" s="843"/>
      <c r="BU604" s="843"/>
      <c r="BV604" s="843"/>
      <c r="BW604" s="843"/>
      <c r="BX604" s="843"/>
      <c r="BY604" s="843"/>
      <c r="BZ604" s="843"/>
      <c r="CA604" s="843"/>
      <c r="CB604" s="843"/>
      <c r="CC604" s="843"/>
      <c r="CD604" s="843"/>
      <c r="CE604" s="843"/>
      <c r="CF604" s="843"/>
      <c r="CG604" s="843"/>
      <c r="CH604" s="843"/>
      <c r="CI604" s="843"/>
      <c r="CJ604" s="843"/>
      <c r="CK604" s="843"/>
      <c r="CL604" s="843"/>
      <c r="CM604" s="843"/>
    </row>
    <row r="605" spans="1:91" s="844" customFormat="1" ht="16.3">
      <c r="A605" s="843"/>
      <c r="B605" s="846" t="s">
        <v>571</v>
      </c>
      <c r="C605" s="1171" t="s">
        <v>892</v>
      </c>
      <c r="D605" s="1172">
        <v>418</v>
      </c>
      <c r="E605" s="1173">
        <v>56</v>
      </c>
      <c r="F605" s="1173">
        <v>30</v>
      </c>
      <c r="G605" s="1173">
        <v>16</v>
      </c>
      <c r="H605" s="1174" t="s">
        <v>194</v>
      </c>
      <c r="I605" s="1175"/>
      <c r="J605" s="1175"/>
      <c r="K605" s="1176"/>
      <c r="L605" s="843"/>
      <c r="M605" s="843"/>
      <c r="N605" s="843"/>
      <c r="O605" s="843"/>
      <c r="P605" s="843"/>
      <c r="Q605" s="843"/>
      <c r="R605" s="843"/>
      <c r="S605" s="843"/>
      <c r="T605" s="843"/>
      <c r="U605" s="843"/>
      <c r="V605" s="843"/>
      <c r="W605" s="843"/>
      <c r="X605" s="843"/>
      <c r="Y605" s="843"/>
      <c r="Z605" s="843"/>
      <c r="AA605" s="843"/>
      <c r="AB605" s="843"/>
      <c r="AC605" s="843"/>
      <c r="AD605" s="843"/>
      <c r="AE605" s="843"/>
      <c r="AF605" s="843"/>
      <c r="AG605" s="843"/>
      <c r="AH605" s="843"/>
      <c r="AI605" s="843"/>
      <c r="AJ605" s="843"/>
      <c r="AK605" s="843"/>
      <c r="AL605" s="843"/>
      <c r="AM605" s="843"/>
      <c r="AN605" s="843"/>
      <c r="AO605" s="843"/>
      <c r="AP605" s="843"/>
      <c r="AQ605" s="843"/>
      <c r="AR605" s="843"/>
      <c r="AS605" s="843"/>
      <c r="AT605" s="843"/>
      <c r="AU605" s="843"/>
      <c r="AV605" s="843"/>
      <c r="AW605" s="843"/>
      <c r="AX605" s="843"/>
      <c r="AY605" s="843"/>
      <c r="AZ605" s="843"/>
      <c r="BA605" s="843"/>
      <c r="BB605" s="843"/>
      <c r="BC605" s="843"/>
      <c r="BD605" s="843"/>
      <c r="BE605" s="843"/>
      <c r="BF605" s="843"/>
      <c r="BG605" s="843"/>
      <c r="BH605" s="843"/>
      <c r="BI605" s="843"/>
      <c r="BJ605" s="843"/>
      <c r="BK605" s="843"/>
      <c r="BL605" s="843"/>
      <c r="BM605" s="843"/>
      <c r="BN605" s="843"/>
      <c r="BO605" s="843"/>
      <c r="BP605" s="843"/>
      <c r="BQ605" s="843"/>
      <c r="BR605" s="843"/>
      <c r="BS605" s="843"/>
      <c r="BT605" s="843"/>
      <c r="BU605" s="843"/>
      <c r="BV605" s="843"/>
      <c r="BW605" s="843"/>
      <c r="BX605" s="843"/>
      <c r="BY605" s="843"/>
      <c r="BZ605" s="843"/>
      <c r="CA605" s="843"/>
      <c r="CB605" s="843"/>
      <c r="CC605" s="843"/>
      <c r="CD605" s="843"/>
      <c r="CE605" s="843"/>
      <c r="CF605" s="843"/>
      <c r="CG605" s="843"/>
      <c r="CH605" s="843"/>
      <c r="CI605" s="843"/>
      <c r="CJ605" s="843"/>
      <c r="CK605" s="843"/>
      <c r="CL605" s="843"/>
      <c r="CM605" s="843"/>
    </row>
    <row r="606" spans="1:91" s="844" customFormat="1" ht="16.3">
      <c r="A606" s="843"/>
      <c r="B606" s="1189"/>
      <c r="C606" s="1164" t="s">
        <v>889</v>
      </c>
      <c r="D606" s="1165">
        <v>268</v>
      </c>
      <c r="E606" s="1166">
        <v>56</v>
      </c>
      <c r="F606" s="1166">
        <v>30</v>
      </c>
      <c r="G606" s="1166">
        <v>16</v>
      </c>
      <c r="H606" s="1167" t="s">
        <v>194</v>
      </c>
      <c r="I606" s="1168"/>
      <c r="J606" s="1168"/>
      <c r="K606" s="845" t="s">
        <v>884</v>
      </c>
      <c r="L606" s="843"/>
      <c r="M606" s="843"/>
      <c r="N606" s="843"/>
      <c r="O606" s="843"/>
      <c r="P606" s="843"/>
      <c r="Q606" s="843"/>
      <c r="R606" s="843"/>
      <c r="S606" s="843"/>
      <c r="T606" s="843"/>
      <c r="U606" s="843"/>
      <c r="V606" s="843"/>
      <c r="W606" s="843"/>
      <c r="X606" s="843"/>
      <c r="Y606" s="843"/>
      <c r="Z606" s="843"/>
      <c r="AA606" s="843"/>
      <c r="AB606" s="843"/>
      <c r="AC606" s="843"/>
      <c r="AD606" s="843"/>
      <c r="AE606" s="843"/>
      <c r="AF606" s="843"/>
      <c r="AG606" s="843"/>
      <c r="AH606" s="843"/>
      <c r="AI606" s="843"/>
      <c r="AJ606" s="843"/>
      <c r="AK606" s="843"/>
      <c r="AL606" s="843"/>
      <c r="AM606" s="843"/>
      <c r="AN606" s="843"/>
      <c r="AO606" s="843"/>
      <c r="AP606" s="843"/>
      <c r="AQ606" s="843"/>
      <c r="AR606" s="843"/>
      <c r="AS606" s="843"/>
      <c r="AT606" s="843"/>
      <c r="AU606" s="843"/>
      <c r="AV606" s="843"/>
      <c r="AW606" s="843"/>
      <c r="AX606" s="843"/>
      <c r="AY606" s="843"/>
      <c r="AZ606" s="843"/>
      <c r="BA606" s="843"/>
      <c r="BB606" s="843"/>
      <c r="BC606" s="843"/>
      <c r="BD606" s="843"/>
      <c r="BE606" s="843"/>
      <c r="BF606" s="843"/>
      <c r="BG606" s="843"/>
      <c r="BH606" s="843"/>
      <c r="BI606" s="843"/>
      <c r="BJ606" s="843"/>
      <c r="BK606" s="843"/>
      <c r="BL606" s="843"/>
      <c r="BM606" s="843"/>
      <c r="BN606" s="843"/>
      <c r="BO606" s="843"/>
      <c r="BP606" s="843"/>
      <c r="BQ606" s="843"/>
      <c r="BR606" s="843"/>
      <c r="BS606" s="843"/>
      <c r="BT606" s="843"/>
      <c r="BU606" s="843"/>
      <c r="BV606" s="843"/>
      <c r="BW606" s="843"/>
      <c r="BX606" s="843"/>
      <c r="BY606" s="843"/>
      <c r="BZ606" s="843"/>
      <c r="CA606" s="843"/>
      <c r="CB606" s="843"/>
      <c r="CC606" s="843"/>
      <c r="CD606" s="843"/>
      <c r="CE606" s="843"/>
      <c r="CF606" s="843"/>
      <c r="CG606" s="843"/>
      <c r="CH606" s="843"/>
      <c r="CI606" s="843"/>
      <c r="CJ606" s="843"/>
      <c r="CK606" s="843"/>
      <c r="CL606" s="843"/>
      <c r="CM606" s="843"/>
    </row>
    <row r="607" spans="1:91" s="844" customFormat="1" ht="16.3">
      <c r="A607" s="843"/>
      <c r="B607" s="1189"/>
      <c r="C607" s="1164" t="s">
        <v>891</v>
      </c>
      <c r="D607" s="1165">
        <v>327</v>
      </c>
      <c r="E607" s="1166">
        <v>56</v>
      </c>
      <c r="F607" s="1166">
        <v>30</v>
      </c>
      <c r="G607" s="1166">
        <v>16</v>
      </c>
      <c r="H607" s="1167" t="s">
        <v>194</v>
      </c>
      <c r="I607" s="1168"/>
      <c r="J607" s="1168"/>
      <c r="K607" s="1169"/>
      <c r="L607" s="843"/>
      <c r="M607" s="843"/>
      <c r="N607" s="843"/>
      <c r="O607" s="843"/>
      <c r="P607" s="843"/>
      <c r="Q607" s="843"/>
      <c r="R607" s="843"/>
      <c r="S607" s="843"/>
      <c r="T607" s="843"/>
      <c r="U607" s="843"/>
      <c r="V607" s="843"/>
      <c r="W607" s="843"/>
      <c r="X607" s="843"/>
      <c r="Y607" s="843"/>
      <c r="Z607" s="843"/>
      <c r="AA607" s="843"/>
      <c r="AB607" s="843"/>
      <c r="AC607" s="843"/>
      <c r="AD607" s="843"/>
      <c r="AE607" s="843"/>
      <c r="AF607" s="843"/>
      <c r="AG607" s="843"/>
      <c r="AH607" s="843"/>
      <c r="AI607" s="843"/>
      <c r="AJ607" s="843"/>
      <c r="AK607" s="843"/>
      <c r="AL607" s="843"/>
      <c r="AM607" s="843"/>
      <c r="AN607" s="843"/>
      <c r="AO607" s="843"/>
      <c r="AP607" s="843"/>
      <c r="AQ607" s="843"/>
      <c r="AR607" s="843"/>
      <c r="AS607" s="843"/>
      <c r="AT607" s="843"/>
      <c r="AU607" s="843"/>
      <c r="AV607" s="843"/>
      <c r="AW607" s="843"/>
      <c r="AX607" s="843"/>
      <c r="AY607" s="843"/>
      <c r="AZ607" s="843"/>
      <c r="BA607" s="843"/>
      <c r="BB607" s="843"/>
      <c r="BC607" s="843"/>
      <c r="BD607" s="843"/>
      <c r="BE607" s="843"/>
      <c r="BF607" s="843"/>
      <c r="BG607" s="843"/>
      <c r="BH607" s="843"/>
      <c r="BI607" s="843"/>
      <c r="BJ607" s="843"/>
      <c r="BK607" s="843"/>
      <c r="BL607" s="843"/>
      <c r="BM607" s="843"/>
      <c r="BN607" s="843"/>
      <c r="BO607" s="843"/>
      <c r="BP607" s="843"/>
      <c r="BQ607" s="843"/>
      <c r="BR607" s="843"/>
      <c r="BS607" s="843"/>
      <c r="BT607" s="843"/>
      <c r="BU607" s="843"/>
      <c r="BV607" s="843"/>
      <c r="BW607" s="843"/>
      <c r="BX607" s="843"/>
      <c r="BY607" s="843"/>
      <c r="BZ607" s="843"/>
      <c r="CA607" s="843"/>
      <c r="CB607" s="843"/>
      <c r="CC607" s="843"/>
      <c r="CD607" s="843"/>
      <c r="CE607" s="843"/>
      <c r="CF607" s="843"/>
      <c r="CG607" s="843"/>
      <c r="CH607" s="843"/>
      <c r="CI607" s="843"/>
      <c r="CJ607" s="843"/>
      <c r="CK607" s="843"/>
      <c r="CL607" s="843"/>
      <c r="CM607" s="843"/>
    </row>
    <row r="608" spans="1:91" s="844" customFormat="1" ht="16.3">
      <c r="A608" s="843"/>
      <c r="B608" s="1189"/>
      <c r="C608" s="1171" t="s">
        <v>892</v>
      </c>
      <c r="D608" s="1172">
        <v>472</v>
      </c>
      <c r="E608" s="1173">
        <v>56</v>
      </c>
      <c r="F608" s="1173">
        <v>30</v>
      </c>
      <c r="G608" s="1173">
        <v>16</v>
      </c>
      <c r="H608" s="1174" t="s">
        <v>194</v>
      </c>
      <c r="I608" s="1175"/>
      <c r="J608" s="1175"/>
      <c r="K608" s="1190"/>
      <c r="L608" s="843"/>
      <c r="M608" s="843"/>
      <c r="N608" s="843"/>
      <c r="O608" s="843"/>
      <c r="P608" s="843"/>
      <c r="Q608" s="843"/>
      <c r="R608" s="843"/>
      <c r="S608" s="843"/>
      <c r="T608" s="843"/>
      <c r="U608" s="843"/>
      <c r="V608" s="843"/>
      <c r="W608" s="843"/>
      <c r="X608" s="843"/>
      <c r="Y608" s="843"/>
      <c r="Z608" s="843"/>
      <c r="AA608" s="843"/>
      <c r="AB608" s="843"/>
      <c r="AC608" s="843"/>
      <c r="AD608" s="843"/>
      <c r="AE608" s="843"/>
      <c r="AF608" s="843"/>
      <c r="AG608" s="843"/>
      <c r="AH608" s="843"/>
      <c r="AI608" s="843"/>
      <c r="AJ608" s="843"/>
      <c r="AK608" s="843"/>
      <c r="AL608" s="843"/>
      <c r="AM608" s="843"/>
      <c r="AN608" s="843"/>
      <c r="AO608" s="843"/>
      <c r="AP608" s="843"/>
      <c r="AQ608" s="843"/>
      <c r="AR608" s="843"/>
      <c r="AS608" s="843"/>
      <c r="AT608" s="843"/>
      <c r="AU608" s="843"/>
      <c r="AV608" s="843"/>
      <c r="AW608" s="843"/>
      <c r="AX608" s="843"/>
      <c r="AY608" s="843"/>
      <c r="AZ608" s="843"/>
      <c r="BA608" s="843"/>
      <c r="BB608" s="843"/>
      <c r="BC608" s="843"/>
      <c r="BD608" s="843"/>
      <c r="BE608" s="843"/>
      <c r="BF608" s="843"/>
      <c r="BG608" s="843"/>
      <c r="BH608" s="843"/>
      <c r="BI608" s="843"/>
      <c r="BJ608" s="843"/>
      <c r="BK608" s="843"/>
      <c r="BL608" s="843"/>
      <c r="BM608" s="843"/>
      <c r="BN608" s="843"/>
      <c r="BO608" s="843"/>
      <c r="BP608" s="843"/>
      <c r="BQ608" s="843"/>
      <c r="BR608" s="843"/>
      <c r="BS608" s="843"/>
      <c r="BT608" s="843"/>
      <c r="BU608" s="843"/>
      <c r="BV608" s="843"/>
      <c r="BW608" s="843"/>
      <c r="BX608" s="843"/>
      <c r="BY608" s="843"/>
      <c r="BZ608" s="843"/>
      <c r="CA608" s="843"/>
      <c r="CB608" s="843"/>
      <c r="CC608" s="843"/>
      <c r="CD608" s="843"/>
      <c r="CE608" s="843"/>
      <c r="CF608" s="843"/>
      <c r="CG608" s="843"/>
      <c r="CH608" s="843"/>
      <c r="CI608" s="843"/>
      <c r="CJ608" s="843"/>
      <c r="CK608" s="843"/>
      <c r="CL608" s="843"/>
      <c r="CM608" s="843"/>
    </row>
    <row r="609" spans="1:91" s="844" customFormat="1" ht="16.3">
      <c r="A609" s="843"/>
      <c r="B609" s="1189"/>
      <c r="C609" s="1164" t="s">
        <v>889</v>
      </c>
      <c r="D609" s="1165">
        <v>178</v>
      </c>
      <c r="E609" s="1166">
        <v>56</v>
      </c>
      <c r="F609" s="1166">
        <v>30</v>
      </c>
      <c r="G609" s="1166">
        <v>16</v>
      </c>
      <c r="H609" s="1167" t="s">
        <v>194</v>
      </c>
      <c r="I609" s="1168"/>
      <c r="J609" s="1168"/>
      <c r="K609" s="1169" t="s">
        <v>886</v>
      </c>
      <c r="L609" s="843"/>
      <c r="M609" s="843"/>
      <c r="N609" s="843"/>
      <c r="O609" s="843"/>
      <c r="P609" s="843"/>
      <c r="Q609" s="843"/>
      <c r="R609" s="843"/>
      <c r="S609" s="843"/>
      <c r="T609" s="843"/>
      <c r="U609" s="843"/>
      <c r="V609" s="843"/>
      <c r="W609" s="843"/>
      <c r="X609" s="843"/>
      <c r="Y609" s="843"/>
      <c r="Z609" s="843"/>
      <c r="AA609" s="843"/>
      <c r="AB609" s="843"/>
      <c r="AC609" s="843"/>
      <c r="AD609" s="843"/>
      <c r="AE609" s="843"/>
      <c r="AF609" s="843"/>
      <c r="AG609" s="843"/>
      <c r="AH609" s="843"/>
      <c r="AI609" s="843"/>
      <c r="AJ609" s="843"/>
      <c r="AK609" s="843"/>
      <c r="AL609" s="843"/>
      <c r="AM609" s="843"/>
      <c r="AN609" s="843"/>
      <c r="AO609" s="843"/>
      <c r="AP609" s="843"/>
      <c r="AQ609" s="843"/>
      <c r="AR609" s="843"/>
      <c r="AS609" s="843"/>
      <c r="AT609" s="843"/>
      <c r="AU609" s="843"/>
      <c r="AV609" s="843"/>
      <c r="AW609" s="843"/>
      <c r="AX609" s="843"/>
      <c r="AY609" s="843"/>
      <c r="AZ609" s="843"/>
      <c r="BA609" s="843"/>
      <c r="BB609" s="843"/>
      <c r="BC609" s="843"/>
      <c r="BD609" s="843"/>
      <c r="BE609" s="843"/>
      <c r="BF609" s="843"/>
      <c r="BG609" s="843"/>
      <c r="BH609" s="843"/>
      <c r="BI609" s="843"/>
      <c r="BJ609" s="843"/>
      <c r="BK609" s="843"/>
      <c r="BL609" s="843"/>
      <c r="BM609" s="843"/>
      <c r="BN609" s="843"/>
      <c r="BO609" s="843"/>
      <c r="BP609" s="843"/>
      <c r="BQ609" s="843"/>
      <c r="BR609" s="843"/>
      <c r="BS609" s="843"/>
      <c r="BT609" s="843"/>
      <c r="BU609" s="843"/>
      <c r="BV609" s="843"/>
      <c r="BW609" s="843"/>
      <c r="BX609" s="843"/>
      <c r="BY609" s="843"/>
      <c r="BZ609" s="843"/>
      <c r="CA609" s="843"/>
      <c r="CB609" s="843"/>
      <c r="CC609" s="843"/>
      <c r="CD609" s="843"/>
      <c r="CE609" s="843"/>
      <c r="CF609" s="843"/>
      <c r="CG609" s="843"/>
      <c r="CH609" s="843"/>
      <c r="CI609" s="843"/>
      <c r="CJ609" s="843"/>
      <c r="CK609" s="843"/>
      <c r="CL609" s="843"/>
      <c r="CM609" s="843"/>
    </row>
    <row r="610" spans="1:91" s="844" customFormat="1" ht="16.3">
      <c r="A610" s="843"/>
      <c r="B610" s="1189"/>
      <c r="C610" s="1164" t="s">
        <v>891</v>
      </c>
      <c r="D610" s="1165">
        <v>245</v>
      </c>
      <c r="E610" s="1166">
        <v>56</v>
      </c>
      <c r="F610" s="1166">
        <v>30</v>
      </c>
      <c r="G610" s="1166">
        <v>16</v>
      </c>
      <c r="H610" s="1167" t="s">
        <v>194</v>
      </c>
      <c r="I610" s="1168"/>
      <c r="J610" s="1168"/>
      <c r="K610" s="1169"/>
      <c r="L610" s="843"/>
      <c r="M610" s="843"/>
      <c r="N610" s="843"/>
      <c r="O610" s="843"/>
      <c r="P610" s="843"/>
      <c r="Q610" s="843"/>
      <c r="R610" s="843"/>
      <c r="S610" s="843"/>
      <c r="T610" s="843"/>
      <c r="U610" s="843"/>
      <c r="V610" s="843"/>
      <c r="W610" s="843"/>
      <c r="X610" s="843"/>
      <c r="Y610" s="843"/>
      <c r="Z610" s="843"/>
      <c r="AA610" s="843"/>
      <c r="AB610" s="843"/>
      <c r="AC610" s="843"/>
      <c r="AD610" s="843"/>
      <c r="AE610" s="843"/>
      <c r="AF610" s="843"/>
      <c r="AG610" s="843"/>
      <c r="AH610" s="843"/>
      <c r="AI610" s="843"/>
      <c r="AJ610" s="843"/>
      <c r="AK610" s="843"/>
      <c r="AL610" s="843"/>
      <c r="AM610" s="843"/>
      <c r="AN610" s="843"/>
      <c r="AO610" s="843"/>
      <c r="AP610" s="843"/>
      <c r="AQ610" s="843"/>
      <c r="AR610" s="843"/>
      <c r="AS610" s="843"/>
      <c r="AT610" s="843"/>
      <c r="AU610" s="843"/>
      <c r="AV610" s="843"/>
      <c r="AW610" s="843"/>
      <c r="AX610" s="843"/>
      <c r="AY610" s="843"/>
      <c r="AZ610" s="843"/>
      <c r="BA610" s="843"/>
      <c r="BB610" s="843"/>
      <c r="BC610" s="843"/>
      <c r="BD610" s="843"/>
      <c r="BE610" s="843"/>
      <c r="BF610" s="843"/>
      <c r="BG610" s="843"/>
      <c r="BH610" s="843"/>
      <c r="BI610" s="843"/>
      <c r="BJ610" s="843"/>
      <c r="BK610" s="843"/>
      <c r="BL610" s="843"/>
      <c r="BM610" s="843"/>
      <c r="BN610" s="843"/>
      <c r="BO610" s="843"/>
      <c r="BP610" s="843"/>
      <c r="BQ610" s="843"/>
      <c r="BR610" s="843"/>
      <c r="BS610" s="843"/>
      <c r="BT610" s="843"/>
      <c r="BU610" s="843"/>
      <c r="BV610" s="843"/>
      <c r="BW610" s="843"/>
      <c r="BX610" s="843"/>
      <c r="BY610" s="843"/>
      <c r="BZ610" s="843"/>
      <c r="CA610" s="843"/>
      <c r="CB610" s="843"/>
      <c r="CC610" s="843"/>
      <c r="CD610" s="843"/>
      <c r="CE610" s="843"/>
      <c r="CF610" s="843"/>
      <c r="CG610" s="843"/>
      <c r="CH610" s="843"/>
      <c r="CI610" s="843"/>
      <c r="CJ610" s="843"/>
      <c r="CK610" s="843"/>
      <c r="CL610" s="843"/>
      <c r="CM610" s="843"/>
    </row>
    <row r="611" spans="1:91" s="844" customFormat="1" ht="16.3">
      <c r="A611" s="843"/>
      <c r="B611" s="846"/>
      <c r="C611" s="1171" t="s">
        <v>892</v>
      </c>
      <c r="D611" s="1172">
        <v>418</v>
      </c>
      <c r="E611" s="1173">
        <v>56</v>
      </c>
      <c r="F611" s="1173">
        <v>30</v>
      </c>
      <c r="G611" s="1173">
        <v>16</v>
      </c>
      <c r="H611" s="1174" t="s">
        <v>194</v>
      </c>
      <c r="I611" s="1175"/>
      <c r="J611" s="1175"/>
      <c r="K611" s="1190"/>
      <c r="L611" s="843"/>
      <c r="M611" s="843"/>
      <c r="N611" s="843"/>
      <c r="O611" s="843"/>
      <c r="P611" s="843"/>
      <c r="Q611" s="843"/>
      <c r="R611" s="843"/>
      <c r="S611" s="843"/>
      <c r="T611" s="843"/>
      <c r="U611" s="843"/>
      <c r="V611" s="843"/>
      <c r="W611" s="843"/>
      <c r="X611" s="843"/>
      <c r="Y611" s="843"/>
      <c r="Z611" s="843"/>
      <c r="AA611" s="843"/>
      <c r="AB611" s="843"/>
      <c r="AC611" s="843"/>
      <c r="AD611" s="843"/>
      <c r="AE611" s="843"/>
      <c r="AF611" s="843"/>
      <c r="AG611" s="843"/>
      <c r="AH611" s="843"/>
      <c r="AI611" s="843"/>
      <c r="AJ611" s="843"/>
      <c r="AK611" s="843"/>
      <c r="AL611" s="843"/>
      <c r="AM611" s="843"/>
      <c r="AN611" s="843"/>
      <c r="AO611" s="843"/>
      <c r="AP611" s="843"/>
      <c r="AQ611" s="843"/>
      <c r="AR611" s="843"/>
      <c r="AS611" s="843"/>
      <c r="AT611" s="843"/>
      <c r="AU611" s="843"/>
      <c r="AV611" s="843"/>
      <c r="AW611" s="843"/>
      <c r="AX611" s="843"/>
      <c r="AY611" s="843"/>
      <c r="AZ611" s="843"/>
      <c r="BA611" s="843"/>
      <c r="BB611" s="843"/>
      <c r="BC611" s="843"/>
      <c r="BD611" s="843"/>
      <c r="BE611" s="843"/>
      <c r="BF611" s="843"/>
      <c r="BG611" s="843"/>
      <c r="BH611" s="843"/>
      <c r="BI611" s="843"/>
      <c r="BJ611" s="843"/>
      <c r="BK611" s="843"/>
      <c r="BL611" s="843"/>
      <c r="BM611" s="843"/>
      <c r="BN611" s="843"/>
      <c r="BO611" s="843"/>
      <c r="BP611" s="843"/>
      <c r="BQ611" s="843"/>
      <c r="BR611" s="843"/>
      <c r="BS611" s="843"/>
      <c r="BT611" s="843"/>
      <c r="BU611" s="843"/>
      <c r="BV611" s="843"/>
      <c r="BW611" s="843"/>
      <c r="BX611" s="843"/>
      <c r="BY611" s="843"/>
      <c r="BZ611" s="843"/>
      <c r="CA611" s="843"/>
      <c r="CB611" s="843"/>
      <c r="CC611" s="843"/>
      <c r="CD611" s="843"/>
      <c r="CE611" s="843"/>
      <c r="CF611" s="843"/>
      <c r="CG611" s="843"/>
      <c r="CH611" s="843"/>
      <c r="CI611" s="843"/>
      <c r="CJ611" s="843"/>
      <c r="CK611" s="843"/>
      <c r="CL611" s="843"/>
      <c r="CM611" s="843"/>
    </row>
    <row r="612" spans="1:91" s="844" customFormat="1" ht="16.3">
      <c r="A612" s="843"/>
      <c r="B612" s="563" t="s">
        <v>1097</v>
      </c>
      <c r="C612" s="1183"/>
      <c r="D612" s="1184"/>
      <c r="E612" s="1185"/>
      <c r="F612" s="1185"/>
      <c r="G612" s="1185"/>
      <c r="H612" s="1185"/>
      <c r="I612" s="1185"/>
      <c r="J612" s="1185"/>
      <c r="K612" s="1186"/>
      <c r="L612" s="843"/>
      <c r="M612" s="843"/>
      <c r="N612" s="843"/>
      <c r="O612" s="843"/>
      <c r="P612" s="843"/>
      <c r="Q612" s="843"/>
      <c r="R612" s="843"/>
      <c r="S612" s="843"/>
      <c r="T612" s="843"/>
      <c r="U612" s="843"/>
      <c r="V612" s="843"/>
      <c r="W612" s="843"/>
      <c r="X612" s="843"/>
      <c r="Y612" s="843"/>
      <c r="Z612" s="843"/>
      <c r="AA612" s="843"/>
      <c r="AB612" s="843"/>
      <c r="AC612" s="843"/>
      <c r="AD612" s="843"/>
      <c r="AE612" s="843"/>
      <c r="AF612" s="843"/>
      <c r="AG612" s="843"/>
      <c r="AH612" s="843"/>
      <c r="AI612" s="843"/>
      <c r="AJ612" s="843"/>
      <c r="AK612" s="843"/>
      <c r="AL612" s="843"/>
      <c r="AM612" s="843"/>
      <c r="AN612" s="843"/>
      <c r="AO612" s="843"/>
      <c r="AP612" s="843"/>
      <c r="AQ612" s="843"/>
      <c r="AR612" s="843"/>
      <c r="AS612" s="843"/>
      <c r="AT612" s="843"/>
      <c r="AU612" s="843"/>
      <c r="AV612" s="843"/>
      <c r="AW612" s="843"/>
      <c r="AX612" s="843"/>
      <c r="AY612" s="843"/>
      <c r="AZ612" s="843"/>
      <c r="BA612" s="843"/>
      <c r="BB612" s="843"/>
      <c r="BC612" s="843"/>
      <c r="BD612" s="843"/>
      <c r="BE612" s="843"/>
      <c r="BF612" s="843"/>
      <c r="BG612" s="843"/>
      <c r="BH612" s="843"/>
      <c r="BI612" s="843"/>
      <c r="BJ612" s="843"/>
      <c r="BK612" s="843"/>
      <c r="BL612" s="843"/>
      <c r="BM612" s="843"/>
      <c r="BN612" s="843"/>
      <c r="BO612" s="843"/>
      <c r="BP612" s="843"/>
      <c r="BQ612" s="843"/>
      <c r="BR612" s="843"/>
      <c r="BS612" s="843"/>
      <c r="BT612" s="843"/>
      <c r="BU612" s="843"/>
      <c r="BV612" s="843"/>
      <c r="BW612" s="843"/>
      <c r="BX612" s="843"/>
      <c r="BY612" s="843"/>
      <c r="BZ612" s="843"/>
      <c r="CA612" s="843"/>
      <c r="CB612" s="843"/>
      <c r="CC612" s="843"/>
      <c r="CD612" s="843"/>
      <c r="CE612" s="843"/>
      <c r="CF612" s="843"/>
      <c r="CG612" s="843"/>
      <c r="CH612" s="843"/>
      <c r="CI612" s="843"/>
      <c r="CJ612" s="843"/>
      <c r="CK612" s="843"/>
      <c r="CL612" s="843"/>
      <c r="CM612" s="843"/>
    </row>
    <row r="613" spans="1:91" s="844" customFormat="1" ht="16.3">
      <c r="A613" s="843"/>
      <c r="B613" s="563" t="s">
        <v>1098</v>
      </c>
      <c r="C613" s="1183"/>
      <c r="D613" s="1184"/>
      <c r="E613" s="1185"/>
      <c r="F613" s="1185"/>
      <c r="G613" s="1185"/>
      <c r="H613" s="1185"/>
      <c r="I613" s="1185"/>
      <c r="J613" s="1185"/>
      <c r="K613" s="1186"/>
      <c r="L613" s="843"/>
      <c r="M613" s="843"/>
      <c r="N613" s="843"/>
      <c r="O613" s="843"/>
      <c r="P613" s="843"/>
      <c r="Q613" s="843"/>
      <c r="R613" s="843"/>
      <c r="S613" s="843"/>
      <c r="T613" s="843"/>
      <c r="U613" s="843"/>
      <c r="V613" s="843"/>
      <c r="W613" s="843"/>
      <c r="X613" s="843"/>
      <c r="Y613" s="843"/>
      <c r="Z613" s="843"/>
      <c r="AA613" s="843"/>
      <c r="AB613" s="843"/>
      <c r="AC613" s="843"/>
      <c r="AD613" s="843"/>
      <c r="AE613" s="843"/>
      <c r="AF613" s="843"/>
      <c r="AG613" s="843"/>
      <c r="AH613" s="843"/>
      <c r="AI613" s="843"/>
      <c r="AJ613" s="843"/>
      <c r="AK613" s="843"/>
      <c r="AL613" s="843"/>
      <c r="AM613" s="843"/>
      <c r="AN613" s="843"/>
      <c r="AO613" s="843"/>
      <c r="AP613" s="843"/>
      <c r="AQ613" s="843"/>
      <c r="AR613" s="843"/>
      <c r="AS613" s="843"/>
      <c r="AT613" s="843"/>
      <c r="AU613" s="843"/>
      <c r="AV613" s="843"/>
      <c r="AW613" s="843"/>
      <c r="AX613" s="843"/>
      <c r="AY613" s="843"/>
      <c r="AZ613" s="843"/>
      <c r="BA613" s="843"/>
      <c r="BB613" s="843"/>
      <c r="BC613" s="843"/>
      <c r="BD613" s="843"/>
      <c r="BE613" s="843"/>
      <c r="BF613" s="843"/>
      <c r="BG613" s="843"/>
      <c r="BH613" s="843"/>
      <c r="BI613" s="843"/>
      <c r="BJ613" s="843"/>
      <c r="BK613" s="843"/>
      <c r="BL613" s="843"/>
      <c r="BM613" s="843"/>
      <c r="BN613" s="843"/>
      <c r="BO613" s="843"/>
      <c r="BP613" s="843"/>
      <c r="BQ613" s="843"/>
      <c r="BR613" s="843"/>
      <c r="BS613" s="843"/>
      <c r="BT613" s="843"/>
      <c r="BU613" s="843"/>
      <c r="BV613" s="843"/>
      <c r="BW613" s="843"/>
      <c r="BX613" s="843"/>
      <c r="BY613" s="843"/>
      <c r="BZ613" s="843"/>
      <c r="CA613" s="843"/>
      <c r="CB613" s="843"/>
      <c r="CC613" s="843"/>
      <c r="CD613" s="843"/>
      <c r="CE613" s="843"/>
      <c r="CF613" s="843"/>
      <c r="CG613" s="843"/>
      <c r="CH613" s="843"/>
      <c r="CI613" s="843"/>
      <c r="CJ613" s="843"/>
      <c r="CK613" s="843"/>
      <c r="CL613" s="843"/>
      <c r="CM613" s="843"/>
    </row>
    <row r="614" spans="1:91" s="844" customFormat="1" ht="16.3">
      <c r="A614" s="843"/>
      <c r="B614" s="563" t="s">
        <v>887</v>
      </c>
      <c r="C614" s="1183"/>
      <c r="D614" s="1184"/>
      <c r="E614" s="1185"/>
      <c r="F614" s="1185"/>
      <c r="G614" s="1185"/>
      <c r="H614" s="1185"/>
      <c r="I614" s="1185"/>
      <c r="J614" s="1185"/>
      <c r="K614" s="1186"/>
      <c r="L614" s="843"/>
      <c r="M614" s="843"/>
      <c r="N614" s="843"/>
      <c r="O614" s="843"/>
      <c r="P614" s="843"/>
      <c r="Q614" s="843"/>
      <c r="R614" s="843"/>
      <c r="S614" s="843"/>
      <c r="T614" s="843"/>
      <c r="U614" s="843"/>
      <c r="V614" s="843"/>
      <c r="W614" s="843"/>
      <c r="X614" s="843"/>
      <c r="Y614" s="843"/>
      <c r="Z614" s="843"/>
      <c r="AA614" s="843"/>
      <c r="AB614" s="843"/>
      <c r="AC614" s="843"/>
      <c r="AD614" s="843"/>
      <c r="AE614" s="843"/>
      <c r="AF614" s="843"/>
      <c r="AG614" s="843"/>
      <c r="AH614" s="843"/>
      <c r="AI614" s="843"/>
      <c r="AJ614" s="843"/>
      <c r="AK614" s="843"/>
      <c r="AL614" s="843"/>
      <c r="AM614" s="843"/>
      <c r="AN614" s="843"/>
      <c r="AO614" s="843"/>
      <c r="AP614" s="843"/>
      <c r="AQ614" s="843"/>
      <c r="AR614" s="843"/>
      <c r="AS614" s="843"/>
      <c r="AT614" s="843"/>
      <c r="AU614" s="843"/>
      <c r="AV614" s="843"/>
      <c r="AW614" s="843"/>
      <c r="AX614" s="843"/>
      <c r="AY614" s="843"/>
      <c r="AZ614" s="843"/>
      <c r="BA614" s="843"/>
      <c r="BB614" s="843"/>
      <c r="BC614" s="843"/>
      <c r="BD614" s="843"/>
      <c r="BE614" s="843"/>
      <c r="BF614" s="843"/>
      <c r="BG614" s="843"/>
      <c r="BH614" s="843"/>
      <c r="BI614" s="843"/>
      <c r="BJ614" s="843"/>
      <c r="BK614" s="843"/>
      <c r="BL614" s="843"/>
      <c r="BM614" s="843"/>
      <c r="BN614" s="843"/>
      <c r="BO614" s="843"/>
      <c r="BP614" s="843"/>
      <c r="BQ614" s="843"/>
      <c r="BR614" s="843"/>
      <c r="BS614" s="843"/>
      <c r="BT614" s="843"/>
      <c r="BU614" s="843"/>
      <c r="BV614" s="843"/>
      <c r="BW614" s="843"/>
      <c r="BX614" s="843"/>
      <c r="BY614" s="843"/>
      <c r="BZ614" s="843"/>
      <c r="CA614" s="843"/>
      <c r="CB614" s="843"/>
      <c r="CC614" s="843"/>
      <c r="CD614" s="843"/>
      <c r="CE614" s="843"/>
      <c r="CF614" s="843"/>
      <c r="CG614" s="843"/>
      <c r="CH614" s="843"/>
      <c r="CI614" s="843"/>
      <c r="CJ614" s="843"/>
      <c r="CK614" s="843"/>
      <c r="CL614" s="843"/>
      <c r="CM614" s="843"/>
    </row>
    <row r="615" spans="1:91" s="844" customFormat="1" ht="16.3">
      <c r="A615" s="843"/>
      <c r="B615" s="563" t="s">
        <v>888</v>
      </c>
      <c r="C615" s="1183"/>
      <c r="D615" s="1184"/>
      <c r="E615" s="1185"/>
      <c r="F615" s="1185"/>
      <c r="G615" s="1185"/>
      <c r="H615" s="1185"/>
      <c r="I615" s="1185"/>
      <c r="J615" s="1185"/>
      <c r="K615" s="1186"/>
      <c r="L615" s="843"/>
      <c r="M615" s="843"/>
      <c r="N615" s="843"/>
      <c r="O615" s="843"/>
      <c r="P615" s="843"/>
      <c r="Q615" s="843"/>
      <c r="R615" s="843"/>
      <c r="S615" s="843"/>
      <c r="T615" s="843"/>
      <c r="U615" s="843"/>
      <c r="V615" s="843"/>
      <c r="W615" s="843"/>
      <c r="X615" s="843"/>
      <c r="Y615" s="843"/>
      <c r="Z615" s="843"/>
      <c r="AA615" s="843"/>
      <c r="AB615" s="843"/>
      <c r="AC615" s="843"/>
      <c r="AD615" s="843"/>
      <c r="AE615" s="843"/>
      <c r="AF615" s="843"/>
      <c r="AG615" s="843"/>
      <c r="AH615" s="843"/>
      <c r="AI615" s="843"/>
      <c r="AJ615" s="843"/>
      <c r="AK615" s="843"/>
      <c r="AL615" s="843"/>
      <c r="AM615" s="843"/>
      <c r="AN615" s="843"/>
      <c r="AO615" s="843"/>
      <c r="AP615" s="843"/>
      <c r="AQ615" s="843"/>
      <c r="AR615" s="843"/>
      <c r="AS615" s="843"/>
      <c r="AT615" s="843"/>
      <c r="AU615" s="843"/>
      <c r="AV615" s="843"/>
      <c r="AW615" s="843"/>
      <c r="AX615" s="843"/>
      <c r="AY615" s="843"/>
      <c r="AZ615" s="843"/>
      <c r="BA615" s="843"/>
      <c r="BB615" s="843"/>
      <c r="BC615" s="843"/>
      <c r="BD615" s="843"/>
      <c r="BE615" s="843"/>
      <c r="BF615" s="843"/>
      <c r="BG615" s="843"/>
      <c r="BH615" s="843"/>
      <c r="BI615" s="843"/>
      <c r="BJ615" s="843"/>
      <c r="BK615" s="843"/>
      <c r="BL615" s="843"/>
      <c r="BM615" s="843"/>
      <c r="BN615" s="843"/>
      <c r="BO615" s="843"/>
      <c r="BP615" s="843"/>
      <c r="BQ615" s="843"/>
      <c r="BR615" s="843"/>
      <c r="BS615" s="843"/>
      <c r="BT615" s="843"/>
      <c r="BU615" s="843"/>
      <c r="BV615" s="843"/>
      <c r="BW615" s="843"/>
      <c r="BX615" s="843"/>
      <c r="BY615" s="843"/>
      <c r="BZ615" s="843"/>
      <c r="CA615" s="843"/>
      <c r="CB615" s="843"/>
      <c r="CC615" s="843"/>
      <c r="CD615" s="843"/>
      <c r="CE615" s="843"/>
      <c r="CF615" s="843"/>
      <c r="CG615" s="843"/>
      <c r="CH615" s="843"/>
      <c r="CI615" s="843"/>
      <c r="CJ615" s="843"/>
      <c r="CK615" s="843"/>
      <c r="CL615" s="843"/>
      <c r="CM615" s="843"/>
    </row>
    <row r="616" spans="1:91" s="574" customFormat="1" ht="16.3">
      <c r="A616" s="621"/>
      <c r="B616" s="1123" t="s">
        <v>1099</v>
      </c>
      <c r="C616" s="825"/>
      <c r="D616" s="826"/>
      <c r="E616" s="826"/>
      <c r="F616" s="826"/>
      <c r="G616" s="826"/>
      <c r="H616" s="826"/>
      <c r="I616" s="826"/>
      <c r="J616" s="826"/>
      <c r="K616" s="1124"/>
      <c r="L616" s="621"/>
      <c r="M616" s="621"/>
      <c r="N616" s="621"/>
      <c r="O616" s="621"/>
      <c r="P616" s="621"/>
      <c r="Q616" s="621"/>
      <c r="R616" s="621"/>
      <c r="S616" s="621"/>
      <c r="T616" s="621"/>
      <c r="U616" s="621"/>
      <c r="V616" s="621"/>
      <c r="W616" s="621"/>
      <c r="X616" s="621"/>
      <c r="Y616" s="621"/>
      <c r="Z616" s="621"/>
      <c r="AA616" s="621"/>
      <c r="AB616" s="621"/>
      <c r="AC616" s="621"/>
      <c r="AD616" s="621"/>
      <c r="AE616" s="621"/>
      <c r="AF616" s="621"/>
      <c r="AG616" s="621"/>
      <c r="AH616" s="621"/>
      <c r="AI616" s="621"/>
      <c r="AJ616" s="621"/>
      <c r="AK616" s="621"/>
      <c r="AL616" s="621"/>
      <c r="AM616" s="621"/>
      <c r="AN616" s="621"/>
      <c r="AO616" s="621"/>
      <c r="AP616" s="621"/>
      <c r="AQ616" s="621"/>
      <c r="AR616" s="621"/>
      <c r="AS616" s="621"/>
      <c r="AT616" s="621"/>
      <c r="AU616" s="621"/>
      <c r="AV616" s="621"/>
      <c r="AW616" s="621"/>
      <c r="AX616" s="621"/>
      <c r="AY616" s="621"/>
      <c r="AZ616" s="621"/>
      <c r="BA616" s="621"/>
      <c r="BB616" s="621"/>
      <c r="BC616" s="621"/>
      <c r="BD616" s="621"/>
      <c r="BE616" s="621"/>
      <c r="BF616" s="621"/>
      <c r="BG616" s="621"/>
      <c r="BH616" s="621"/>
      <c r="BI616" s="621"/>
      <c r="BJ616" s="621"/>
      <c r="BK616" s="621"/>
      <c r="BL616" s="621"/>
      <c r="BM616" s="621"/>
      <c r="BN616" s="621"/>
      <c r="BO616" s="621"/>
      <c r="BP616" s="621"/>
      <c r="BQ616" s="621"/>
      <c r="BR616" s="621"/>
      <c r="BS616" s="621"/>
      <c r="BT616" s="621"/>
      <c r="BU616" s="621"/>
      <c r="BV616" s="621"/>
      <c r="BW616" s="621"/>
      <c r="BX616" s="621"/>
      <c r="BY616" s="621"/>
      <c r="BZ616" s="621"/>
      <c r="CA616" s="621"/>
      <c r="CB616" s="621"/>
      <c r="CC616" s="621"/>
      <c r="CD616" s="621"/>
      <c r="CE616" s="621"/>
      <c r="CF616" s="621"/>
      <c r="CG616" s="621"/>
      <c r="CH616" s="621"/>
      <c r="CI616" s="621"/>
      <c r="CJ616" s="621"/>
      <c r="CK616" s="621"/>
      <c r="CL616" s="621"/>
      <c r="CM616" s="621"/>
    </row>
    <row r="617" spans="1:91" s="844" customFormat="1" ht="16.3">
      <c r="A617" s="843"/>
      <c r="B617" s="563" t="s">
        <v>358</v>
      </c>
      <c r="C617" s="1183"/>
      <c r="D617" s="1184"/>
      <c r="E617" s="1185"/>
      <c r="F617" s="1185"/>
      <c r="G617" s="1185"/>
      <c r="H617" s="1185"/>
      <c r="I617" s="1185"/>
      <c r="J617" s="1185"/>
      <c r="K617" s="1186"/>
      <c r="L617" s="843"/>
      <c r="M617" s="843"/>
      <c r="N617" s="843"/>
      <c r="O617" s="843"/>
      <c r="P617" s="843"/>
      <c r="Q617" s="843"/>
      <c r="R617" s="843"/>
      <c r="S617" s="843"/>
      <c r="T617" s="843"/>
      <c r="U617" s="843"/>
      <c r="V617" s="843"/>
      <c r="W617" s="843"/>
      <c r="X617" s="843"/>
      <c r="Y617" s="843"/>
      <c r="Z617" s="843"/>
      <c r="AA617" s="843"/>
      <c r="AB617" s="843"/>
      <c r="AC617" s="843"/>
      <c r="AD617" s="843"/>
      <c r="AE617" s="843"/>
      <c r="AF617" s="843"/>
      <c r="AG617" s="843"/>
      <c r="AH617" s="843"/>
      <c r="AI617" s="843"/>
      <c r="AJ617" s="843"/>
      <c r="AK617" s="843"/>
      <c r="AL617" s="843"/>
      <c r="AM617" s="843"/>
      <c r="AN617" s="843"/>
      <c r="AO617" s="843"/>
      <c r="AP617" s="843"/>
      <c r="AQ617" s="843"/>
      <c r="AR617" s="843"/>
      <c r="AS617" s="843"/>
      <c r="AT617" s="843"/>
      <c r="AU617" s="843"/>
      <c r="AV617" s="843"/>
      <c r="AW617" s="843"/>
      <c r="AX617" s="843"/>
      <c r="AY617" s="843"/>
      <c r="AZ617" s="843"/>
      <c r="BA617" s="843"/>
      <c r="BB617" s="843"/>
      <c r="BC617" s="843"/>
      <c r="BD617" s="843"/>
      <c r="BE617" s="843"/>
      <c r="BF617" s="843"/>
      <c r="BG617" s="843"/>
      <c r="BH617" s="843"/>
      <c r="BI617" s="843"/>
      <c r="BJ617" s="843"/>
      <c r="BK617" s="843"/>
      <c r="BL617" s="843"/>
      <c r="BM617" s="843"/>
      <c r="BN617" s="843"/>
      <c r="BO617" s="843"/>
      <c r="BP617" s="843"/>
      <c r="BQ617" s="843"/>
      <c r="BR617" s="843"/>
      <c r="BS617" s="843"/>
      <c r="BT617" s="843"/>
      <c r="BU617" s="843"/>
      <c r="BV617" s="843"/>
      <c r="BW617" s="843"/>
      <c r="BX617" s="843"/>
      <c r="BY617" s="843"/>
      <c r="BZ617" s="843"/>
      <c r="CA617" s="843"/>
      <c r="CB617" s="843"/>
      <c r="CC617" s="843"/>
      <c r="CD617" s="843"/>
      <c r="CE617" s="843"/>
      <c r="CF617" s="843"/>
      <c r="CG617" s="843"/>
      <c r="CH617" s="843"/>
      <c r="CI617" s="843"/>
      <c r="CJ617" s="843"/>
      <c r="CK617" s="843"/>
      <c r="CL617" s="843"/>
      <c r="CM617" s="843"/>
    </row>
    <row r="618" spans="1:91" s="844" customFormat="1" ht="16.3">
      <c r="A618" s="843"/>
      <c r="B618" s="1187" t="s">
        <v>653</v>
      </c>
      <c r="C618" s="1083"/>
      <c r="D618" s="1084"/>
      <c r="E618" s="1085"/>
      <c r="F618" s="1085"/>
      <c r="G618" s="1085"/>
      <c r="H618" s="1085"/>
      <c r="I618" s="1085"/>
      <c r="J618" s="1085"/>
      <c r="K618" s="1188"/>
      <c r="L618" s="843"/>
      <c r="M618" s="843"/>
      <c r="N618" s="843"/>
      <c r="O618" s="843"/>
      <c r="P618" s="843"/>
      <c r="Q618" s="843"/>
      <c r="R618" s="843"/>
      <c r="S618" s="843"/>
      <c r="T618" s="843"/>
      <c r="U618" s="843"/>
      <c r="V618" s="843"/>
      <c r="W618" s="843"/>
      <c r="X618" s="843"/>
      <c r="Y618" s="843"/>
      <c r="Z618" s="843"/>
      <c r="AA618" s="843"/>
      <c r="AB618" s="843"/>
      <c r="AC618" s="843"/>
      <c r="AD618" s="843"/>
      <c r="AE618" s="843"/>
      <c r="AF618" s="843"/>
      <c r="AG618" s="843"/>
      <c r="AH618" s="843"/>
      <c r="AI618" s="843"/>
      <c r="AJ618" s="843"/>
      <c r="AK618" s="843"/>
      <c r="AL618" s="843"/>
      <c r="AM618" s="843"/>
      <c r="AN618" s="843"/>
      <c r="AO618" s="843"/>
      <c r="AP618" s="843"/>
      <c r="AQ618" s="843"/>
      <c r="AR618" s="843"/>
      <c r="AS618" s="843"/>
      <c r="AT618" s="843"/>
      <c r="AU618" s="843"/>
      <c r="AV618" s="843"/>
      <c r="AW618" s="843"/>
      <c r="AX618" s="843"/>
      <c r="AY618" s="843"/>
      <c r="AZ618" s="843"/>
      <c r="BA618" s="843"/>
      <c r="BB618" s="843"/>
      <c r="BC618" s="843"/>
      <c r="BD618" s="843"/>
      <c r="BE618" s="843"/>
      <c r="BF618" s="843"/>
      <c r="BG618" s="843"/>
      <c r="BH618" s="843"/>
      <c r="BI618" s="843"/>
      <c r="BJ618" s="843"/>
      <c r="BK618" s="843"/>
      <c r="BL618" s="843"/>
      <c r="BM618" s="843"/>
      <c r="BN618" s="843"/>
      <c r="BO618" s="843"/>
      <c r="BP618" s="843"/>
      <c r="BQ618" s="843"/>
      <c r="BR618" s="843"/>
      <c r="BS618" s="843"/>
      <c r="BT618" s="843"/>
      <c r="BU618" s="843"/>
      <c r="BV618" s="843"/>
      <c r="BW618" s="843"/>
      <c r="BX618" s="843"/>
      <c r="BY618" s="843"/>
      <c r="BZ618" s="843"/>
      <c r="CA618" s="843"/>
      <c r="CB618" s="843"/>
      <c r="CC618" s="843"/>
      <c r="CD618" s="843"/>
      <c r="CE618" s="843"/>
      <c r="CF618" s="843"/>
      <c r="CG618" s="843"/>
      <c r="CH618" s="843"/>
      <c r="CI618" s="843"/>
      <c r="CJ618" s="843"/>
      <c r="CK618" s="843"/>
      <c r="CL618" s="843"/>
      <c r="CM618" s="843"/>
    </row>
    <row r="619" spans="1:91" s="844" customFormat="1" ht="16.3">
      <c r="A619" s="843"/>
      <c r="B619" s="1191"/>
      <c r="C619" s="1192"/>
      <c r="D619" s="1193"/>
      <c r="E619" s="1194"/>
      <c r="F619" s="1194"/>
      <c r="G619" s="1194"/>
      <c r="H619" s="1194"/>
      <c r="I619" s="1194"/>
      <c r="J619" s="1194"/>
      <c r="K619" s="1195"/>
      <c r="L619" s="843"/>
      <c r="M619" s="843"/>
      <c r="N619" s="843"/>
      <c r="O619" s="843"/>
      <c r="P619" s="843"/>
      <c r="Q619" s="843"/>
      <c r="R619" s="843"/>
      <c r="S619" s="843"/>
      <c r="T619" s="843"/>
      <c r="U619" s="843"/>
      <c r="V619" s="843"/>
      <c r="W619" s="843"/>
      <c r="X619" s="843"/>
      <c r="Y619" s="843"/>
      <c r="Z619" s="843"/>
      <c r="AA619" s="843"/>
      <c r="AB619" s="843"/>
      <c r="AC619" s="843"/>
      <c r="AD619" s="843"/>
      <c r="AE619" s="843"/>
      <c r="AF619" s="843"/>
      <c r="AG619" s="843"/>
      <c r="AH619" s="843"/>
      <c r="AI619" s="843"/>
      <c r="AJ619" s="843"/>
      <c r="AK619" s="843"/>
      <c r="AL619" s="843"/>
      <c r="AM619" s="843"/>
      <c r="AN619" s="843"/>
      <c r="AO619" s="843"/>
      <c r="AP619" s="843"/>
      <c r="AQ619" s="843"/>
      <c r="AR619" s="843"/>
      <c r="AS619" s="843"/>
      <c r="AT619" s="843"/>
      <c r="AU619" s="843"/>
      <c r="AV619" s="843"/>
      <c r="AW619" s="843"/>
      <c r="AX619" s="843"/>
      <c r="AY619" s="843"/>
      <c r="AZ619" s="843"/>
      <c r="BA619" s="843"/>
      <c r="BB619" s="843"/>
      <c r="BC619" s="843"/>
      <c r="BD619" s="843"/>
      <c r="BE619" s="843"/>
      <c r="BF619" s="843"/>
      <c r="BG619" s="843"/>
      <c r="BH619" s="843"/>
      <c r="BI619" s="843"/>
      <c r="BJ619" s="843"/>
      <c r="BK619" s="843"/>
      <c r="BL619" s="843"/>
      <c r="BM619" s="843"/>
      <c r="BN619" s="843"/>
      <c r="BO619" s="843"/>
      <c r="BP619" s="843"/>
      <c r="BQ619" s="843"/>
      <c r="BR619" s="843"/>
      <c r="BS619" s="843"/>
      <c r="BT619" s="843"/>
      <c r="BU619" s="843"/>
      <c r="BV619" s="843"/>
      <c r="BW619" s="843"/>
      <c r="BX619" s="843"/>
      <c r="BY619" s="843"/>
      <c r="BZ619" s="843"/>
      <c r="CA619" s="843"/>
      <c r="CB619" s="843"/>
      <c r="CC619" s="843"/>
      <c r="CD619" s="843"/>
      <c r="CE619" s="843"/>
      <c r="CF619" s="843"/>
      <c r="CG619" s="843"/>
      <c r="CH619" s="843"/>
      <c r="CI619" s="843"/>
      <c r="CJ619" s="843"/>
      <c r="CK619" s="843"/>
      <c r="CL619" s="843"/>
      <c r="CM619" s="843"/>
    </row>
    <row r="620" spans="1:91" ht="19.05">
      <c r="B620" s="580" t="s">
        <v>174</v>
      </c>
      <c r="C620" s="581"/>
      <c r="D620" s="582"/>
      <c r="E620" s="582"/>
      <c r="F620" s="582"/>
      <c r="G620" s="582"/>
      <c r="H620" s="582"/>
      <c r="I620" s="582"/>
      <c r="J620" s="582"/>
      <c r="K620" s="583"/>
    </row>
    <row r="621" spans="1:91" s="844" customFormat="1" ht="16.3">
      <c r="A621" s="1196"/>
      <c r="B621" s="1163" t="s">
        <v>1100</v>
      </c>
      <c r="C621" s="1164" t="s">
        <v>1101</v>
      </c>
      <c r="D621" s="1165">
        <v>84</v>
      </c>
      <c r="E621" s="1166">
        <v>55</v>
      </c>
      <c r="F621" s="1166">
        <v>28</v>
      </c>
      <c r="G621" s="1166">
        <v>13</v>
      </c>
      <c r="H621" s="1197" t="s">
        <v>194</v>
      </c>
      <c r="I621" s="1168"/>
      <c r="J621" s="1168"/>
      <c r="K621" s="1169" t="s">
        <v>1041</v>
      </c>
      <c r="L621" s="1196"/>
      <c r="M621" s="1196"/>
      <c r="N621" s="1196"/>
      <c r="O621" s="1196"/>
      <c r="P621" s="1196"/>
      <c r="Q621" s="1196"/>
      <c r="R621" s="1196"/>
      <c r="S621" s="1196"/>
      <c r="T621" s="1196"/>
      <c r="U621" s="1196"/>
      <c r="V621" s="1196"/>
      <c r="W621" s="1196"/>
      <c r="X621" s="1196"/>
      <c r="Y621" s="1196"/>
      <c r="Z621" s="1196"/>
      <c r="AA621" s="1196"/>
      <c r="AB621" s="1196"/>
      <c r="AC621" s="1196"/>
      <c r="AD621" s="1196"/>
      <c r="AE621" s="1196"/>
      <c r="AF621" s="1196"/>
      <c r="AG621" s="1196"/>
      <c r="AH621" s="1196"/>
      <c r="AI621" s="1196"/>
      <c r="AJ621" s="1196"/>
      <c r="AK621" s="1196"/>
      <c r="AL621" s="1196"/>
      <c r="AM621" s="1196"/>
      <c r="AN621" s="1196"/>
      <c r="AO621" s="1196"/>
      <c r="AP621" s="1196"/>
      <c r="AQ621" s="1196"/>
      <c r="AR621" s="1196"/>
      <c r="AS621" s="1196"/>
      <c r="AT621" s="1196"/>
      <c r="AU621" s="1196"/>
      <c r="AV621" s="1196"/>
      <c r="AW621" s="1196"/>
      <c r="AX621" s="1196"/>
      <c r="AY621" s="1196"/>
      <c r="AZ621" s="1196"/>
      <c r="BA621" s="1196"/>
      <c r="BB621" s="1196"/>
      <c r="BC621" s="1196"/>
      <c r="BD621" s="1196"/>
      <c r="BE621" s="1196"/>
      <c r="BF621" s="1196"/>
      <c r="BG621" s="1196"/>
      <c r="BH621" s="1196"/>
      <c r="BI621" s="1196"/>
      <c r="BJ621" s="1196"/>
      <c r="BK621" s="1196"/>
      <c r="BL621" s="1196"/>
      <c r="BM621" s="1196"/>
      <c r="BN621" s="1196"/>
      <c r="BO621" s="1196"/>
      <c r="BP621" s="1196"/>
      <c r="BQ621" s="1196"/>
      <c r="BR621" s="1196"/>
      <c r="BS621" s="1196"/>
      <c r="BT621" s="1196"/>
      <c r="BU621" s="1196"/>
      <c r="BV621" s="1196"/>
      <c r="BW621" s="1196"/>
      <c r="BX621" s="1196"/>
      <c r="BY621" s="1196"/>
      <c r="BZ621" s="1196"/>
      <c r="CA621" s="1196"/>
      <c r="CB621" s="1196"/>
      <c r="CC621" s="1196"/>
      <c r="CD621" s="1196"/>
      <c r="CE621" s="1196"/>
      <c r="CF621" s="1196"/>
      <c r="CG621" s="1196"/>
      <c r="CH621" s="1196"/>
      <c r="CI621" s="1196"/>
      <c r="CJ621" s="1196"/>
      <c r="CK621" s="1196"/>
      <c r="CL621" s="1196"/>
      <c r="CM621" s="1196"/>
    </row>
    <row r="622" spans="1:91" s="844" customFormat="1" ht="16.3">
      <c r="A622" s="1196"/>
      <c r="B622" s="1170" t="s">
        <v>1102</v>
      </c>
      <c r="C622" s="1164" t="s">
        <v>1103</v>
      </c>
      <c r="D622" s="1165">
        <v>89</v>
      </c>
      <c r="E622" s="1166">
        <v>55</v>
      </c>
      <c r="F622" s="1166">
        <v>28</v>
      </c>
      <c r="G622" s="1166">
        <v>13</v>
      </c>
      <c r="H622" s="1197" t="s">
        <v>194</v>
      </c>
      <c r="I622" s="1168"/>
      <c r="J622" s="1168"/>
      <c r="K622" s="1169"/>
      <c r="L622" s="1196"/>
      <c r="M622" s="1196"/>
      <c r="N622" s="1196"/>
      <c r="O622" s="1196"/>
      <c r="P622" s="1196"/>
      <c r="Q622" s="1196"/>
      <c r="R622" s="1196"/>
      <c r="S622" s="1196"/>
      <c r="T622" s="1196"/>
      <c r="U622" s="1196"/>
      <c r="V622" s="1196"/>
      <c r="W622" s="1196"/>
      <c r="X622" s="1196"/>
      <c r="Y622" s="1196"/>
      <c r="Z622" s="1196"/>
      <c r="AA622" s="1196"/>
      <c r="AB622" s="1196"/>
      <c r="AC622" s="1196"/>
      <c r="AD622" s="1196"/>
      <c r="AE622" s="1196"/>
      <c r="AF622" s="1196"/>
      <c r="AG622" s="1196"/>
      <c r="AH622" s="1196"/>
      <c r="AI622" s="1196"/>
      <c r="AJ622" s="1196"/>
      <c r="AK622" s="1196"/>
      <c r="AL622" s="1196"/>
      <c r="AM622" s="1196"/>
      <c r="AN622" s="1196"/>
      <c r="AO622" s="1196"/>
      <c r="AP622" s="1196"/>
      <c r="AQ622" s="1196"/>
      <c r="AR622" s="1196"/>
      <c r="AS622" s="1196"/>
      <c r="AT622" s="1196"/>
      <c r="AU622" s="1196"/>
      <c r="AV622" s="1196"/>
      <c r="AW622" s="1196"/>
      <c r="AX622" s="1196"/>
      <c r="AY622" s="1196"/>
      <c r="AZ622" s="1196"/>
      <c r="BA622" s="1196"/>
      <c r="BB622" s="1196"/>
      <c r="BC622" s="1196"/>
      <c r="BD622" s="1196"/>
      <c r="BE622" s="1196"/>
      <c r="BF622" s="1196"/>
      <c r="BG622" s="1196"/>
      <c r="BH622" s="1196"/>
      <c r="BI622" s="1196"/>
      <c r="BJ622" s="1196"/>
      <c r="BK622" s="1196"/>
      <c r="BL622" s="1196"/>
      <c r="BM622" s="1196"/>
      <c r="BN622" s="1196"/>
      <c r="BO622" s="1196"/>
      <c r="BP622" s="1196"/>
      <c r="BQ622" s="1196"/>
      <c r="BR622" s="1196"/>
      <c r="BS622" s="1196"/>
      <c r="BT622" s="1196"/>
      <c r="BU622" s="1196"/>
      <c r="BV622" s="1196"/>
      <c r="BW622" s="1196"/>
      <c r="BX622" s="1196"/>
      <c r="BY622" s="1196"/>
      <c r="BZ622" s="1196"/>
      <c r="CA622" s="1196"/>
      <c r="CB622" s="1196"/>
      <c r="CC622" s="1196"/>
      <c r="CD622" s="1196"/>
      <c r="CE622" s="1196"/>
      <c r="CF622" s="1196"/>
      <c r="CG622" s="1196"/>
      <c r="CH622" s="1196"/>
      <c r="CI622" s="1196"/>
      <c r="CJ622" s="1196"/>
      <c r="CK622" s="1196"/>
      <c r="CL622" s="1196"/>
      <c r="CM622" s="1196"/>
    </row>
    <row r="623" spans="1:91" s="1199" customFormat="1" ht="16.3">
      <c r="A623" s="1198"/>
      <c r="B623" s="744" t="s">
        <v>174</v>
      </c>
      <c r="C623" s="1164" t="s">
        <v>1104</v>
      </c>
      <c r="D623" s="1165">
        <v>126</v>
      </c>
      <c r="E623" s="1166">
        <v>55</v>
      </c>
      <c r="F623" s="1166">
        <v>28</v>
      </c>
      <c r="G623" s="1166">
        <v>13</v>
      </c>
      <c r="H623" s="1197" t="s">
        <v>194</v>
      </c>
      <c r="I623" s="1168"/>
      <c r="J623" s="1168"/>
      <c r="K623" s="1169"/>
      <c r="L623" s="1198"/>
      <c r="M623" s="1198"/>
      <c r="N623" s="1198"/>
      <c r="O623" s="1198"/>
      <c r="P623" s="1198"/>
      <c r="Q623" s="1198"/>
      <c r="R623" s="1198"/>
      <c r="S623" s="1198"/>
      <c r="T623" s="1198"/>
      <c r="U623" s="1198"/>
      <c r="V623" s="1198"/>
      <c r="W623" s="1198"/>
      <c r="X623" s="1198"/>
      <c r="Y623" s="1198"/>
      <c r="Z623" s="1198"/>
      <c r="AA623" s="1198"/>
      <c r="AB623" s="1198"/>
      <c r="AC623" s="1198"/>
      <c r="AD623" s="1198"/>
      <c r="AE623" s="1198"/>
      <c r="AF623" s="1198"/>
      <c r="AG623" s="1198"/>
      <c r="AH623" s="1198"/>
      <c r="AI623" s="1198"/>
      <c r="AJ623" s="1198"/>
      <c r="AK623" s="1198"/>
      <c r="AL623" s="1198"/>
      <c r="AM623" s="1198"/>
      <c r="AN623" s="1198"/>
      <c r="AO623" s="1198"/>
      <c r="AP623" s="1198"/>
      <c r="AQ623" s="1198"/>
      <c r="AR623" s="1198"/>
      <c r="AS623" s="1198"/>
      <c r="AT623" s="1198"/>
      <c r="AU623" s="1198"/>
      <c r="AV623" s="1198"/>
      <c r="AW623" s="1198"/>
      <c r="AX623" s="1198"/>
      <c r="AY623" s="1198"/>
      <c r="AZ623" s="1198"/>
      <c r="BA623" s="1198"/>
      <c r="BB623" s="1198"/>
      <c r="BC623" s="1198"/>
      <c r="BD623" s="1198"/>
      <c r="BE623" s="1198"/>
      <c r="BF623" s="1198"/>
      <c r="BG623" s="1198"/>
      <c r="BH623" s="1198"/>
      <c r="BI623" s="1198"/>
      <c r="BJ623" s="1198"/>
      <c r="BK623" s="1198"/>
      <c r="BL623" s="1198"/>
      <c r="BM623" s="1198"/>
      <c r="BN623" s="1198"/>
      <c r="BO623" s="1198"/>
      <c r="BP623" s="1198"/>
      <c r="BQ623" s="1198"/>
      <c r="BR623" s="1198"/>
      <c r="BS623" s="1198"/>
      <c r="BT623" s="1198"/>
      <c r="BU623" s="1198"/>
      <c r="BV623" s="1198"/>
      <c r="BW623" s="1198"/>
      <c r="BX623" s="1198"/>
      <c r="BY623" s="1198"/>
      <c r="BZ623" s="1198"/>
      <c r="CA623" s="1198"/>
      <c r="CB623" s="1198"/>
      <c r="CC623" s="1198"/>
      <c r="CD623" s="1198"/>
      <c r="CE623" s="1198"/>
      <c r="CF623" s="1198"/>
      <c r="CG623" s="1198"/>
      <c r="CH623" s="1198"/>
      <c r="CI623" s="1198"/>
      <c r="CJ623" s="1198"/>
      <c r="CK623" s="1198"/>
      <c r="CL623" s="1198"/>
      <c r="CM623" s="1198"/>
    </row>
    <row r="624" spans="1:91" s="1199" customFormat="1" ht="16.3">
      <c r="A624" s="1198"/>
      <c r="B624" s="744"/>
      <c r="C624" s="1164" t="s">
        <v>1105</v>
      </c>
      <c r="D624" s="1165">
        <v>135</v>
      </c>
      <c r="E624" s="1166">
        <v>55</v>
      </c>
      <c r="F624" s="1166">
        <v>28</v>
      </c>
      <c r="G624" s="1166">
        <v>13</v>
      </c>
      <c r="H624" s="1197" t="s">
        <v>194</v>
      </c>
      <c r="I624" s="1168"/>
      <c r="J624" s="1168"/>
      <c r="K624" s="1169"/>
      <c r="L624" s="1198"/>
      <c r="M624" s="1198"/>
      <c r="N624" s="1198"/>
      <c r="O624" s="1198"/>
      <c r="P624" s="1198"/>
      <c r="Q624" s="1198"/>
      <c r="R624" s="1198"/>
      <c r="S624" s="1198"/>
      <c r="T624" s="1198"/>
      <c r="U624" s="1198"/>
      <c r="V624" s="1198"/>
      <c r="W624" s="1198"/>
      <c r="X624" s="1198"/>
      <c r="Y624" s="1198"/>
      <c r="Z624" s="1198"/>
      <c r="AA624" s="1198"/>
      <c r="AB624" s="1198"/>
      <c r="AC624" s="1198"/>
      <c r="AD624" s="1198"/>
      <c r="AE624" s="1198"/>
      <c r="AF624" s="1198"/>
      <c r="AG624" s="1198"/>
      <c r="AH624" s="1198"/>
      <c r="AI624" s="1198"/>
      <c r="AJ624" s="1198"/>
      <c r="AK624" s="1198"/>
      <c r="AL624" s="1198"/>
      <c r="AM624" s="1198"/>
      <c r="AN624" s="1198"/>
      <c r="AO624" s="1198"/>
      <c r="AP624" s="1198"/>
      <c r="AQ624" s="1198"/>
      <c r="AR624" s="1198"/>
      <c r="AS624" s="1198"/>
      <c r="AT624" s="1198"/>
      <c r="AU624" s="1198"/>
      <c r="AV624" s="1198"/>
      <c r="AW624" s="1198"/>
      <c r="AX624" s="1198"/>
      <c r="AY624" s="1198"/>
      <c r="AZ624" s="1198"/>
      <c r="BA624" s="1198"/>
      <c r="BB624" s="1198"/>
      <c r="BC624" s="1198"/>
      <c r="BD624" s="1198"/>
      <c r="BE624" s="1198"/>
      <c r="BF624" s="1198"/>
      <c r="BG624" s="1198"/>
      <c r="BH624" s="1198"/>
      <c r="BI624" s="1198"/>
      <c r="BJ624" s="1198"/>
      <c r="BK624" s="1198"/>
      <c r="BL624" s="1198"/>
      <c r="BM624" s="1198"/>
      <c r="BN624" s="1198"/>
      <c r="BO624" s="1198"/>
      <c r="BP624" s="1198"/>
      <c r="BQ624" s="1198"/>
      <c r="BR624" s="1198"/>
      <c r="BS624" s="1198"/>
      <c r="BT624" s="1198"/>
      <c r="BU624" s="1198"/>
      <c r="BV624" s="1198"/>
      <c r="BW624" s="1198"/>
      <c r="BX624" s="1198"/>
      <c r="BY624" s="1198"/>
      <c r="BZ624" s="1198"/>
      <c r="CA624" s="1198"/>
      <c r="CB624" s="1198"/>
      <c r="CC624" s="1198"/>
      <c r="CD624" s="1198"/>
      <c r="CE624" s="1198"/>
      <c r="CF624" s="1198"/>
      <c r="CG624" s="1198"/>
      <c r="CH624" s="1198"/>
      <c r="CI624" s="1198"/>
      <c r="CJ624" s="1198"/>
      <c r="CK624" s="1198"/>
      <c r="CL624" s="1198"/>
      <c r="CM624" s="1198"/>
    </row>
    <row r="625" spans="1:91" s="1199" customFormat="1" ht="16.3">
      <c r="A625" s="1198"/>
      <c r="B625" s="1189"/>
      <c r="C625" s="1171" t="s">
        <v>1106</v>
      </c>
      <c r="D625" s="1172">
        <v>250</v>
      </c>
      <c r="E625" s="1173">
        <v>55</v>
      </c>
      <c r="F625" s="1173">
        <v>28</v>
      </c>
      <c r="G625" s="1173">
        <v>13</v>
      </c>
      <c r="H625" s="1174" t="s">
        <v>194</v>
      </c>
      <c r="I625" s="1175"/>
      <c r="J625" s="1175"/>
      <c r="K625" s="1176"/>
      <c r="L625" s="1198"/>
      <c r="M625" s="1198"/>
      <c r="N625" s="1198"/>
      <c r="O625" s="1198"/>
      <c r="P625" s="1198"/>
      <c r="Q625" s="1198"/>
      <c r="R625" s="1198"/>
      <c r="S625" s="1198"/>
      <c r="T625" s="1198"/>
      <c r="U625" s="1198"/>
      <c r="V625" s="1198"/>
      <c r="W625" s="1198"/>
      <c r="X625" s="1198"/>
      <c r="Y625" s="1198"/>
      <c r="Z625" s="1198"/>
      <c r="AA625" s="1198"/>
      <c r="AB625" s="1198"/>
      <c r="AC625" s="1198"/>
      <c r="AD625" s="1198"/>
      <c r="AE625" s="1198"/>
      <c r="AF625" s="1198"/>
      <c r="AG625" s="1198"/>
      <c r="AH625" s="1198"/>
      <c r="AI625" s="1198"/>
      <c r="AJ625" s="1198"/>
      <c r="AK625" s="1198"/>
      <c r="AL625" s="1198"/>
      <c r="AM625" s="1198"/>
      <c r="AN625" s="1198"/>
      <c r="AO625" s="1198"/>
      <c r="AP625" s="1198"/>
      <c r="AQ625" s="1198"/>
      <c r="AR625" s="1198"/>
      <c r="AS625" s="1198"/>
      <c r="AT625" s="1198"/>
      <c r="AU625" s="1198"/>
      <c r="AV625" s="1198"/>
      <c r="AW625" s="1198"/>
      <c r="AX625" s="1198"/>
      <c r="AY625" s="1198"/>
      <c r="AZ625" s="1198"/>
      <c r="BA625" s="1198"/>
      <c r="BB625" s="1198"/>
      <c r="BC625" s="1198"/>
      <c r="BD625" s="1198"/>
      <c r="BE625" s="1198"/>
      <c r="BF625" s="1198"/>
      <c r="BG625" s="1198"/>
      <c r="BH625" s="1198"/>
      <c r="BI625" s="1198"/>
      <c r="BJ625" s="1198"/>
      <c r="BK625" s="1198"/>
      <c r="BL625" s="1198"/>
      <c r="BM625" s="1198"/>
      <c r="BN625" s="1198"/>
      <c r="BO625" s="1198"/>
      <c r="BP625" s="1198"/>
      <c r="BQ625" s="1198"/>
      <c r="BR625" s="1198"/>
      <c r="BS625" s="1198"/>
      <c r="BT625" s="1198"/>
      <c r="BU625" s="1198"/>
      <c r="BV625" s="1198"/>
      <c r="BW625" s="1198"/>
      <c r="BX625" s="1198"/>
      <c r="BY625" s="1198"/>
      <c r="BZ625" s="1198"/>
      <c r="CA625" s="1198"/>
      <c r="CB625" s="1198"/>
      <c r="CC625" s="1198"/>
      <c r="CD625" s="1198"/>
      <c r="CE625" s="1198"/>
      <c r="CF625" s="1198"/>
      <c r="CG625" s="1198"/>
      <c r="CH625" s="1198"/>
      <c r="CI625" s="1198"/>
      <c r="CJ625" s="1198"/>
      <c r="CK625" s="1198"/>
      <c r="CL625" s="1198"/>
      <c r="CM625" s="1198"/>
    </row>
    <row r="626" spans="1:91" s="844" customFormat="1" ht="16.3">
      <c r="A626" s="1196"/>
      <c r="B626" s="1163"/>
      <c r="C626" s="1164" t="s">
        <v>1101</v>
      </c>
      <c r="D626" s="1165">
        <v>110</v>
      </c>
      <c r="E626" s="1166">
        <v>55</v>
      </c>
      <c r="F626" s="1166">
        <v>28</v>
      </c>
      <c r="G626" s="1166">
        <v>13</v>
      </c>
      <c r="H626" s="1197" t="s">
        <v>194</v>
      </c>
      <c r="I626" s="1168"/>
      <c r="J626" s="1168"/>
      <c r="K626" s="1169" t="s">
        <v>1107</v>
      </c>
      <c r="L626" s="1196"/>
      <c r="M626" s="1196"/>
      <c r="N626" s="1196"/>
      <c r="O626" s="1196"/>
      <c r="P626" s="1196"/>
      <c r="Q626" s="1196"/>
      <c r="R626" s="1196"/>
      <c r="S626" s="1196"/>
      <c r="T626" s="1196"/>
      <c r="U626" s="1196"/>
      <c r="V626" s="1196"/>
      <c r="W626" s="1196"/>
      <c r="X626" s="1196"/>
      <c r="Y626" s="1196"/>
      <c r="Z626" s="1196"/>
      <c r="AA626" s="1196"/>
      <c r="AB626" s="1196"/>
      <c r="AC626" s="1196"/>
      <c r="AD626" s="1196"/>
      <c r="AE626" s="1196"/>
      <c r="AF626" s="1196"/>
      <c r="AG626" s="1196"/>
      <c r="AH626" s="1196"/>
      <c r="AI626" s="1196"/>
      <c r="AJ626" s="1196"/>
      <c r="AK626" s="1196"/>
      <c r="AL626" s="1196"/>
      <c r="AM626" s="1196"/>
      <c r="AN626" s="1196"/>
      <c r="AO626" s="1196"/>
      <c r="AP626" s="1196"/>
      <c r="AQ626" s="1196"/>
      <c r="AR626" s="1196"/>
      <c r="AS626" s="1196"/>
      <c r="AT626" s="1196"/>
      <c r="AU626" s="1196"/>
      <c r="AV626" s="1196"/>
      <c r="AW626" s="1196"/>
      <c r="AX626" s="1196"/>
      <c r="AY626" s="1196"/>
      <c r="AZ626" s="1196"/>
      <c r="BA626" s="1196"/>
      <c r="BB626" s="1196"/>
      <c r="BC626" s="1196"/>
      <c r="BD626" s="1196"/>
      <c r="BE626" s="1196"/>
      <c r="BF626" s="1196"/>
      <c r="BG626" s="1196"/>
      <c r="BH626" s="1196"/>
      <c r="BI626" s="1196"/>
      <c r="BJ626" s="1196"/>
      <c r="BK626" s="1196"/>
      <c r="BL626" s="1196"/>
      <c r="BM626" s="1196"/>
      <c r="BN626" s="1196"/>
      <c r="BO626" s="1196"/>
      <c r="BP626" s="1196"/>
      <c r="BQ626" s="1196"/>
      <c r="BR626" s="1196"/>
      <c r="BS626" s="1196"/>
      <c r="BT626" s="1196"/>
      <c r="BU626" s="1196"/>
      <c r="BV626" s="1196"/>
      <c r="BW626" s="1196"/>
      <c r="BX626" s="1196"/>
      <c r="BY626" s="1196"/>
      <c r="BZ626" s="1196"/>
      <c r="CA626" s="1196"/>
      <c r="CB626" s="1196"/>
      <c r="CC626" s="1196"/>
      <c r="CD626" s="1196"/>
      <c r="CE626" s="1196"/>
      <c r="CF626" s="1196"/>
      <c r="CG626" s="1196"/>
      <c r="CH626" s="1196"/>
      <c r="CI626" s="1196"/>
      <c r="CJ626" s="1196"/>
      <c r="CK626" s="1196"/>
      <c r="CL626" s="1196"/>
      <c r="CM626" s="1196"/>
    </row>
    <row r="627" spans="1:91" s="844" customFormat="1" ht="16.3">
      <c r="A627" s="1196"/>
      <c r="B627" s="1189"/>
      <c r="C627" s="1164" t="s">
        <v>1103</v>
      </c>
      <c r="D627" s="1165">
        <v>113</v>
      </c>
      <c r="E627" s="1166">
        <v>55</v>
      </c>
      <c r="F627" s="1166">
        <v>28</v>
      </c>
      <c r="G627" s="1166">
        <v>13</v>
      </c>
      <c r="H627" s="1197" t="s">
        <v>194</v>
      </c>
      <c r="I627" s="1168"/>
      <c r="J627" s="1168"/>
      <c r="K627" s="1169"/>
      <c r="L627" s="1196"/>
      <c r="M627" s="1196"/>
      <c r="N627" s="1196"/>
      <c r="O627" s="1196"/>
      <c r="P627" s="1196"/>
      <c r="Q627" s="1196"/>
      <c r="R627" s="1196"/>
      <c r="S627" s="1196"/>
      <c r="T627" s="1196"/>
      <c r="U627" s="1196"/>
      <c r="V627" s="1196"/>
      <c r="W627" s="1196"/>
      <c r="X627" s="1196"/>
      <c r="Y627" s="1196"/>
      <c r="Z627" s="1196"/>
      <c r="AA627" s="1196"/>
      <c r="AB627" s="1196"/>
      <c r="AC627" s="1196"/>
      <c r="AD627" s="1196"/>
      <c r="AE627" s="1196"/>
      <c r="AF627" s="1196"/>
      <c r="AG627" s="1196"/>
      <c r="AH627" s="1196"/>
      <c r="AI627" s="1196"/>
      <c r="AJ627" s="1196"/>
      <c r="AK627" s="1196"/>
      <c r="AL627" s="1196"/>
      <c r="AM627" s="1196"/>
      <c r="AN627" s="1196"/>
      <c r="AO627" s="1196"/>
      <c r="AP627" s="1196"/>
      <c r="AQ627" s="1196"/>
      <c r="AR627" s="1196"/>
      <c r="AS627" s="1196"/>
      <c r="AT627" s="1196"/>
      <c r="AU627" s="1196"/>
      <c r="AV627" s="1196"/>
      <c r="AW627" s="1196"/>
      <c r="AX627" s="1196"/>
      <c r="AY627" s="1196"/>
      <c r="AZ627" s="1196"/>
      <c r="BA627" s="1196"/>
      <c r="BB627" s="1196"/>
      <c r="BC627" s="1196"/>
      <c r="BD627" s="1196"/>
      <c r="BE627" s="1196"/>
      <c r="BF627" s="1196"/>
      <c r="BG627" s="1196"/>
      <c r="BH627" s="1196"/>
      <c r="BI627" s="1196"/>
      <c r="BJ627" s="1196"/>
      <c r="BK627" s="1196"/>
      <c r="BL627" s="1196"/>
      <c r="BM627" s="1196"/>
      <c r="BN627" s="1196"/>
      <c r="BO627" s="1196"/>
      <c r="BP627" s="1196"/>
      <c r="BQ627" s="1196"/>
      <c r="BR627" s="1196"/>
      <c r="BS627" s="1196"/>
      <c r="BT627" s="1196"/>
      <c r="BU627" s="1196"/>
      <c r="BV627" s="1196"/>
      <c r="BW627" s="1196"/>
      <c r="BX627" s="1196"/>
      <c r="BY627" s="1196"/>
      <c r="BZ627" s="1196"/>
      <c r="CA627" s="1196"/>
      <c r="CB627" s="1196"/>
      <c r="CC627" s="1196"/>
      <c r="CD627" s="1196"/>
      <c r="CE627" s="1196"/>
      <c r="CF627" s="1196"/>
      <c r="CG627" s="1196"/>
      <c r="CH627" s="1196"/>
      <c r="CI627" s="1196"/>
      <c r="CJ627" s="1196"/>
      <c r="CK627" s="1196"/>
      <c r="CL627" s="1196"/>
      <c r="CM627" s="1196"/>
    </row>
    <row r="628" spans="1:91" s="1199" customFormat="1" ht="16.3">
      <c r="A628" s="1198"/>
      <c r="B628" s="1170"/>
      <c r="C628" s="1164" t="s">
        <v>1104</v>
      </c>
      <c r="D628" s="1165">
        <v>150</v>
      </c>
      <c r="E628" s="1166">
        <v>55</v>
      </c>
      <c r="F628" s="1166">
        <v>28</v>
      </c>
      <c r="G628" s="1166">
        <v>13</v>
      </c>
      <c r="H628" s="1197" t="s">
        <v>194</v>
      </c>
      <c r="I628" s="1168"/>
      <c r="J628" s="1168"/>
      <c r="K628" s="1169"/>
      <c r="L628" s="1198"/>
      <c r="M628" s="1198"/>
      <c r="N628" s="1198"/>
      <c r="O628" s="1198"/>
      <c r="P628" s="1198"/>
      <c r="Q628" s="1198"/>
      <c r="R628" s="1198"/>
      <c r="S628" s="1198"/>
      <c r="T628" s="1198"/>
      <c r="U628" s="1198"/>
      <c r="V628" s="1198"/>
      <c r="W628" s="1198"/>
      <c r="X628" s="1198"/>
      <c r="Y628" s="1198"/>
      <c r="Z628" s="1198"/>
      <c r="AA628" s="1198"/>
      <c r="AB628" s="1198"/>
      <c r="AC628" s="1198"/>
      <c r="AD628" s="1198"/>
      <c r="AE628" s="1198"/>
      <c r="AF628" s="1198"/>
      <c r="AG628" s="1198"/>
      <c r="AH628" s="1198"/>
      <c r="AI628" s="1198"/>
      <c r="AJ628" s="1198"/>
      <c r="AK628" s="1198"/>
      <c r="AL628" s="1198"/>
      <c r="AM628" s="1198"/>
      <c r="AN628" s="1198"/>
      <c r="AO628" s="1198"/>
      <c r="AP628" s="1198"/>
      <c r="AQ628" s="1198"/>
      <c r="AR628" s="1198"/>
      <c r="AS628" s="1198"/>
      <c r="AT628" s="1198"/>
      <c r="AU628" s="1198"/>
      <c r="AV628" s="1198"/>
      <c r="AW628" s="1198"/>
      <c r="AX628" s="1198"/>
      <c r="AY628" s="1198"/>
      <c r="AZ628" s="1198"/>
      <c r="BA628" s="1198"/>
      <c r="BB628" s="1198"/>
      <c r="BC628" s="1198"/>
      <c r="BD628" s="1198"/>
      <c r="BE628" s="1198"/>
      <c r="BF628" s="1198"/>
      <c r="BG628" s="1198"/>
      <c r="BH628" s="1198"/>
      <c r="BI628" s="1198"/>
      <c r="BJ628" s="1198"/>
      <c r="BK628" s="1198"/>
      <c r="BL628" s="1198"/>
      <c r="BM628" s="1198"/>
      <c r="BN628" s="1198"/>
      <c r="BO628" s="1198"/>
      <c r="BP628" s="1198"/>
      <c r="BQ628" s="1198"/>
      <c r="BR628" s="1198"/>
      <c r="BS628" s="1198"/>
      <c r="BT628" s="1198"/>
      <c r="BU628" s="1198"/>
      <c r="BV628" s="1198"/>
      <c r="BW628" s="1198"/>
      <c r="BX628" s="1198"/>
      <c r="BY628" s="1198"/>
      <c r="BZ628" s="1198"/>
      <c r="CA628" s="1198"/>
      <c r="CB628" s="1198"/>
      <c r="CC628" s="1198"/>
      <c r="CD628" s="1198"/>
      <c r="CE628" s="1198"/>
      <c r="CF628" s="1198"/>
      <c r="CG628" s="1198"/>
      <c r="CH628" s="1198"/>
      <c r="CI628" s="1198"/>
      <c r="CJ628" s="1198"/>
      <c r="CK628" s="1198"/>
      <c r="CL628" s="1198"/>
      <c r="CM628" s="1198"/>
    </row>
    <row r="629" spans="1:91" s="1199" customFormat="1" ht="16.3">
      <c r="A629" s="1198"/>
      <c r="B629" s="744"/>
      <c r="C629" s="1164" t="s">
        <v>1105</v>
      </c>
      <c r="D629" s="1165">
        <v>160</v>
      </c>
      <c r="E629" s="1166">
        <v>55</v>
      </c>
      <c r="F629" s="1166">
        <v>28</v>
      </c>
      <c r="G629" s="1166">
        <v>13</v>
      </c>
      <c r="H629" s="1197" t="s">
        <v>194</v>
      </c>
      <c r="I629" s="1168"/>
      <c r="J629" s="1168"/>
      <c r="K629" s="1169"/>
      <c r="L629" s="1198"/>
      <c r="M629" s="1198"/>
      <c r="N629" s="1198"/>
      <c r="O629" s="1198"/>
      <c r="P629" s="1198"/>
      <c r="Q629" s="1198"/>
      <c r="R629" s="1198"/>
      <c r="S629" s="1198"/>
      <c r="T629" s="1198"/>
      <c r="U629" s="1198"/>
      <c r="V629" s="1198"/>
      <c r="W629" s="1198"/>
      <c r="X629" s="1198"/>
      <c r="Y629" s="1198"/>
      <c r="Z629" s="1198"/>
      <c r="AA629" s="1198"/>
      <c r="AB629" s="1198"/>
      <c r="AC629" s="1198"/>
      <c r="AD629" s="1198"/>
      <c r="AE629" s="1198"/>
      <c r="AF629" s="1198"/>
      <c r="AG629" s="1198"/>
      <c r="AH629" s="1198"/>
      <c r="AI629" s="1198"/>
      <c r="AJ629" s="1198"/>
      <c r="AK629" s="1198"/>
      <c r="AL629" s="1198"/>
      <c r="AM629" s="1198"/>
      <c r="AN629" s="1198"/>
      <c r="AO629" s="1198"/>
      <c r="AP629" s="1198"/>
      <c r="AQ629" s="1198"/>
      <c r="AR629" s="1198"/>
      <c r="AS629" s="1198"/>
      <c r="AT629" s="1198"/>
      <c r="AU629" s="1198"/>
      <c r="AV629" s="1198"/>
      <c r="AW629" s="1198"/>
      <c r="AX629" s="1198"/>
      <c r="AY629" s="1198"/>
      <c r="AZ629" s="1198"/>
      <c r="BA629" s="1198"/>
      <c r="BB629" s="1198"/>
      <c r="BC629" s="1198"/>
      <c r="BD629" s="1198"/>
      <c r="BE629" s="1198"/>
      <c r="BF629" s="1198"/>
      <c r="BG629" s="1198"/>
      <c r="BH629" s="1198"/>
      <c r="BI629" s="1198"/>
      <c r="BJ629" s="1198"/>
      <c r="BK629" s="1198"/>
      <c r="BL629" s="1198"/>
      <c r="BM629" s="1198"/>
      <c r="BN629" s="1198"/>
      <c r="BO629" s="1198"/>
      <c r="BP629" s="1198"/>
      <c r="BQ629" s="1198"/>
      <c r="BR629" s="1198"/>
      <c r="BS629" s="1198"/>
      <c r="BT629" s="1198"/>
      <c r="BU629" s="1198"/>
      <c r="BV629" s="1198"/>
      <c r="BW629" s="1198"/>
      <c r="BX629" s="1198"/>
      <c r="BY629" s="1198"/>
      <c r="BZ629" s="1198"/>
      <c r="CA629" s="1198"/>
      <c r="CB629" s="1198"/>
      <c r="CC629" s="1198"/>
      <c r="CD629" s="1198"/>
      <c r="CE629" s="1198"/>
      <c r="CF629" s="1198"/>
      <c r="CG629" s="1198"/>
      <c r="CH629" s="1198"/>
      <c r="CI629" s="1198"/>
      <c r="CJ629" s="1198"/>
      <c r="CK629" s="1198"/>
      <c r="CL629" s="1198"/>
      <c r="CM629" s="1198"/>
    </row>
    <row r="630" spans="1:91" s="1199" customFormat="1" ht="16.3">
      <c r="A630" s="1198"/>
      <c r="B630" s="1189"/>
      <c r="C630" s="1171" t="s">
        <v>1106</v>
      </c>
      <c r="D630" s="1172">
        <v>276</v>
      </c>
      <c r="E630" s="1173">
        <v>55</v>
      </c>
      <c r="F630" s="1173">
        <v>28</v>
      </c>
      <c r="G630" s="1173">
        <v>13</v>
      </c>
      <c r="H630" s="1174" t="s">
        <v>194</v>
      </c>
      <c r="I630" s="1175"/>
      <c r="J630" s="1175"/>
      <c r="K630" s="1176"/>
      <c r="L630" s="1198"/>
      <c r="M630" s="1198"/>
      <c r="N630" s="1198"/>
      <c r="O630" s="1198"/>
      <c r="P630" s="1198"/>
      <c r="Q630" s="1198"/>
      <c r="R630" s="1198"/>
      <c r="S630" s="1198"/>
      <c r="T630" s="1198"/>
      <c r="U630" s="1198"/>
      <c r="V630" s="1198"/>
      <c r="W630" s="1198"/>
      <c r="X630" s="1198"/>
      <c r="Y630" s="1198"/>
      <c r="Z630" s="1198"/>
      <c r="AA630" s="1198"/>
      <c r="AB630" s="1198"/>
      <c r="AC630" s="1198"/>
      <c r="AD630" s="1198"/>
      <c r="AE630" s="1198"/>
      <c r="AF630" s="1198"/>
      <c r="AG630" s="1198"/>
      <c r="AH630" s="1198"/>
      <c r="AI630" s="1198"/>
      <c r="AJ630" s="1198"/>
      <c r="AK630" s="1198"/>
      <c r="AL630" s="1198"/>
      <c r="AM630" s="1198"/>
      <c r="AN630" s="1198"/>
      <c r="AO630" s="1198"/>
      <c r="AP630" s="1198"/>
      <c r="AQ630" s="1198"/>
      <c r="AR630" s="1198"/>
      <c r="AS630" s="1198"/>
      <c r="AT630" s="1198"/>
      <c r="AU630" s="1198"/>
      <c r="AV630" s="1198"/>
      <c r="AW630" s="1198"/>
      <c r="AX630" s="1198"/>
      <c r="AY630" s="1198"/>
      <c r="AZ630" s="1198"/>
      <c r="BA630" s="1198"/>
      <c r="BB630" s="1198"/>
      <c r="BC630" s="1198"/>
      <c r="BD630" s="1198"/>
      <c r="BE630" s="1198"/>
      <c r="BF630" s="1198"/>
      <c r="BG630" s="1198"/>
      <c r="BH630" s="1198"/>
      <c r="BI630" s="1198"/>
      <c r="BJ630" s="1198"/>
      <c r="BK630" s="1198"/>
      <c r="BL630" s="1198"/>
      <c r="BM630" s="1198"/>
      <c r="BN630" s="1198"/>
      <c r="BO630" s="1198"/>
      <c r="BP630" s="1198"/>
      <c r="BQ630" s="1198"/>
      <c r="BR630" s="1198"/>
      <c r="BS630" s="1198"/>
      <c r="BT630" s="1198"/>
      <c r="BU630" s="1198"/>
      <c r="BV630" s="1198"/>
      <c r="BW630" s="1198"/>
      <c r="BX630" s="1198"/>
      <c r="BY630" s="1198"/>
      <c r="BZ630" s="1198"/>
      <c r="CA630" s="1198"/>
      <c r="CB630" s="1198"/>
      <c r="CC630" s="1198"/>
      <c r="CD630" s="1198"/>
      <c r="CE630" s="1198"/>
      <c r="CF630" s="1198"/>
      <c r="CG630" s="1198"/>
      <c r="CH630" s="1198"/>
      <c r="CI630" s="1198"/>
      <c r="CJ630" s="1198"/>
      <c r="CK630" s="1198"/>
      <c r="CL630" s="1198"/>
      <c r="CM630" s="1198"/>
    </row>
    <row r="631" spans="1:91" s="844" customFormat="1" ht="16.3">
      <c r="A631" s="1196"/>
      <c r="B631" s="1163"/>
      <c r="C631" s="1164" t="s">
        <v>1101</v>
      </c>
      <c r="D631" s="1165">
        <v>84</v>
      </c>
      <c r="E631" s="1166">
        <v>55</v>
      </c>
      <c r="F631" s="1166">
        <v>28</v>
      </c>
      <c r="G631" s="1166">
        <v>13</v>
      </c>
      <c r="H631" s="1197" t="s">
        <v>194</v>
      </c>
      <c r="I631" s="1168"/>
      <c r="J631" s="1168"/>
      <c r="K631" s="1169" t="s">
        <v>886</v>
      </c>
      <c r="L631" s="1196"/>
      <c r="M631" s="1196"/>
      <c r="N631" s="1196"/>
      <c r="O631" s="1196"/>
      <c r="P631" s="1196"/>
      <c r="Q631" s="1196"/>
      <c r="R631" s="1196"/>
      <c r="S631" s="1196"/>
      <c r="T631" s="1196"/>
      <c r="U631" s="1196"/>
      <c r="V631" s="1196"/>
      <c r="W631" s="1196"/>
      <c r="X631" s="1196"/>
      <c r="Y631" s="1196"/>
      <c r="Z631" s="1196"/>
      <c r="AA631" s="1196"/>
      <c r="AB631" s="1196"/>
      <c r="AC631" s="1196"/>
      <c r="AD631" s="1196"/>
      <c r="AE631" s="1196"/>
      <c r="AF631" s="1196"/>
      <c r="AG631" s="1196"/>
      <c r="AH631" s="1196"/>
      <c r="AI631" s="1196"/>
      <c r="AJ631" s="1196"/>
      <c r="AK631" s="1196"/>
      <c r="AL631" s="1196"/>
      <c r="AM631" s="1196"/>
      <c r="AN631" s="1196"/>
      <c r="AO631" s="1196"/>
      <c r="AP631" s="1196"/>
      <c r="AQ631" s="1196"/>
      <c r="AR631" s="1196"/>
      <c r="AS631" s="1196"/>
      <c r="AT631" s="1196"/>
      <c r="AU631" s="1196"/>
      <c r="AV631" s="1196"/>
      <c r="AW631" s="1196"/>
      <c r="AX631" s="1196"/>
      <c r="AY631" s="1196"/>
      <c r="AZ631" s="1196"/>
      <c r="BA631" s="1196"/>
      <c r="BB631" s="1196"/>
      <c r="BC631" s="1196"/>
      <c r="BD631" s="1196"/>
      <c r="BE631" s="1196"/>
      <c r="BF631" s="1196"/>
      <c r="BG631" s="1196"/>
      <c r="BH631" s="1196"/>
      <c r="BI631" s="1196"/>
      <c r="BJ631" s="1196"/>
      <c r="BK631" s="1196"/>
      <c r="BL631" s="1196"/>
      <c r="BM631" s="1196"/>
      <c r="BN631" s="1196"/>
      <c r="BO631" s="1196"/>
      <c r="BP631" s="1196"/>
      <c r="BQ631" s="1196"/>
      <c r="BR631" s="1196"/>
      <c r="BS631" s="1196"/>
      <c r="BT631" s="1196"/>
      <c r="BU631" s="1196"/>
      <c r="BV631" s="1196"/>
      <c r="BW631" s="1196"/>
      <c r="BX631" s="1196"/>
      <c r="BY631" s="1196"/>
      <c r="BZ631" s="1196"/>
      <c r="CA631" s="1196"/>
      <c r="CB631" s="1196"/>
      <c r="CC631" s="1196"/>
      <c r="CD631" s="1196"/>
      <c r="CE631" s="1196"/>
      <c r="CF631" s="1196"/>
      <c r="CG631" s="1196"/>
      <c r="CH631" s="1196"/>
      <c r="CI631" s="1196"/>
      <c r="CJ631" s="1196"/>
      <c r="CK631" s="1196"/>
      <c r="CL631" s="1196"/>
      <c r="CM631" s="1196"/>
    </row>
    <row r="632" spans="1:91" s="844" customFormat="1" ht="16.3">
      <c r="A632" s="1196"/>
      <c r="B632" s="1189"/>
      <c r="C632" s="1164" t="s">
        <v>1103</v>
      </c>
      <c r="D632" s="1165">
        <v>89</v>
      </c>
      <c r="E632" s="1166">
        <v>55</v>
      </c>
      <c r="F632" s="1166">
        <v>28</v>
      </c>
      <c r="G632" s="1166">
        <v>13</v>
      </c>
      <c r="H632" s="1197" t="s">
        <v>194</v>
      </c>
      <c r="I632" s="1168"/>
      <c r="J632" s="1168"/>
      <c r="K632" s="1169"/>
      <c r="L632" s="1196"/>
      <c r="M632" s="1196"/>
      <c r="N632" s="1196"/>
      <c r="O632" s="1196"/>
      <c r="P632" s="1196"/>
      <c r="Q632" s="1196"/>
      <c r="R632" s="1196"/>
      <c r="S632" s="1196"/>
      <c r="T632" s="1196"/>
      <c r="U632" s="1196"/>
      <c r="V632" s="1196"/>
      <c r="W632" s="1196"/>
      <c r="X632" s="1196"/>
      <c r="Y632" s="1196"/>
      <c r="Z632" s="1196"/>
      <c r="AA632" s="1196"/>
      <c r="AB632" s="1196"/>
      <c r="AC632" s="1196"/>
      <c r="AD632" s="1196"/>
      <c r="AE632" s="1196"/>
      <c r="AF632" s="1196"/>
      <c r="AG632" s="1196"/>
      <c r="AH632" s="1196"/>
      <c r="AI632" s="1196"/>
      <c r="AJ632" s="1196"/>
      <c r="AK632" s="1196"/>
      <c r="AL632" s="1196"/>
      <c r="AM632" s="1196"/>
      <c r="AN632" s="1196"/>
      <c r="AO632" s="1196"/>
      <c r="AP632" s="1196"/>
      <c r="AQ632" s="1196"/>
      <c r="AR632" s="1196"/>
      <c r="AS632" s="1196"/>
      <c r="AT632" s="1196"/>
      <c r="AU632" s="1196"/>
      <c r="AV632" s="1196"/>
      <c r="AW632" s="1196"/>
      <c r="AX632" s="1196"/>
      <c r="AY632" s="1196"/>
      <c r="AZ632" s="1196"/>
      <c r="BA632" s="1196"/>
      <c r="BB632" s="1196"/>
      <c r="BC632" s="1196"/>
      <c r="BD632" s="1196"/>
      <c r="BE632" s="1196"/>
      <c r="BF632" s="1196"/>
      <c r="BG632" s="1196"/>
      <c r="BH632" s="1196"/>
      <c r="BI632" s="1196"/>
      <c r="BJ632" s="1196"/>
      <c r="BK632" s="1196"/>
      <c r="BL632" s="1196"/>
      <c r="BM632" s="1196"/>
      <c r="BN632" s="1196"/>
      <c r="BO632" s="1196"/>
      <c r="BP632" s="1196"/>
      <c r="BQ632" s="1196"/>
      <c r="BR632" s="1196"/>
      <c r="BS632" s="1196"/>
      <c r="BT632" s="1196"/>
      <c r="BU632" s="1196"/>
      <c r="BV632" s="1196"/>
      <c r="BW632" s="1196"/>
      <c r="BX632" s="1196"/>
      <c r="BY632" s="1196"/>
      <c r="BZ632" s="1196"/>
      <c r="CA632" s="1196"/>
      <c r="CB632" s="1196"/>
      <c r="CC632" s="1196"/>
      <c r="CD632" s="1196"/>
      <c r="CE632" s="1196"/>
      <c r="CF632" s="1196"/>
      <c r="CG632" s="1196"/>
      <c r="CH632" s="1196"/>
      <c r="CI632" s="1196"/>
      <c r="CJ632" s="1196"/>
      <c r="CK632" s="1196"/>
      <c r="CL632" s="1196"/>
      <c r="CM632" s="1196"/>
    </row>
    <row r="633" spans="1:91" s="1199" customFormat="1" ht="16.3">
      <c r="A633" s="1198"/>
      <c r="B633" s="1170"/>
      <c r="C633" s="1164" t="s">
        <v>1104</v>
      </c>
      <c r="D633" s="1165">
        <v>126</v>
      </c>
      <c r="E633" s="1166">
        <v>55</v>
      </c>
      <c r="F633" s="1166">
        <v>28</v>
      </c>
      <c r="G633" s="1166">
        <v>13</v>
      </c>
      <c r="H633" s="1197" t="s">
        <v>194</v>
      </c>
      <c r="I633" s="1168"/>
      <c r="J633" s="1168"/>
      <c r="K633" s="1169"/>
      <c r="L633" s="1198"/>
      <c r="M633" s="1198"/>
      <c r="N633" s="1198"/>
      <c r="O633" s="1198"/>
      <c r="P633" s="1198"/>
      <c r="Q633" s="1198"/>
      <c r="R633" s="1198"/>
      <c r="S633" s="1198"/>
      <c r="T633" s="1198"/>
      <c r="U633" s="1198"/>
      <c r="V633" s="1198"/>
      <c r="W633" s="1198"/>
      <c r="X633" s="1198"/>
      <c r="Y633" s="1198"/>
      <c r="Z633" s="1198"/>
      <c r="AA633" s="1198"/>
      <c r="AB633" s="1198"/>
      <c r="AC633" s="1198"/>
      <c r="AD633" s="1198"/>
      <c r="AE633" s="1198"/>
      <c r="AF633" s="1198"/>
      <c r="AG633" s="1198"/>
      <c r="AH633" s="1198"/>
      <c r="AI633" s="1198"/>
      <c r="AJ633" s="1198"/>
      <c r="AK633" s="1198"/>
      <c r="AL633" s="1198"/>
      <c r="AM633" s="1198"/>
      <c r="AN633" s="1198"/>
      <c r="AO633" s="1198"/>
      <c r="AP633" s="1198"/>
      <c r="AQ633" s="1198"/>
      <c r="AR633" s="1198"/>
      <c r="AS633" s="1198"/>
      <c r="AT633" s="1198"/>
      <c r="AU633" s="1198"/>
      <c r="AV633" s="1198"/>
      <c r="AW633" s="1198"/>
      <c r="AX633" s="1198"/>
      <c r="AY633" s="1198"/>
      <c r="AZ633" s="1198"/>
      <c r="BA633" s="1198"/>
      <c r="BB633" s="1198"/>
      <c r="BC633" s="1198"/>
      <c r="BD633" s="1198"/>
      <c r="BE633" s="1198"/>
      <c r="BF633" s="1198"/>
      <c r="BG633" s="1198"/>
      <c r="BH633" s="1198"/>
      <c r="BI633" s="1198"/>
      <c r="BJ633" s="1198"/>
      <c r="BK633" s="1198"/>
      <c r="BL633" s="1198"/>
      <c r="BM633" s="1198"/>
      <c r="BN633" s="1198"/>
      <c r="BO633" s="1198"/>
      <c r="BP633" s="1198"/>
      <c r="BQ633" s="1198"/>
      <c r="BR633" s="1198"/>
      <c r="BS633" s="1198"/>
      <c r="BT633" s="1198"/>
      <c r="BU633" s="1198"/>
      <c r="BV633" s="1198"/>
      <c r="BW633" s="1198"/>
      <c r="BX633" s="1198"/>
      <c r="BY633" s="1198"/>
      <c r="BZ633" s="1198"/>
      <c r="CA633" s="1198"/>
      <c r="CB633" s="1198"/>
      <c r="CC633" s="1198"/>
      <c r="CD633" s="1198"/>
      <c r="CE633" s="1198"/>
      <c r="CF633" s="1198"/>
      <c r="CG633" s="1198"/>
      <c r="CH633" s="1198"/>
      <c r="CI633" s="1198"/>
      <c r="CJ633" s="1198"/>
      <c r="CK633" s="1198"/>
      <c r="CL633" s="1198"/>
      <c r="CM633" s="1198"/>
    </row>
    <row r="634" spans="1:91" s="1199" customFormat="1" ht="16.3">
      <c r="A634" s="1198"/>
      <c r="B634" s="744"/>
      <c r="C634" s="1164" t="s">
        <v>1105</v>
      </c>
      <c r="D634" s="1165">
        <v>135</v>
      </c>
      <c r="E634" s="1166">
        <v>55</v>
      </c>
      <c r="F634" s="1166">
        <v>28</v>
      </c>
      <c r="G634" s="1166">
        <v>13</v>
      </c>
      <c r="H634" s="1197" t="s">
        <v>194</v>
      </c>
      <c r="I634" s="1168"/>
      <c r="J634" s="1168"/>
      <c r="K634" s="1169"/>
      <c r="L634" s="1198"/>
      <c r="M634" s="1198"/>
      <c r="N634" s="1198"/>
      <c r="O634" s="1198"/>
      <c r="P634" s="1198"/>
      <c r="Q634" s="1198"/>
      <c r="R634" s="1198"/>
      <c r="S634" s="1198"/>
      <c r="T634" s="1198"/>
      <c r="U634" s="1198"/>
      <c r="V634" s="1198"/>
      <c r="W634" s="1198"/>
      <c r="X634" s="1198"/>
      <c r="Y634" s="1198"/>
      <c r="Z634" s="1198"/>
      <c r="AA634" s="1198"/>
      <c r="AB634" s="1198"/>
      <c r="AC634" s="1198"/>
      <c r="AD634" s="1198"/>
      <c r="AE634" s="1198"/>
      <c r="AF634" s="1198"/>
      <c r="AG634" s="1198"/>
      <c r="AH634" s="1198"/>
      <c r="AI634" s="1198"/>
      <c r="AJ634" s="1198"/>
      <c r="AK634" s="1198"/>
      <c r="AL634" s="1198"/>
      <c r="AM634" s="1198"/>
      <c r="AN634" s="1198"/>
      <c r="AO634" s="1198"/>
      <c r="AP634" s="1198"/>
      <c r="AQ634" s="1198"/>
      <c r="AR634" s="1198"/>
      <c r="AS634" s="1198"/>
      <c r="AT634" s="1198"/>
      <c r="AU634" s="1198"/>
      <c r="AV634" s="1198"/>
      <c r="AW634" s="1198"/>
      <c r="AX634" s="1198"/>
      <c r="AY634" s="1198"/>
      <c r="AZ634" s="1198"/>
      <c r="BA634" s="1198"/>
      <c r="BB634" s="1198"/>
      <c r="BC634" s="1198"/>
      <c r="BD634" s="1198"/>
      <c r="BE634" s="1198"/>
      <c r="BF634" s="1198"/>
      <c r="BG634" s="1198"/>
      <c r="BH634" s="1198"/>
      <c r="BI634" s="1198"/>
      <c r="BJ634" s="1198"/>
      <c r="BK634" s="1198"/>
      <c r="BL634" s="1198"/>
      <c r="BM634" s="1198"/>
      <c r="BN634" s="1198"/>
      <c r="BO634" s="1198"/>
      <c r="BP634" s="1198"/>
      <c r="BQ634" s="1198"/>
      <c r="BR634" s="1198"/>
      <c r="BS634" s="1198"/>
      <c r="BT634" s="1198"/>
      <c r="BU634" s="1198"/>
      <c r="BV634" s="1198"/>
      <c r="BW634" s="1198"/>
      <c r="BX634" s="1198"/>
      <c r="BY634" s="1198"/>
      <c r="BZ634" s="1198"/>
      <c r="CA634" s="1198"/>
      <c r="CB634" s="1198"/>
      <c r="CC634" s="1198"/>
      <c r="CD634" s="1198"/>
      <c r="CE634" s="1198"/>
      <c r="CF634" s="1198"/>
      <c r="CG634" s="1198"/>
      <c r="CH634" s="1198"/>
      <c r="CI634" s="1198"/>
      <c r="CJ634" s="1198"/>
      <c r="CK634" s="1198"/>
      <c r="CL634" s="1198"/>
      <c r="CM634" s="1198"/>
    </row>
    <row r="635" spans="1:91" s="1199" customFormat="1" ht="16.3">
      <c r="A635" s="1198"/>
      <c r="B635" s="1189"/>
      <c r="C635" s="1171" t="s">
        <v>1106</v>
      </c>
      <c r="D635" s="1172">
        <v>250</v>
      </c>
      <c r="E635" s="1173">
        <v>55</v>
      </c>
      <c r="F635" s="1173">
        <v>28</v>
      </c>
      <c r="G635" s="1173">
        <v>13</v>
      </c>
      <c r="H635" s="1174" t="s">
        <v>194</v>
      </c>
      <c r="I635" s="1175"/>
      <c r="J635" s="1175"/>
      <c r="K635" s="1176"/>
      <c r="L635" s="1198"/>
      <c r="M635" s="1198"/>
      <c r="N635" s="1198"/>
      <c r="O635" s="1198"/>
      <c r="P635" s="1198"/>
      <c r="Q635" s="1198"/>
      <c r="R635" s="1198"/>
      <c r="S635" s="1198"/>
      <c r="T635" s="1198"/>
      <c r="U635" s="1198"/>
      <c r="V635" s="1198"/>
      <c r="W635" s="1198"/>
      <c r="X635" s="1198"/>
      <c r="Y635" s="1198"/>
      <c r="Z635" s="1198"/>
      <c r="AA635" s="1198"/>
      <c r="AB635" s="1198"/>
      <c r="AC635" s="1198"/>
      <c r="AD635" s="1198"/>
      <c r="AE635" s="1198"/>
      <c r="AF635" s="1198"/>
      <c r="AG635" s="1198"/>
      <c r="AH635" s="1198"/>
      <c r="AI635" s="1198"/>
      <c r="AJ635" s="1198"/>
      <c r="AK635" s="1198"/>
      <c r="AL635" s="1198"/>
      <c r="AM635" s="1198"/>
      <c r="AN635" s="1198"/>
      <c r="AO635" s="1198"/>
      <c r="AP635" s="1198"/>
      <c r="AQ635" s="1198"/>
      <c r="AR635" s="1198"/>
      <c r="AS635" s="1198"/>
      <c r="AT635" s="1198"/>
      <c r="AU635" s="1198"/>
      <c r="AV635" s="1198"/>
      <c r="AW635" s="1198"/>
      <c r="AX635" s="1198"/>
      <c r="AY635" s="1198"/>
      <c r="AZ635" s="1198"/>
      <c r="BA635" s="1198"/>
      <c r="BB635" s="1198"/>
      <c r="BC635" s="1198"/>
      <c r="BD635" s="1198"/>
      <c r="BE635" s="1198"/>
      <c r="BF635" s="1198"/>
      <c r="BG635" s="1198"/>
      <c r="BH635" s="1198"/>
      <c r="BI635" s="1198"/>
      <c r="BJ635" s="1198"/>
      <c r="BK635" s="1198"/>
      <c r="BL635" s="1198"/>
      <c r="BM635" s="1198"/>
      <c r="BN635" s="1198"/>
      <c r="BO635" s="1198"/>
      <c r="BP635" s="1198"/>
      <c r="BQ635" s="1198"/>
      <c r="BR635" s="1198"/>
      <c r="BS635" s="1198"/>
      <c r="BT635" s="1198"/>
      <c r="BU635" s="1198"/>
      <c r="BV635" s="1198"/>
      <c r="BW635" s="1198"/>
      <c r="BX635" s="1198"/>
      <c r="BY635" s="1198"/>
      <c r="BZ635" s="1198"/>
      <c r="CA635" s="1198"/>
      <c r="CB635" s="1198"/>
      <c r="CC635" s="1198"/>
      <c r="CD635" s="1198"/>
      <c r="CE635" s="1198"/>
      <c r="CF635" s="1198"/>
      <c r="CG635" s="1198"/>
      <c r="CH635" s="1198"/>
      <c r="CI635" s="1198"/>
      <c r="CJ635" s="1198"/>
      <c r="CK635" s="1198"/>
      <c r="CL635" s="1198"/>
      <c r="CM635" s="1198"/>
    </row>
    <row r="636" spans="1:91" s="844" customFormat="1" ht="16.3">
      <c r="A636" s="1196"/>
      <c r="B636" s="563" t="s">
        <v>1108</v>
      </c>
      <c r="C636" s="1076"/>
      <c r="D636" s="1077"/>
      <c r="E636" s="1078"/>
      <c r="F636" s="1078"/>
      <c r="G636" s="1078"/>
      <c r="H636" s="1078"/>
      <c r="I636" s="1078"/>
      <c r="J636" s="1078"/>
      <c r="K636" s="1186"/>
      <c r="L636" s="1196"/>
      <c r="M636" s="1196"/>
      <c r="N636" s="1196"/>
      <c r="O636" s="1196"/>
      <c r="P636" s="1196"/>
      <c r="Q636" s="1196"/>
      <c r="R636" s="1196"/>
      <c r="S636" s="1196"/>
      <c r="T636" s="1196"/>
      <c r="U636" s="1196"/>
      <c r="V636" s="1196"/>
      <c r="W636" s="1196"/>
      <c r="X636" s="1196"/>
      <c r="Y636" s="1196"/>
      <c r="Z636" s="1196"/>
      <c r="AA636" s="1196"/>
      <c r="AB636" s="1196"/>
      <c r="AC636" s="1196"/>
      <c r="AD636" s="1196"/>
      <c r="AE636" s="1196"/>
      <c r="AF636" s="1196"/>
      <c r="AG636" s="1196"/>
      <c r="AH636" s="1196"/>
      <c r="AI636" s="1196"/>
      <c r="AJ636" s="1196"/>
      <c r="AK636" s="1196"/>
      <c r="AL636" s="1196"/>
      <c r="AM636" s="1196"/>
      <c r="AN636" s="1196"/>
      <c r="AO636" s="1196"/>
      <c r="AP636" s="1196"/>
      <c r="AQ636" s="1196"/>
      <c r="AR636" s="1196"/>
      <c r="AS636" s="1196"/>
      <c r="AT636" s="1196"/>
      <c r="AU636" s="1196"/>
      <c r="AV636" s="1196"/>
      <c r="AW636" s="1196"/>
      <c r="AX636" s="1196"/>
      <c r="AY636" s="1196"/>
      <c r="AZ636" s="1196"/>
      <c r="BA636" s="1196"/>
      <c r="BB636" s="1196"/>
      <c r="BC636" s="1196"/>
      <c r="BD636" s="1196"/>
      <c r="BE636" s="1196"/>
      <c r="BF636" s="1196"/>
      <c r="BG636" s="1196"/>
      <c r="BH636" s="1196"/>
      <c r="BI636" s="1196"/>
      <c r="BJ636" s="1196"/>
      <c r="BK636" s="1196"/>
      <c r="BL636" s="1196"/>
      <c r="BM636" s="1196"/>
      <c r="BN636" s="1196"/>
      <c r="BO636" s="1196"/>
      <c r="BP636" s="1196"/>
      <c r="BQ636" s="1196"/>
      <c r="BR636" s="1196"/>
      <c r="BS636" s="1196"/>
      <c r="BT636" s="1196"/>
      <c r="BU636" s="1196"/>
      <c r="BV636" s="1196"/>
      <c r="BW636" s="1196"/>
      <c r="BX636" s="1196"/>
      <c r="BY636" s="1196"/>
      <c r="BZ636" s="1196"/>
      <c r="CA636" s="1196"/>
      <c r="CB636" s="1196"/>
      <c r="CC636" s="1196"/>
      <c r="CD636" s="1196"/>
      <c r="CE636" s="1196"/>
      <c r="CF636" s="1196"/>
      <c r="CG636" s="1196"/>
      <c r="CH636" s="1196"/>
      <c r="CI636" s="1196"/>
      <c r="CJ636" s="1196"/>
      <c r="CK636" s="1196"/>
      <c r="CL636" s="1196"/>
      <c r="CM636" s="1196"/>
    </row>
    <row r="637" spans="1:91" s="844" customFormat="1" ht="17" customHeight="1">
      <c r="A637" s="1196"/>
      <c r="B637" s="563" t="s">
        <v>1109</v>
      </c>
      <c r="C637" s="1076"/>
      <c r="D637" s="1077"/>
      <c r="E637" s="1078"/>
      <c r="F637" s="1078"/>
      <c r="G637" s="1078"/>
      <c r="H637" s="1078"/>
      <c r="I637" s="1078"/>
      <c r="J637" s="1078"/>
      <c r="K637" s="1186"/>
      <c r="L637" s="1196"/>
      <c r="M637" s="1196"/>
      <c r="N637" s="1196"/>
      <c r="O637" s="1196"/>
      <c r="P637" s="1196"/>
      <c r="Q637" s="1196"/>
      <c r="R637" s="1196"/>
      <c r="S637" s="1196"/>
      <c r="T637" s="1196"/>
      <c r="U637" s="1196"/>
      <c r="V637" s="1196"/>
      <c r="W637" s="1196"/>
      <c r="X637" s="1196"/>
      <c r="Y637" s="1196"/>
      <c r="Z637" s="1196"/>
      <c r="AA637" s="1196"/>
      <c r="AB637" s="1196"/>
      <c r="AC637" s="1196"/>
      <c r="AD637" s="1196"/>
      <c r="AE637" s="1196"/>
      <c r="AF637" s="1196"/>
      <c r="AG637" s="1196"/>
      <c r="AH637" s="1196"/>
      <c r="AI637" s="1196"/>
      <c r="AJ637" s="1196"/>
      <c r="AK637" s="1196"/>
      <c r="AL637" s="1196"/>
      <c r="AM637" s="1196"/>
      <c r="AN637" s="1196"/>
      <c r="AO637" s="1196"/>
      <c r="AP637" s="1196"/>
      <c r="AQ637" s="1196"/>
      <c r="AR637" s="1196"/>
      <c r="AS637" s="1196"/>
      <c r="AT637" s="1196"/>
      <c r="AU637" s="1196"/>
      <c r="AV637" s="1196"/>
      <c r="AW637" s="1196"/>
      <c r="AX637" s="1196"/>
      <c r="AY637" s="1196"/>
      <c r="AZ637" s="1196"/>
      <c r="BA637" s="1196"/>
      <c r="BB637" s="1196"/>
      <c r="BC637" s="1196"/>
      <c r="BD637" s="1196"/>
      <c r="BE637" s="1196"/>
      <c r="BF637" s="1196"/>
      <c r="BG637" s="1196"/>
      <c r="BH637" s="1196"/>
      <c r="BI637" s="1196"/>
      <c r="BJ637" s="1196"/>
      <c r="BK637" s="1196"/>
      <c r="BL637" s="1196"/>
      <c r="BM637" s="1196"/>
      <c r="BN637" s="1196"/>
      <c r="BO637" s="1196"/>
      <c r="BP637" s="1196"/>
      <c r="BQ637" s="1196"/>
      <c r="BR637" s="1196"/>
      <c r="BS637" s="1196"/>
      <c r="BT637" s="1196"/>
      <c r="BU637" s="1196"/>
      <c r="BV637" s="1196"/>
      <c r="BW637" s="1196"/>
      <c r="BX637" s="1196"/>
      <c r="BY637" s="1196"/>
      <c r="BZ637" s="1196"/>
      <c r="CA637" s="1196"/>
      <c r="CB637" s="1196"/>
      <c r="CC637" s="1196"/>
      <c r="CD637" s="1196"/>
      <c r="CE637" s="1196"/>
      <c r="CF637" s="1196"/>
      <c r="CG637" s="1196"/>
      <c r="CH637" s="1196"/>
      <c r="CI637" s="1196"/>
      <c r="CJ637" s="1196"/>
      <c r="CK637" s="1196"/>
      <c r="CL637" s="1196"/>
      <c r="CM637" s="1196"/>
    </row>
    <row r="638" spans="1:91" s="844" customFormat="1" ht="16.3">
      <c r="A638" s="1196"/>
      <c r="B638" s="563" t="s">
        <v>358</v>
      </c>
      <c r="C638" s="1076"/>
      <c r="D638" s="1077"/>
      <c r="E638" s="1078"/>
      <c r="F638" s="1078"/>
      <c r="G638" s="1078"/>
      <c r="H638" s="1078"/>
      <c r="I638" s="1078"/>
      <c r="J638" s="1078"/>
      <c r="K638" s="1186"/>
      <c r="L638" s="1196"/>
      <c r="M638" s="1196"/>
      <c r="N638" s="1196"/>
      <c r="O638" s="1196"/>
      <c r="P638" s="1196"/>
      <c r="Q638" s="1196"/>
      <c r="R638" s="1196"/>
      <c r="S638" s="1196"/>
      <c r="T638" s="1196"/>
      <c r="U638" s="1196"/>
      <c r="V638" s="1196"/>
      <c r="W638" s="1196"/>
      <c r="X638" s="1196"/>
      <c r="Y638" s="1196"/>
      <c r="Z638" s="1196"/>
      <c r="AA638" s="1196"/>
      <c r="AB638" s="1196"/>
      <c r="AC638" s="1196"/>
      <c r="AD638" s="1196"/>
      <c r="AE638" s="1196"/>
      <c r="AF638" s="1196"/>
      <c r="AG638" s="1196"/>
      <c r="AH638" s="1196"/>
      <c r="AI638" s="1196"/>
      <c r="AJ638" s="1196"/>
      <c r="AK638" s="1196"/>
      <c r="AL638" s="1196"/>
      <c r="AM638" s="1196"/>
      <c r="AN638" s="1196"/>
      <c r="AO638" s="1196"/>
      <c r="AP638" s="1196"/>
      <c r="AQ638" s="1196"/>
      <c r="AR638" s="1196"/>
      <c r="AS638" s="1196"/>
      <c r="AT638" s="1196"/>
      <c r="AU638" s="1196"/>
      <c r="AV638" s="1196"/>
      <c r="AW638" s="1196"/>
      <c r="AX638" s="1196"/>
      <c r="AY638" s="1196"/>
      <c r="AZ638" s="1196"/>
      <c r="BA638" s="1196"/>
      <c r="BB638" s="1196"/>
      <c r="BC638" s="1196"/>
      <c r="BD638" s="1196"/>
      <c r="BE638" s="1196"/>
      <c r="BF638" s="1196"/>
      <c r="BG638" s="1196"/>
      <c r="BH638" s="1196"/>
      <c r="BI638" s="1196"/>
      <c r="BJ638" s="1196"/>
      <c r="BK638" s="1196"/>
      <c r="BL638" s="1196"/>
      <c r="BM638" s="1196"/>
      <c r="BN638" s="1196"/>
      <c r="BO638" s="1196"/>
      <c r="BP638" s="1196"/>
      <c r="BQ638" s="1196"/>
      <c r="BR638" s="1196"/>
      <c r="BS638" s="1196"/>
      <c r="BT638" s="1196"/>
      <c r="BU638" s="1196"/>
      <c r="BV638" s="1196"/>
      <c r="BW638" s="1196"/>
      <c r="BX638" s="1196"/>
      <c r="BY638" s="1196"/>
      <c r="BZ638" s="1196"/>
      <c r="CA638" s="1196"/>
      <c r="CB638" s="1196"/>
      <c r="CC638" s="1196"/>
      <c r="CD638" s="1196"/>
      <c r="CE638" s="1196"/>
      <c r="CF638" s="1196"/>
      <c r="CG638" s="1196"/>
      <c r="CH638" s="1196"/>
      <c r="CI638" s="1196"/>
      <c r="CJ638" s="1196"/>
      <c r="CK638" s="1196"/>
      <c r="CL638" s="1196"/>
      <c r="CM638" s="1196"/>
    </row>
    <row r="639" spans="1:91" s="844" customFormat="1" ht="16.3">
      <c r="A639" s="1196"/>
      <c r="B639" s="1187" t="s">
        <v>653</v>
      </c>
      <c r="C639" s="1083"/>
      <c r="D639" s="1084"/>
      <c r="E639" s="1085"/>
      <c r="F639" s="1085"/>
      <c r="G639" s="1085"/>
      <c r="H639" s="1085"/>
      <c r="I639" s="1085"/>
      <c r="J639" s="1085"/>
      <c r="K639" s="1188"/>
      <c r="L639" s="1196"/>
      <c r="M639" s="1196"/>
      <c r="N639" s="1196"/>
      <c r="O639" s="1196"/>
      <c r="P639" s="1196"/>
      <c r="Q639" s="1196"/>
      <c r="R639" s="1196"/>
      <c r="S639" s="1196"/>
      <c r="T639" s="1196"/>
      <c r="U639" s="1196"/>
      <c r="V639" s="1196"/>
      <c r="W639" s="1196"/>
      <c r="X639" s="1196"/>
      <c r="Y639" s="1196"/>
      <c r="Z639" s="1196"/>
      <c r="AA639" s="1196"/>
      <c r="AB639" s="1196"/>
      <c r="AC639" s="1196"/>
      <c r="AD639" s="1196"/>
      <c r="AE639" s="1196"/>
      <c r="AF639" s="1196"/>
      <c r="AG639" s="1196"/>
      <c r="AH639" s="1196"/>
      <c r="AI639" s="1196"/>
      <c r="AJ639" s="1196"/>
      <c r="AK639" s="1196"/>
      <c r="AL639" s="1196"/>
      <c r="AM639" s="1196"/>
      <c r="AN639" s="1196"/>
      <c r="AO639" s="1196"/>
      <c r="AP639" s="1196"/>
      <c r="AQ639" s="1196"/>
      <c r="AR639" s="1196"/>
      <c r="AS639" s="1196"/>
      <c r="AT639" s="1196"/>
      <c r="AU639" s="1196"/>
      <c r="AV639" s="1196"/>
      <c r="AW639" s="1196"/>
      <c r="AX639" s="1196"/>
      <c r="AY639" s="1196"/>
      <c r="AZ639" s="1196"/>
      <c r="BA639" s="1196"/>
      <c r="BB639" s="1196"/>
      <c r="BC639" s="1196"/>
      <c r="BD639" s="1196"/>
      <c r="BE639" s="1196"/>
      <c r="BF639" s="1196"/>
      <c r="BG639" s="1196"/>
      <c r="BH639" s="1196"/>
      <c r="BI639" s="1196"/>
      <c r="BJ639" s="1196"/>
      <c r="BK639" s="1196"/>
      <c r="BL639" s="1196"/>
      <c r="BM639" s="1196"/>
      <c r="BN639" s="1196"/>
      <c r="BO639" s="1196"/>
      <c r="BP639" s="1196"/>
      <c r="BQ639" s="1196"/>
      <c r="BR639" s="1196"/>
      <c r="BS639" s="1196"/>
      <c r="BT639" s="1196"/>
      <c r="BU639" s="1196"/>
      <c r="BV639" s="1196"/>
      <c r="BW639" s="1196"/>
      <c r="BX639" s="1196"/>
      <c r="BY639" s="1196"/>
      <c r="BZ639" s="1196"/>
      <c r="CA639" s="1196"/>
      <c r="CB639" s="1196"/>
      <c r="CC639" s="1196"/>
      <c r="CD639" s="1196"/>
      <c r="CE639" s="1196"/>
      <c r="CF639" s="1196"/>
      <c r="CG639" s="1196"/>
      <c r="CH639" s="1196"/>
      <c r="CI639" s="1196"/>
      <c r="CJ639" s="1196"/>
      <c r="CK639" s="1196"/>
      <c r="CL639" s="1196"/>
      <c r="CM639" s="1196"/>
    </row>
    <row r="640" spans="1:91" s="844" customFormat="1" ht="16.3">
      <c r="A640" s="1196"/>
      <c r="B640" s="1191"/>
      <c r="C640" s="1192"/>
      <c r="D640" s="1193"/>
      <c r="E640" s="1194"/>
      <c r="F640" s="1194"/>
      <c r="G640" s="1194"/>
      <c r="H640" s="1194"/>
      <c r="I640" s="1194"/>
      <c r="J640" s="1194"/>
      <c r="K640" s="1195"/>
      <c r="L640" s="1196"/>
      <c r="M640" s="1196"/>
      <c r="N640" s="1196"/>
      <c r="O640" s="1196"/>
      <c r="P640" s="1196"/>
      <c r="Q640" s="1196"/>
      <c r="R640" s="1196"/>
      <c r="S640" s="1196"/>
      <c r="T640" s="1196"/>
      <c r="U640" s="1196"/>
      <c r="V640" s="1196"/>
      <c r="W640" s="1196"/>
      <c r="X640" s="1196"/>
      <c r="Y640" s="1196"/>
      <c r="Z640" s="1196"/>
      <c r="AA640" s="1196"/>
      <c r="AB640" s="1196"/>
      <c r="AC640" s="1196"/>
      <c r="AD640" s="1196"/>
      <c r="AE640" s="1196"/>
      <c r="AF640" s="1196"/>
      <c r="AG640" s="1196"/>
      <c r="AH640" s="1196"/>
      <c r="AI640" s="1196"/>
      <c r="AJ640" s="1196"/>
      <c r="AK640" s="1196"/>
      <c r="AL640" s="1196"/>
      <c r="AM640" s="1196"/>
      <c r="AN640" s="1196"/>
      <c r="AO640" s="1196"/>
      <c r="AP640" s="1196"/>
      <c r="AQ640" s="1196"/>
      <c r="AR640" s="1196"/>
      <c r="AS640" s="1196"/>
      <c r="AT640" s="1196"/>
      <c r="AU640" s="1196"/>
      <c r="AV640" s="1196"/>
      <c r="AW640" s="1196"/>
      <c r="AX640" s="1196"/>
      <c r="AY640" s="1196"/>
      <c r="AZ640" s="1196"/>
      <c r="BA640" s="1196"/>
      <c r="BB640" s="1196"/>
      <c r="BC640" s="1196"/>
      <c r="BD640" s="1196"/>
      <c r="BE640" s="1196"/>
      <c r="BF640" s="1196"/>
      <c r="BG640" s="1196"/>
      <c r="BH640" s="1196"/>
      <c r="BI640" s="1196"/>
      <c r="BJ640" s="1196"/>
      <c r="BK640" s="1196"/>
      <c r="BL640" s="1196"/>
      <c r="BM640" s="1196"/>
      <c r="BN640" s="1196"/>
      <c r="BO640" s="1196"/>
      <c r="BP640" s="1196"/>
      <c r="BQ640" s="1196"/>
      <c r="BR640" s="1196"/>
      <c r="BS640" s="1196"/>
      <c r="BT640" s="1196"/>
      <c r="BU640" s="1196"/>
      <c r="BV640" s="1196"/>
      <c r="BW640" s="1196"/>
      <c r="BX640" s="1196"/>
      <c r="BY640" s="1196"/>
      <c r="BZ640" s="1196"/>
      <c r="CA640" s="1196"/>
      <c r="CB640" s="1196"/>
      <c r="CC640" s="1196"/>
      <c r="CD640" s="1196"/>
      <c r="CE640" s="1196"/>
      <c r="CF640" s="1196"/>
      <c r="CG640" s="1196"/>
      <c r="CH640" s="1196"/>
      <c r="CI640" s="1196"/>
      <c r="CJ640" s="1196"/>
      <c r="CK640" s="1196"/>
      <c r="CL640" s="1196"/>
      <c r="CM640" s="1196"/>
    </row>
    <row r="641" spans="1:91" ht="16.3">
      <c r="B641" s="1067" t="s">
        <v>477</v>
      </c>
      <c r="C641" s="918" t="s">
        <v>1110</v>
      </c>
      <c r="D641" s="947">
        <v>266</v>
      </c>
      <c r="E641" s="622">
        <v>70</v>
      </c>
      <c r="F641" s="622">
        <v>38</v>
      </c>
      <c r="G641" s="622">
        <v>15</v>
      </c>
      <c r="H641" s="622" t="s">
        <v>1040</v>
      </c>
      <c r="I641" s="622"/>
      <c r="J641" s="622"/>
      <c r="K641" s="1135" t="s">
        <v>817</v>
      </c>
    </row>
    <row r="642" spans="1:91" ht="16.3">
      <c r="B642" s="1048" t="s">
        <v>1111</v>
      </c>
      <c r="C642" s="730" t="s">
        <v>1112</v>
      </c>
      <c r="D642" s="731">
        <v>348</v>
      </c>
      <c r="E642" s="1131">
        <v>70</v>
      </c>
      <c r="F642" s="1131">
        <v>38</v>
      </c>
      <c r="G642" s="1131">
        <v>15</v>
      </c>
      <c r="H642" s="1131" t="s">
        <v>1040</v>
      </c>
      <c r="I642" s="1131"/>
      <c r="J642" s="1131"/>
      <c r="K642" s="1136"/>
    </row>
    <row r="643" spans="1:91" ht="16.3">
      <c r="B643" s="1132" t="s">
        <v>174</v>
      </c>
      <c r="C643" s="730" t="s">
        <v>1113</v>
      </c>
      <c r="D643" s="731">
        <v>465</v>
      </c>
      <c r="E643" s="1131">
        <v>70</v>
      </c>
      <c r="F643" s="1131">
        <v>38</v>
      </c>
      <c r="G643" s="1131">
        <v>15</v>
      </c>
      <c r="H643" s="1131" t="s">
        <v>1040</v>
      </c>
      <c r="I643" s="1131"/>
      <c r="J643" s="1131"/>
      <c r="K643" s="1200"/>
    </row>
    <row r="644" spans="1:91" ht="16.3">
      <c r="B644" s="744"/>
      <c r="C644" s="730" t="s">
        <v>1048</v>
      </c>
      <c r="D644" s="731">
        <v>545</v>
      </c>
      <c r="E644" s="1131">
        <v>70</v>
      </c>
      <c r="F644" s="1131">
        <v>38</v>
      </c>
      <c r="G644" s="1131">
        <v>15</v>
      </c>
      <c r="H644" s="1131" t="s">
        <v>1040</v>
      </c>
      <c r="I644" s="1131"/>
      <c r="J644" s="1131"/>
      <c r="K644" s="1139"/>
    </row>
    <row r="645" spans="1:91" ht="16.3">
      <c r="B645" s="1070"/>
      <c r="C645" s="730" t="s">
        <v>1114</v>
      </c>
      <c r="D645" s="731">
        <v>683</v>
      </c>
      <c r="E645" s="1131">
        <v>70</v>
      </c>
      <c r="F645" s="1131">
        <v>38</v>
      </c>
      <c r="G645" s="1131">
        <v>15</v>
      </c>
      <c r="H645" s="1131" t="s">
        <v>1040</v>
      </c>
      <c r="I645" s="1131"/>
      <c r="J645" s="1131"/>
      <c r="K645" s="1139"/>
    </row>
    <row r="646" spans="1:91" ht="16.3">
      <c r="B646" s="1070"/>
      <c r="C646" s="918" t="s">
        <v>1110</v>
      </c>
      <c r="D646" s="947">
        <v>296</v>
      </c>
      <c r="E646" s="622">
        <v>70</v>
      </c>
      <c r="F646" s="622">
        <v>38</v>
      </c>
      <c r="G646" s="622">
        <v>15</v>
      </c>
      <c r="H646" s="622" t="s">
        <v>1040</v>
      </c>
      <c r="I646" s="622"/>
      <c r="J646" s="622"/>
      <c r="K646" s="1135" t="s">
        <v>788</v>
      </c>
    </row>
    <row r="647" spans="1:91" ht="16.3">
      <c r="B647" s="1073"/>
      <c r="C647" s="730" t="s">
        <v>1112</v>
      </c>
      <c r="D647" s="731">
        <v>375</v>
      </c>
      <c r="E647" s="1131">
        <v>70</v>
      </c>
      <c r="F647" s="1131">
        <v>38</v>
      </c>
      <c r="G647" s="1131">
        <v>15</v>
      </c>
      <c r="H647" s="1131" t="s">
        <v>1040</v>
      </c>
      <c r="I647" s="1131"/>
      <c r="J647" s="1131"/>
      <c r="K647" s="1136"/>
    </row>
    <row r="648" spans="1:91" s="37" customFormat="1" ht="16.3">
      <c r="B648" s="1201"/>
      <c r="C648" s="730" t="s">
        <v>1113</v>
      </c>
      <c r="D648" s="731">
        <v>495</v>
      </c>
      <c r="E648" s="1131">
        <v>70</v>
      </c>
      <c r="F648" s="1131">
        <v>38</v>
      </c>
      <c r="G648" s="1131">
        <v>15</v>
      </c>
      <c r="H648" s="1131" t="s">
        <v>1040</v>
      </c>
      <c r="I648" s="1131"/>
      <c r="J648" s="1131"/>
      <c r="K648" s="1200"/>
    </row>
    <row r="649" spans="1:91" s="37" customFormat="1" ht="16.3">
      <c r="B649" s="932"/>
      <c r="C649" s="730" t="s">
        <v>1048</v>
      </c>
      <c r="D649" s="731">
        <v>575</v>
      </c>
      <c r="E649" s="1131">
        <v>70</v>
      </c>
      <c r="F649" s="1131">
        <v>38</v>
      </c>
      <c r="G649" s="1131">
        <v>15</v>
      </c>
      <c r="H649" s="1131" t="s">
        <v>1040</v>
      </c>
      <c r="I649" s="1131"/>
      <c r="J649" s="1131"/>
      <c r="K649" s="1139"/>
    </row>
    <row r="650" spans="1:91" s="37" customFormat="1" ht="16.3">
      <c r="B650" s="932"/>
      <c r="C650" s="730" t="s">
        <v>1114</v>
      </c>
      <c r="D650" s="731">
        <v>713</v>
      </c>
      <c r="E650" s="1131">
        <v>70</v>
      </c>
      <c r="F650" s="1131">
        <v>38</v>
      </c>
      <c r="G650" s="1131">
        <v>15</v>
      </c>
      <c r="H650" s="1131" t="s">
        <v>1040</v>
      </c>
      <c r="I650" s="1131"/>
      <c r="J650" s="1131"/>
      <c r="K650" s="1139"/>
    </row>
    <row r="651" spans="1:91" s="37" customFormat="1" ht="16.3">
      <c r="B651" s="932"/>
      <c r="C651" s="918" t="s">
        <v>1110</v>
      </c>
      <c r="D651" s="947">
        <v>266</v>
      </c>
      <c r="E651" s="622">
        <v>70</v>
      </c>
      <c r="F651" s="622">
        <v>38</v>
      </c>
      <c r="G651" s="622">
        <v>15</v>
      </c>
      <c r="H651" s="622" t="s">
        <v>1040</v>
      </c>
      <c r="I651" s="622"/>
      <c r="J651" s="622"/>
      <c r="K651" s="1135" t="s">
        <v>789</v>
      </c>
    </row>
    <row r="652" spans="1:91" s="37" customFormat="1" ht="16.3">
      <c r="B652" s="932"/>
      <c r="C652" s="730" t="s">
        <v>1112</v>
      </c>
      <c r="D652" s="731">
        <v>348</v>
      </c>
      <c r="E652" s="1131">
        <v>70</v>
      </c>
      <c r="F652" s="1131">
        <v>38</v>
      </c>
      <c r="G652" s="1131">
        <v>15</v>
      </c>
      <c r="H652" s="1131" t="s">
        <v>1040</v>
      </c>
      <c r="I652" s="1131"/>
      <c r="J652" s="1131"/>
      <c r="K652" s="1136"/>
    </row>
    <row r="653" spans="1:91" s="37" customFormat="1" ht="16.3">
      <c r="B653" s="932"/>
      <c r="C653" s="730" t="s">
        <v>1113</v>
      </c>
      <c r="D653" s="731">
        <v>465</v>
      </c>
      <c r="E653" s="1131">
        <v>70</v>
      </c>
      <c r="F653" s="1131">
        <v>38</v>
      </c>
      <c r="G653" s="1131">
        <v>15</v>
      </c>
      <c r="H653" s="1131" t="s">
        <v>1040</v>
      </c>
      <c r="I653" s="1131"/>
      <c r="J653" s="1131"/>
      <c r="K653" s="1200"/>
    </row>
    <row r="654" spans="1:91" s="37" customFormat="1" ht="16.3">
      <c r="B654" s="932"/>
      <c r="C654" s="730" t="s">
        <v>1048</v>
      </c>
      <c r="D654" s="731">
        <v>545</v>
      </c>
      <c r="E654" s="1131">
        <v>70</v>
      </c>
      <c r="F654" s="1131">
        <v>38</v>
      </c>
      <c r="G654" s="1131">
        <v>15</v>
      </c>
      <c r="H654" s="1131" t="s">
        <v>1040</v>
      </c>
      <c r="I654" s="1131"/>
      <c r="J654" s="1131"/>
      <c r="K654" s="1139"/>
    </row>
    <row r="655" spans="1:91" s="37" customFormat="1" ht="16.3">
      <c r="B655" s="932"/>
      <c r="C655" s="1202" t="s">
        <v>1114</v>
      </c>
      <c r="D655" s="1149">
        <v>683</v>
      </c>
      <c r="E655" s="1149">
        <v>70</v>
      </c>
      <c r="F655" s="1150">
        <v>38</v>
      </c>
      <c r="G655" s="1150">
        <v>15</v>
      </c>
      <c r="H655" s="1150" t="s">
        <v>1040</v>
      </c>
      <c r="I655" s="1150"/>
      <c r="J655" s="1150"/>
      <c r="K655" s="1203"/>
    </row>
    <row r="656" spans="1:91" s="574" customFormat="1" ht="16.3">
      <c r="A656" s="621"/>
      <c r="B656" s="1123" t="s">
        <v>1060</v>
      </c>
      <c r="C656" s="825"/>
      <c r="D656" s="826"/>
      <c r="E656" s="826"/>
      <c r="F656" s="826"/>
      <c r="G656" s="826"/>
      <c r="H656" s="826"/>
      <c r="I656" s="826"/>
      <c r="J656" s="826"/>
      <c r="K656" s="1124"/>
      <c r="L656" s="621"/>
      <c r="M656" s="621"/>
      <c r="N656" s="621"/>
      <c r="O656" s="621"/>
      <c r="P656" s="621"/>
      <c r="Q656" s="621"/>
      <c r="R656" s="621"/>
      <c r="S656" s="621"/>
      <c r="T656" s="621"/>
      <c r="U656" s="621"/>
      <c r="V656" s="621"/>
      <c r="W656" s="621"/>
      <c r="X656" s="621"/>
      <c r="Y656" s="621"/>
      <c r="Z656" s="621"/>
      <c r="AA656" s="621"/>
      <c r="AB656" s="621"/>
      <c r="AC656" s="621"/>
      <c r="AD656" s="621"/>
      <c r="AE656" s="621"/>
      <c r="AF656" s="621"/>
      <c r="AG656" s="621"/>
      <c r="AH656" s="621"/>
      <c r="AI656" s="621"/>
      <c r="AJ656" s="621"/>
      <c r="AK656" s="621"/>
      <c r="AL656" s="621"/>
      <c r="AM656" s="621"/>
      <c r="AN656" s="621"/>
      <c r="AO656" s="621"/>
      <c r="AP656" s="621"/>
      <c r="AQ656" s="621"/>
      <c r="AR656" s="621"/>
      <c r="AS656" s="621"/>
      <c r="AT656" s="621"/>
      <c r="AU656" s="621"/>
      <c r="AV656" s="621"/>
      <c r="AW656" s="621"/>
      <c r="AX656" s="621"/>
      <c r="AY656" s="621"/>
      <c r="AZ656" s="621"/>
      <c r="BA656" s="621"/>
      <c r="BB656" s="621"/>
      <c r="BC656" s="621"/>
      <c r="BD656" s="621"/>
      <c r="BE656" s="621"/>
      <c r="BF656" s="621"/>
      <c r="BG656" s="621"/>
      <c r="BH656" s="621"/>
      <c r="BI656" s="621"/>
      <c r="BJ656" s="621"/>
      <c r="BK656" s="621"/>
      <c r="BL656" s="621"/>
      <c r="BM656" s="621"/>
      <c r="BN656" s="621"/>
      <c r="BO656" s="621"/>
      <c r="BP656" s="621"/>
      <c r="BQ656" s="621"/>
      <c r="BR656" s="621"/>
      <c r="BS656" s="621"/>
      <c r="BT656" s="621"/>
      <c r="BU656" s="621"/>
      <c r="BV656" s="621"/>
      <c r="BW656" s="621"/>
      <c r="BX656" s="621"/>
      <c r="BY656" s="621"/>
      <c r="BZ656" s="621"/>
      <c r="CA656" s="621"/>
      <c r="CB656" s="621"/>
      <c r="CC656" s="621"/>
      <c r="CD656" s="621"/>
      <c r="CE656" s="621"/>
      <c r="CF656" s="621"/>
      <c r="CG656" s="621"/>
      <c r="CH656" s="621"/>
      <c r="CI656" s="621"/>
      <c r="CJ656" s="621"/>
      <c r="CK656" s="621"/>
      <c r="CL656" s="621"/>
      <c r="CM656" s="621"/>
    </row>
    <row r="657" spans="1:91" s="574" customFormat="1" ht="16.3">
      <c r="A657" s="621"/>
      <c r="B657" s="1123" t="s">
        <v>1061</v>
      </c>
      <c r="C657" s="825"/>
      <c r="D657" s="826"/>
      <c r="E657" s="826"/>
      <c r="F657" s="826"/>
      <c r="G657" s="826"/>
      <c r="H657" s="826"/>
      <c r="I657" s="826"/>
      <c r="J657" s="826"/>
      <c r="K657" s="1124"/>
      <c r="L657" s="621"/>
      <c r="M657" s="621"/>
      <c r="N657" s="621"/>
      <c r="O657" s="621"/>
      <c r="P657" s="621"/>
      <c r="Q657" s="621"/>
      <c r="R657" s="621"/>
      <c r="S657" s="621"/>
      <c r="T657" s="621"/>
      <c r="U657" s="621"/>
      <c r="V657" s="621"/>
      <c r="W657" s="621"/>
      <c r="X657" s="621"/>
      <c r="Y657" s="621"/>
      <c r="Z657" s="621"/>
      <c r="AA657" s="621"/>
      <c r="AB657" s="621"/>
      <c r="AC657" s="621"/>
      <c r="AD657" s="621"/>
      <c r="AE657" s="621"/>
      <c r="AF657" s="621"/>
      <c r="AG657" s="621"/>
      <c r="AH657" s="621"/>
      <c r="AI657" s="621"/>
      <c r="AJ657" s="621"/>
      <c r="AK657" s="621"/>
      <c r="AL657" s="621"/>
      <c r="AM657" s="621"/>
      <c r="AN657" s="621"/>
      <c r="AO657" s="621"/>
      <c r="AP657" s="621"/>
      <c r="AQ657" s="621"/>
      <c r="AR657" s="621"/>
      <c r="AS657" s="621"/>
      <c r="AT657" s="621"/>
      <c r="AU657" s="621"/>
      <c r="AV657" s="621"/>
      <c r="AW657" s="621"/>
      <c r="AX657" s="621"/>
      <c r="AY657" s="621"/>
      <c r="AZ657" s="621"/>
      <c r="BA657" s="621"/>
      <c r="BB657" s="621"/>
      <c r="BC657" s="621"/>
      <c r="BD657" s="621"/>
      <c r="BE657" s="621"/>
      <c r="BF657" s="621"/>
      <c r="BG657" s="621"/>
      <c r="BH657" s="621"/>
      <c r="BI657" s="621"/>
      <c r="BJ657" s="621"/>
      <c r="BK657" s="621"/>
      <c r="BL657" s="621"/>
      <c r="BM657" s="621"/>
      <c r="BN657" s="621"/>
      <c r="BO657" s="621"/>
      <c r="BP657" s="621"/>
      <c r="BQ657" s="621"/>
      <c r="BR657" s="621"/>
      <c r="BS657" s="621"/>
      <c r="BT657" s="621"/>
      <c r="BU657" s="621"/>
      <c r="BV657" s="621"/>
      <c r="BW657" s="621"/>
      <c r="BX657" s="621"/>
      <c r="BY657" s="621"/>
      <c r="BZ657" s="621"/>
      <c r="CA657" s="621"/>
      <c r="CB657" s="621"/>
      <c r="CC657" s="621"/>
      <c r="CD657" s="621"/>
      <c r="CE657" s="621"/>
      <c r="CF657" s="621"/>
      <c r="CG657" s="621"/>
      <c r="CH657" s="621"/>
      <c r="CI657" s="621"/>
      <c r="CJ657" s="621"/>
      <c r="CK657" s="621"/>
      <c r="CL657" s="621"/>
      <c r="CM657" s="621"/>
    </row>
    <row r="658" spans="1:91" s="955" customFormat="1" ht="16.3">
      <c r="B658" s="340" t="s">
        <v>1062</v>
      </c>
      <c r="C658" s="822"/>
      <c r="D658" s="823"/>
      <c r="E658" s="823"/>
      <c r="F658" s="823"/>
      <c r="G658" s="823"/>
      <c r="H658" s="823"/>
      <c r="I658" s="823"/>
      <c r="J658" s="823"/>
      <c r="K658" s="1125"/>
    </row>
    <row r="659" spans="1:91" s="574" customFormat="1" ht="16.3">
      <c r="A659" s="621"/>
      <c r="B659" s="1123" t="s">
        <v>1115</v>
      </c>
      <c r="C659" s="825"/>
      <c r="D659" s="826"/>
      <c r="E659" s="826"/>
      <c r="F659" s="826"/>
      <c r="G659" s="826"/>
      <c r="H659" s="826"/>
      <c r="I659" s="826"/>
      <c r="J659" s="826"/>
      <c r="K659" s="1124"/>
      <c r="L659" s="621"/>
      <c r="M659" s="621"/>
      <c r="N659" s="621"/>
      <c r="O659" s="621"/>
      <c r="P659" s="621"/>
      <c r="Q659" s="621"/>
      <c r="R659" s="621"/>
      <c r="S659" s="621"/>
      <c r="T659" s="621"/>
      <c r="U659" s="621"/>
      <c r="V659" s="621"/>
      <c r="W659" s="621"/>
      <c r="X659" s="621"/>
      <c r="Y659" s="621"/>
      <c r="Z659" s="621"/>
      <c r="AA659" s="621"/>
      <c r="AB659" s="621"/>
      <c r="AC659" s="621"/>
      <c r="AD659" s="621"/>
      <c r="AE659" s="621"/>
      <c r="AF659" s="621"/>
      <c r="AG659" s="621"/>
      <c r="AH659" s="621"/>
      <c r="AI659" s="621"/>
      <c r="AJ659" s="621"/>
      <c r="AK659" s="621"/>
      <c r="AL659" s="621"/>
      <c r="AM659" s="621"/>
      <c r="AN659" s="621"/>
      <c r="AO659" s="621"/>
      <c r="AP659" s="621"/>
      <c r="AQ659" s="621"/>
      <c r="AR659" s="621"/>
      <c r="AS659" s="621"/>
      <c r="AT659" s="621"/>
      <c r="AU659" s="621"/>
      <c r="AV659" s="621"/>
      <c r="AW659" s="621"/>
      <c r="AX659" s="621"/>
      <c r="AY659" s="621"/>
      <c r="AZ659" s="621"/>
      <c r="BA659" s="621"/>
      <c r="BB659" s="621"/>
      <c r="BC659" s="621"/>
      <c r="BD659" s="621"/>
      <c r="BE659" s="621"/>
      <c r="BF659" s="621"/>
      <c r="BG659" s="621"/>
      <c r="BH659" s="621"/>
      <c r="BI659" s="621"/>
      <c r="BJ659" s="621"/>
      <c r="BK659" s="621"/>
      <c r="BL659" s="621"/>
      <c r="BM659" s="621"/>
      <c r="BN659" s="621"/>
      <c r="BO659" s="621"/>
      <c r="BP659" s="621"/>
      <c r="BQ659" s="621"/>
      <c r="BR659" s="621"/>
      <c r="BS659" s="621"/>
      <c r="BT659" s="621"/>
      <c r="BU659" s="621"/>
      <c r="BV659" s="621"/>
      <c r="BW659" s="621"/>
      <c r="BX659" s="621"/>
      <c r="BY659" s="621"/>
      <c r="BZ659" s="621"/>
      <c r="CA659" s="621"/>
      <c r="CB659" s="621"/>
      <c r="CC659" s="621"/>
      <c r="CD659" s="621"/>
      <c r="CE659" s="621"/>
      <c r="CF659" s="621"/>
      <c r="CG659" s="621"/>
      <c r="CH659" s="621"/>
      <c r="CI659" s="621"/>
      <c r="CJ659" s="621"/>
      <c r="CK659" s="621"/>
      <c r="CL659" s="621"/>
      <c r="CM659" s="621"/>
    </row>
    <row r="660" spans="1:91" s="574" customFormat="1" ht="16.3">
      <c r="A660" s="621"/>
      <c r="B660" s="1123" t="s">
        <v>1064</v>
      </c>
      <c r="C660" s="825"/>
      <c r="D660" s="826"/>
      <c r="E660" s="826"/>
      <c r="F660" s="826"/>
      <c r="G660" s="826"/>
      <c r="H660" s="826"/>
      <c r="I660" s="826"/>
      <c r="J660" s="826"/>
      <c r="K660" s="1124"/>
      <c r="L660" s="621"/>
      <c r="M660" s="621"/>
      <c r="N660" s="621"/>
      <c r="O660" s="621"/>
      <c r="P660" s="621"/>
      <c r="Q660" s="621"/>
      <c r="R660" s="621"/>
      <c r="S660" s="621"/>
      <c r="T660" s="621"/>
      <c r="U660" s="621"/>
      <c r="V660" s="621"/>
      <c r="W660" s="621"/>
      <c r="X660" s="621"/>
      <c r="Y660" s="621"/>
      <c r="Z660" s="621"/>
      <c r="AA660" s="621"/>
      <c r="AB660" s="621"/>
      <c r="AC660" s="621"/>
      <c r="AD660" s="621"/>
      <c r="AE660" s="621"/>
      <c r="AF660" s="621"/>
      <c r="AG660" s="621"/>
      <c r="AH660" s="621"/>
      <c r="AI660" s="621"/>
      <c r="AJ660" s="621"/>
      <c r="AK660" s="621"/>
      <c r="AL660" s="621"/>
      <c r="AM660" s="621"/>
      <c r="AN660" s="621"/>
      <c r="AO660" s="621"/>
      <c r="AP660" s="621"/>
      <c r="AQ660" s="621"/>
      <c r="AR660" s="621"/>
      <c r="AS660" s="621"/>
      <c r="AT660" s="621"/>
      <c r="AU660" s="621"/>
      <c r="AV660" s="621"/>
      <c r="AW660" s="621"/>
      <c r="AX660" s="621"/>
      <c r="AY660" s="621"/>
      <c r="AZ660" s="621"/>
      <c r="BA660" s="621"/>
      <c r="BB660" s="621"/>
      <c r="BC660" s="621"/>
      <c r="BD660" s="621"/>
      <c r="BE660" s="621"/>
      <c r="BF660" s="621"/>
      <c r="BG660" s="621"/>
      <c r="BH660" s="621"/>
      <c r="BI660" s="621"/>
      <c r="BJ660" s="621"/>
      <c r="BK660" s="621"/>
      <c r="BL660" s="621"/>
      <c r="BM660" s="621"/>
      <c r="BN660" s="621"/>
      <c r="BO660" s="621"/>
      <c r="BP660" s="621"/>
      <c r="BQ660" s="621"/>
      <c r="BR660" s="621"/>
      <c r="BS660" s="621"/>
      <c r="BT660" s="621"/>
      <c r="BU660" s="621"/>
      <c r="BV660" s="621"/>
      <c r="BW660" s="621"/>
      <c r="BX660" s="621"/>
      <c r="BY660" s="621"/>
      <c r="BZ660" s="621"/>
      <c r="CA660" s="621"/>
      <c r="CB660" s="621"/>
      <c r="CC660" s="621"/>
      <c r="CD660" s="621"/>
      <c r="CE660" s="621"/>
      <c r="CF660" s="621"/>
      <c r="CG660" s="621"/>
      <c r="CH660" s="621"/>
      <c r="CI660" s="621"/>
      <c r="CJ660" s="621"/>
      <c r="CK660" s="621"/>
      <c r="CL660" s="621"/>
      <c r="CM660" s="621"/>
    </row>
    <row r="661" spans="1:91" s="979" customFormat="1" ht="16.3">
      <c r="B661" s="1080" t="s">
        <v>1116</v>
      </c>
      <c r="C661" s="980"/>
      <c r="D661" s="823"/>
      <c r="E661" s="823"/>
      <c r="F661" s="823"/>
      <c r="G661" s="981"/>
      <c r="H661" s="981"/>
      <c r="I661" s="823"/>
      <c r="J661" s="823"/>
      <c r="K661" s="1125"/>
    </row>
    <row r="662" spans="1:91" s="979" customFormat="1" ht="16.3">
      <c r="B662" s="1080" t="s">
        <v>1117</v>
      </c>
      <c r="C662" s="980"/>
      <c r="D662" s="823"/>
      <c r="E662" s="823"/>
      <c r="F662" s="823"/>
      <c r="G662" s="981"/>
      <c r="H662" s="981"/>
      <c r="I662" s="823"/>
      <c r="J662" s="823"/>
      <c r="K662" s="1125"/>
    </row>
    <row r="663" spans="1:91" s="574" customFormat="1" ht="16.3">
      <c r="A663" s="621"/>
      <c r="B663" s="1204" t="s">
        <v>658</v>
      </c>
      <c r="C663" s="1127"/>
      <c r="D663" s="1128"/>
      <c r="E663" s="1128"/>
      <c r="F663" s="1128"/>
      <c r="G663" s="1128"/>
      <c r="H663" s="1128"/>
      <c r="I663" s="1128"/>
      <c r="J663" s="1128"/>
      <c r="K663" s="1129"/>
      <c r="L663" s="621"/>
      <c r="M663" s="621"/>
      <c r="N663" s="621"/>
      <c r="O663" s="621"/>
      <c r="P663" s="621"/>
      <c r="Q663" s="621"/>
      <c r="R663" s="621"/>
      <c r="S663" s="621"/>
      <c r="T663" s="621"/>
      <c r="U663" s="621"/>
      <c r="V663" s="621"/>
      <c r="W663" s="621"/>
      <c r="X663" s="621"/>
      <c r="Y663" s="621"/>
      <c r="Z663" s="621"/>
      <c r="AA663" s="621"/>
      <c r="AB663" s="621"/>
      <c r="AC663" s="621"/>
      <c r="AD663" s="621"/>
      <c r="AE663" s="621"/>
      <c r="AF663" s="621"/>
      <c r="AG663" s="621"/>
      <c r="AH663" s="621"/>
      <c r="AI663" s="621"/>
      <c r="AJ663" s="621"/>
      <c r="AK663" s="621"/>
      <c r="AL663" s="621"/>
      <c r="AM663" s="621"/>
      <c r="AN663" s="621"/>
      <c r="AO663" s="621"/>
      <c r="AP663" s="621"/>
      <c r="AQ663" s="621"/>
      <c r="AR663" s="621"/>
      <c r="AS663" s="621"/>
      <c r="AT663" s="621"/>
      <c r="AU663" s="621"/>
      <c r="AV663" s="621"/>
      <c r="AW663" s="621"/>
      <c r="AX663" s="621"/>
      <c r="AY663" s="621"/>
      <c r="AZ663" s="621"/>
      <c r="BA663" s="621"/>
      <c r="BB663" s="621"/>
      <c r="BC663" s="621"/>
      <c r="BD663" s="621"/>
      <c r="BE663" s="621"/>
      <c r="BF663" s="621"/>
      <c r="BG663" s="621"/>
      <c r="BH663" s="621"/>
      <c r="BI663" s="621"/>
      <c r="BJ663" s="621"/>
      <c r="BK663" s="621"/>
      <c r="BL663" s="621"/>
      <c r="BM663" s="621"/>
      <c r="BN663" s="621"/>
      <c r="BO663" s="621"/>
      <c r="BP663" s="621"/>
      <c r="BQ663" s="621"/>
      <c r="BR663" s="621"/>
      <c r="BS663" s="621"/>
      <c r="BT663" s="621"/>
      <c r="BU663" s="621"/>
      <c r="BV663" s="621"/>
      <c r="BW663" s="621"/>
      <c r="BX663" s="621"/>
      <c r="BY663" s="621"/>
      <c r="BZ663" s="621"/>
      <c r="CA663" s="621"/>
      <c r="CB663" s="621"/>
      <c r="CC663" s="621"/>
      <c r="CD663" s="621"/>
      <c r="CE663" s="621"/>
      <c r="CF663" s="621"/>
      <c r="CG663" s="621"/>
      <c r="CH663" s="621"/>
      <c r="CI663" s="621"/>
      <c r="CJ663" s="621"/>
      <c r="CK663" s="621"/>
      <c r="CL663" s="621"/>
      <c r="CM663" s="621"/>
    </row>
    <row r="664" spans="1:91" s="37" customFormat="1" ht="16.3">
      <c r="B664" s="932"/>
      <c r="C664" s="820"/>
      <c r="D664" s="820"/>
      <c r="E664" s="820"/>
      <c r="F664" s="820"/>
      <c r="G664" s="820"/>
      <c r="H664" s="820"/>
      <c r="I664" s="820"/>
      <c r="J664" s="820"/>
      <c r="K664" s="1205"/>
    </row>
    <row r="665" spans="1:91" s="230" customFormat="1" ht="16.3">
      <c r="B665" s="917" t="s">
        <v>828</v>
      </c>
      <c r="C665" s="918" t="s">
        <v>829</v>
      </c>
      <c r="D665" s="1043">
        <v>120</v>
      </c>
      <c r="E665" s="1044">
        <v>54</v>
      </c>
      <c r="F665" s="1044">
        <v>54</v>
      </c>
      <c r="G665" s="1045">
        <v>13</v>
      </c>
      <c r="H665" s="1046" t="s">
        <v>43</v>
      </c>
      <c r="I665" s="947"/>
      <c r="J665" s="622"/>
      <c r="K665" s="917" t="s">
        <v>1041</v>
      </c>
    </row>
    <row r="666" spans="1:91" s="230" customFormat="1" ht="16.3">
      <c r="B666" s="1206" t="s">
        <v>830</v>
      </c>
      <c r="C666" s="730" t="s">
        <v>207</v>
      </c>
      <c r="D666" s="1049">
        <v>195</v>
      </c>
      <c r="E666" s="1050">
        <v>54</v>
      </c>
      <c r="F666" s="1050">
        <v>54</v>
      </c>
      <c r="G666" s="1051">
        <v>13</v>
      </c>
      <c r="H666" s="617" t="s">
        <v>43</v>
      </c>
      <c r="I666" s="731"/>
      <c r="J666" s="1131"/>
      <c r="K666" s="732"/>
    </row>
    <row r="667" spans="1:91" s="230" customFormat="1" ht="16.3">
      <c r="B667" s="1052" t="s">
        <v>174</v>
      </c>
      <c r="C667" s="1202" t="s">
        <v>298</v>
      </c>
      <c r="D667" s="1207">
        <v>278</v>
      </c>
      <c r="E667" s="1207">
        <v>54</v>
      </c>
      <c r="F667" s="1208">
        <v>54</v>
      </c>
      <c r="G667" s="1208">
        <v>13</v>
      </c>
      <c r="H667" s="619" t="s">
        <v>43</v>
      </c>
      <c r="I667" s="1149"/>
      <c r="J667" s="1150"/>
      <c r="K667" s="1140"/>
    </row>
    <row r="668" spans="1:91" ht="16.3">
      <c r="B668" s="847" t="s">
        <v>1118</v>
      </c>
      <c r="C668" s="1059"/>
      <c r="D668" s="1058"/>
      <c r="E668" s="1058"/>
      <c r="F668" s="1058"/>
      <c r="G668" s="1058"/>
      <c r="H668" s="617"/>
      <c r="I668" s="617"/>
      <c r="J668" s="617"/>
      <c r="K668" s="1136"/>
    </row>
    <row r="669" spans="1:91" s="844" customFormat="1" ht="16.3">
      <c r="A669" s="843"/>
      <c r="B669" s="563" t="s">
        <v>893</v>
      </c>
      <c r="C669" s="1183"/>
      <c r="D669" s="1184"/>
      <c r="E669" s="1185"/>
      <c r="F669" s="1185"/>
      <c r="G669" s="1185"/>
      <c r="H669" s="1185"/>
      <c r="I669" s="1185"/>
      <c r="J669" s="1185"/>
      <c r="K669" s="1186"/>
      <c r="L669" s="843"/>
      <c r="M669" s="843"/>
      <c r="N669" s="843"/>
      <c r="O669" s="843"/>
      <c r="P669" s="843"/>
      <c r="Q669" s="843"/>
      <c r="R669" s="843"/>
      <c r="S669" s="843"/>
      <c r="T669" s="843"/>
      <c r="U669" s="843"/>
      <c r="V669" s="843"/>
      <c r="W669" s="843"/>
      <c r="X669" s="843"/>
      <c r="Y669" s="843"/>
      <c r="Z669" s="843"/>
      <c r="AA669" s="843"/>
      <c r="AB669" s="843"/>
      <c r="AC669" s="843"/>
      <c r="AD669" s="843"/>
      <c r="AE669" s="843"/>
      <c r="AF669" s="843"/>
      <c r="AG669" s="843"/>
      <c r="AH669" s="843"/>
      <c r="AI669" s="843"/>
      <c r="AJ669" s="843"/>
      <c r="AK669" s="843"/>
      <c r="AL669" s="843"/>
      <c r="AM669" s="843"/>
      <c r="AN669" s="843"/>
      <c r="AO669" s="843"/>
      <c r="AP669" s="843"/>
      <c r="AQ669" s="843"/>
      <c r="AR669" s="843"/>
      <c r="AS669" s="843"/>
      <c r="AT669" s="843"/>
      <c r="AU669" s="843"/>
      <c r="AV669" s="843"/>
      <c r="AW669" s="843"/>
      <c r="AX669" s="843"/>
      <c r="AY669" s="843"/>
      <c r="AZ669" s="843"/>
      <c r="BA669" s="843"/>
      <c r="BB669" s="843"/>
      <c r="BC669" s="843"/>
      <c r="BD669" s="843"/>
      <c r="BE669" s="843"/>
      <c r="BF669" s="843"/>
      <c r="BG669" s="843"/>
      <c r="BH669" s="843"/>
      <c r="BI669" s="843"/>
      <c r="BJ669" s="843"/>
      <c r="BK669" s="843"/>
      <c r="BL669" s="843"/>
      <c r="BM669" s="843"/>
      <c r="BN669" s="843"/>
      <c r="BO669" s="843"/>
      <c r="BP669" s="843"/>
      <c r="BQ669" s="843"/>
      <c r="BR669" s="843"/>
      <c r="BS669" s="843"/>
      <c r="BT669" s="843"/>
      <c r="BU669" s="843"/>
      <c r="BV669" s="843"/>
      <c r="BW669" s="843"/>
      <c r="BX669" s="843"/>
      <c r="BY669" s="843"/>
      <c r="BZ669" s="843"/>
      <c r="CA669" s="843"/>
      <c r="CB669" s="843"/>
      <c r="CC669" s="843"/>
      <c r="CD669" s="843"/>
      <c r="CE669" s="843"/>
      <c r="CF669" s="843"/>
      <c r="CG669" s="843"/>
      <c r="CH669" s="843"/>
      <c r="CI669" s="843"/>
      <c r="CJ669" s="843"/>
      <c r="CK669" s="843"/>
      <c r="CL669" s="843"/>
      <c r="CM669" s="843"/>
    </row>
    <row r="670" spans="1:91" s="844" customFormat="1" ht="16.3">
      <c r="A670" s="843"/>
      <c r="B670" s="563" t="s">
        <v>894</v>
      </c>
      <c r="C670" s="1183"/>
      <c r="D670" s="1184"/>
      <c r="E670" s="1185"/>
      <c r="F670" s="1185"/>
      <c r="G670" s="1185"/>
      <c r="H670" s="1185"/>
      <c r="I670" s="1185"/>
      <c r="J670" s="1185"/>
      <c r="K670" s="1186"/>
      <c r="L670" s="843"/>
      <c r="M670" s="843"/>
      <c r="N670" s="843"/>
      <c r="O670" s="843"/>
      <c r="P670" s="843"/>
      <c r="Q670" s="843"/>
      <c r="R670" s="843"/>
      <c r="S670" s="843"/>
      <c r="T670" s="843"/>
      <c r="U670" s="843"/>
      <c r="V670" s="843"/>
      <c r="W670" s="843"/>
      <c r="X670" s="843"/>
      <c r="Y670" s="843"/>
      <c r="Z670" s="843"/>
      <c r="AA670" s="843"/>
      <c r="AB670" s="843"/>
      <c r="AC670" s="843"/>
      <c r="AD670" s="843"/>
      <c r="AE670" s="843"/>
      <c r="AF670" s="843"/>
      <c r="AG670" s="843"/>
      <c r="AH670" s="843"/>
      <c r="AI670" s="843"/>
      <c r="AJ670" s="843"/>
      <c r="AK670" s="843"/>
      <c r="AL670" s="843"/>
      <c r="AM670" s="843"/>
      <c r="AN670" s="843"/>
      <c r="AO670" s="843"/>
      <c r="AP670" s="843"/>
      <c r="AQ670" s="843"/>
      <c r="AR670" s="843"/>
      <c r="AS670" s="843"/>
      <c r="AT670" s="843"/>
      <c r="AU670" s="843"/>
      <c r="AV670" s="843"/>
      <c r="AW670" s="843"/>
      <c r="AX670" s="843"/>
      <c r="AY670" s="843"/>
      <c r="AZ670" s="843"/>
      <c r="BA670" s="843"/>
      <c r="BB670" s="843"/>
      <c r="BC670" s="843"/>
      <c r="BD670" s="843"/>
      <c r="BE670" s="843"/>
      <c r="BF670" s="843"/>
      <c r="BG670" s="843"/>
      <c r="BH670" s="843"/>
      <c r="BI670" s="843"/>
      <c r="BJ670" s="843"/>
      <c r="BK670" s="843"/>
      <c r="BL670" s="843"/>
      <c r="BM670" s="843"/>
      <c r="BN670" s="843"/>
      <c r="BO670" s="843"/>
      <c r="BP670" s="843"/>
      <c r="BQ670" s="843"/>
      <c r="BR670" s="843"/>
      <c r="BS670" s="843"/>
      <c r="BT670" s="843"/>
      <c r="BU670" s="843"/>
      <c r="BV670" s="843"/>
      <c r="BW670" s="843"/>
      <c r="BX670" s="843"/>
      <c r="BY670" s="843"/>
      <c r="BZ670" s="843"/>
      <c r="CA670" s="843"/>
      <c r="CB670" s="843"/>
      <c r="CC670" s="843"/>
      <c r="CD670" s="843"/>
      <c r="CE670" s="843"/>
      <c r="CF670" s="843"/>
      <c r="CG670" s="843"/>
      <c r="CH670" s="843"/>
      <c r="CI670" s="843"/>
      <c r="CJ670" s="843"/>
      <c r="CK670" s="843"/>
      <c r="CL670" s="843"/>
      <c r="CM670" s="843"/>
    </row>
    <row r="671" spans="1:91" s="1062" customFormat="1" ht="16.3">
      <c r="B671" s="1137" t="s">
        <v>65</v>
      </c>
      <c r="C671" s="625"/>
      <c r="D671" s="625"/>
      <c r="E671" s="625"/>
      <c r="F671" s="625"/>
      <c r="G671" s="625"/>
      <c r="H671" s="625"/>
      <c r="I671" s="625"/>
      <c r="J671" s="625"/>
      <c r="K671" s="1138"/>
    </row>
    <row r="672" spans="1:91" s="1062" customFormat="1" ht="16.3">
      <c r="B672" s="1063"/>
      <c r="C672" s="1064"/>
      <c r="D672" s="1064"/>
      <c r="E672" s="1064"/>
      <c r="F672" s="1064"/>
      <c r="G672" s="1064"/>
      <c r="H672" s="1064"/>
      <c r="I672" s="1064"/>
      <c r="J672" s="1064"/>
      <c r="K672" s="1065"/>
    </row>
    <row r="673" spans="1:12" ht="16.3">
      <c r="B673" s="732" t="s">
        <v>1119</v>
      </c>
      <c r="C673" s="1139" t="s">
        <v>1120</v>
      </c>
      <c r="D673" s="731">
        <v>102</v>
      </c>
      <c r="E673" s="617">
        <v>36</v>
      </c>
      <c r="F673" s="731">
        <v>36</v>
      </c>
      <c r="G673" s="731">
        <v>14</v>
      </c>
      <c r="H673" s="617" t="s">
        <v>43</v>
      </c>
      <c r="I673" s="731"/>
      <c r="J673" s="731"/>
      <c r="K673" s="1136" t="s">
        <v>1004</v>
      </c>
      <c r="L673" s="230"/>
    </row>
    <row r="674" spans="1:12" ht="16.3">
      <c r="B674" s="1048" t="s">
        <v>1121</v>
      </c>
      <c r="C674" s="1139" t="s">
        <v>1122</v>
      </c>
      <c r="D674" s="731">
        <v>121</v>
      </c>
      <c r="E674" s="617">
        <v>36</v>
      </c>
      <c r="F674" s="731">
        <v>36</v>
      </c>
      <c r="G674" s="731">
        <v>14</v>
      </c>
      <c r="H674" s="617" t="s">
        <v>43</v>
      </c>
      <c r="I674" s="731"/>
      <c r="J674" s="731"/>
      <c r="K674" s="1136"/>
      <c r="L674" s="230"/>
    </row>
    <row r="675" spans="1:12" ht="16.3">
      <c r="B675" s="744" t="s">
        <v>174</v>
      </c>
      <c r="C675" s="1139" t="s">
        <v>1123</v>
      </c>
      <c r="D675" s="731">
        <v>161</v>
      </c>
      <c r="E675" s="617">
        <v>36</v>
      </c>
      <c r="F675" s="731">
        <v>36</v>
      </c>
      <c r="G675" s="731">
        <v>14</v>
      </c>
      <c r="H675" s="617" t="s">
        <v>43</v>
      </c>
      <c r="I675" s="731"/>
      <c r="J675" s="731"/>
      <c r="K675" s="1136"/>
      <c r="L675" s="230"/>
    </row>
    <row r="676" spans="1:12" ht="16.3">
      <c r="B676" s="744"/>
      <c r="C676" s="1202" t="s">
        <v>1124</v>
      </c>
      <c r="D676" s="1149">
        <v>225</v>
      </c>
      <c r="E676" s="619">
        <v>36</v>
      </c>
      <c r="F676" s="1149">
        <v>36</v>
      </c>
      <c r="G676" s="1149">
        <v>14</v>
      </c>
      <c r="H676" s="619" t="s">
        <v>43</v>
      </c>
      <c r="I676" s="1149"/>
      <c r="J676" s="1149"/>
      <c r="K676" s="1140"/>
      <c r="L676" s="230"/>
    </row>
    <row r="677" spans="1:12" ht="16.3">
      <c r="B677" s="946"/>
      <c r="C677" s="1139" t="s">
        <v>1120</v>
      </c>
      <c r="D677" s="731">
        <v>133</v>
      </c>
      <c r="E677" s="617">
        <v>36</v>
      </c>
      <c r="F677" s="731">
        <v>36</v>
      </c>
      <c r="G677" s="731">
        <v>14</v>
      </c>
      <c r="H677" s="617" t="s">
        <v>43</v>
      </c>
      <c r="I677" s="731"/>
      <c r="J677" s="731"/>
      <c r="K677" s="1136" t="s">
        <v>1125</v>
      </c>
      <c r="L677" s="230"/>
    </row>
    <row r="678" spans="1:12" ht="16.3">
      <c r="B678" s="744"/>
      <c r="C678" s="1139" t="s">
        <v>1122</v>
      </c>
      <c r="D678" s="731">
        <v>152</v>
      </c>
      <c r="E678" s="617">
        <v>36</v>
      </c>
      <c r="F678" s="731">
        <v>36</v>
      </c>
      <c r="G678" s="731">
        <v>14</v>
      </c>
      <c r="H678" s="617" t="s">
        <v>43</v>
      </c>
      <c r="I678" s="731"/>
      <c r="J678" s="731"/>
      <c r="K678" s="1136"/>
      <c r="L678" s="230"/>
    </row>
    <row r="679" spans="1:12" ht="16.3">
      <c r="B679" s="744"/>
      <c r="C679" s="1139" t="s">
        <v>1123</v>
      </c>
      <c r="D679" s="731">
        <v>192</v>
      </c>
      <c r="E679" s="617">
        <v>36</v>
      </c>
      <c r="F679" s="731">
        <v>36</v>
      </c>
      <c r="G679" s="731">
        <v>14</v>
      </c>
      <c r="H679" s="617" t="s">
        <v>43</v>
      </c>
      <c r="I679" s="731"/>
      <c r="J679" s="731"/>
      <c r="K679" s="1136"/>
      <c r="L679" s="230"/>
    </row>
    <row r="680" spans="1:12" ht="16.3">
      <c r="B680" s="744"/>
      <c r="C680" s="1202" t="s">
        <v>1124</v>
      </c>
      <c r="D680" s="1149">
        <v>256</v>
      </c>
      <c r="E680" s="619">
        <v>36</v>
      </c>
      <c r="F680" s="1149">
        <v>36</v>
      </c>
      <c r="G680" s="1149">
        <v>14</v>
      </c>
      <c r="H680" s="619" t="s">
        <v>43</v>
      </c>
      <c r="I680" s="1149"/>
      <c r="J680" s="1149"/>
      <c r="K680" s="1140"/>
      <c r="L680" s="230"/>
    </row>
    <row r="681" spans="1:12" ht="16.3">
      <c r="B681" s="946"/>
      <c r="C681" s="1139" t="s">
        <v>1120</v>
      </c>
      <c r="D681" s="731">
        <v>104</v>
      </c>
      <c r="E681" s="617">
        <v>36</v>
      </c>
      <c r="F681" s="731">
        <v>36</v>
      </c>
      <c r="G681" s="731">
        <v>14</v>
      </c>
      <c r="H681" s="617" t="s">
        <v>43</v>
      </c>
      <c r="I681" s="731"/>
      <c r="J681" s="731"/>
      <c r="K681" s="1136" t="s">
        <v>1126</v>
      </c>
      <c r="L681" s="230"/>
    </row>
    <row r="682" spans="1:12" ht="16.3">
      <c r="B682" s="744"/>
      <c r="C682" s="1139" t="s">
        <v>1122</v>
      </c>
      <c r="D682" s="731">
        <v>123</v>
      </c>
      <c r="E682" s="617">
        <v>36</v>
      </c>
      <c r="F682" s="731">
        <v>36</v>
      </c>
      <c r="G682" s="731">
        <v>14</v>
      </c>
      <c r="H682" s="617" t="s">
        <v>43</v>
      </c>
      <c r="I682" s="731"/>
      <c r="J682" s="731"/>
      <c r="K682" s="1136"/>
      <c r="L682" s="230"/>
    </row>
    <row r="683" spans="1:12" ht="16.3">
      <c r="B683" s="744"/>
      <c r="C683" s="1139" t="s">
        <v>1123</v>
      </c>
      <c r="D683" s="731">
        <v>165</v>
      </c>
      <c r="E683" s="617">
        <v>36</v>
      </c>
      <c r="F683" s="731">
        <v>36</v>
      </c>
      <c r="G683" s="731">
        <v>14</v>
      </c>
      <c r="H683" s="617" t="s">
        <v>43</v>
      </c>
      <c r="I683" s="731"/>
      <c r="J683" s="731"/>
      <c r="K683" s="1136"/>
      <c r="L683" s="230"/>
    </row>
    <row r="684" spans="1:12" ht="16.3">
      <c r="B684" s="744"/>
      <c r="C684" s="1202" t="s">
        <v>1124</v>
      </c>
      <c r="D684" s="1149">
        <v>227</v>
      </c>
      <c r="E684" s="619">
        <v>36</v>
      </c>
      <c r="F684" s="1149">
        <v>36</v>
      </c>
      <c r="G684" s="1149">
        <v>14</v>
      </c>
      <c r="H684" s="619" t="s">
        <v>43</v>
      </c>
      <c r="I684" s="1149"/>
      <c r="J684" s="1149"/>
      <c r="K684" s="1140"/>
      <c r="L684" s="230"/>
    </row>
    <row r="685" spans="1:12" s="955" customFormat="1" ht="16.3">
      <c r="A685" s="439"/>
      <c r="B685" s="340" t="s">
        <v>1127</v>
      </c>
      <c r="C685" s="822"/>
      <c r="D685" s="823"/>
      <c r="E685" s="823"/>
      <c r="F685" s="823"/>
      <c r="G685" s="823"/>
      <c r="H685" s="823"/>
      <c r="I685" s="823"/>
      <c r="J685" s="823"/>
      <c r="K685" s="1125"/>
    </row>
    <row r="686" spans="1:12" s="955" customFormat="1" ht="16.3">
      <c r="B686" s="340" t="s">
        <v>1128</v>
      </c>
      <c r="C686" s="822"/>
      <c r="D686" s="823"/>
      <c r="E686" s="823"/>
      <c r="F686" s="823"/>
      <c r="G686" s="823"/>
      <c r="H686" s="823"/>
      <c r="I686" s="823"/>
      <c r="J686" s="823"/>
      <c r="K686" s="1125"/>
    </row>
    <row r="687" spans="1:12" s="955" customFormat="1" ht="16.3">
      <c r="B687" s="340" t="s">
        <v>1078</v>
      </c>
      <c r="C687" s="822"/>
      <c r="D687" s="823"/>
      <c r="E687" s="823"/>
      <c r="F687" s="823"/>
      <c r="G687" s="823"/>
      <c r="H687" s="823"/>
      <c r="I687" s="823"/>
      <c r="J687" s="823"/>
      <c r="K687" s="1125"/>
    </row>
    <row r="688" spans="1:12" s="955" customFormat="1" ht="16.3">
      <c r="B688" s="340" t="s">
        <v>358</v>
      </c>
      <c r="C688" s="822"/>
      <c r="D688" s="823"/>
      <c r="E688" s="823"/>
      <c r="F688" s="823"/>
      <c r="G688" s="823"/>
      <c r="H688" s="823"/>
      <c r="I688" s="823"/>
      <c r="J688" s="823"/>
      <c r="K688" s="1125"/>
    </row>
    <row r="689" spans="1:91" s="574" customFormat="1" ht="16.3">
      <c r="A689" s="621"/>
      <c r="B689" s="1080" t="s">
        <v>1129</v>
      </c>
      <c r="C689" s="825"/>
      <c r="D689" s="826"/>
      <c r="E689" s="826"/>
      <c r="F689" s="826"/>
      <c r="G689" s="826"/>
      <c r="H689" s="826"/>
      <c r="I689" s="826"/>
      <c r="J689" s="826"/>
      <c r="K689" s="1124"/>
      <c r="L689" s="621"/>
      <c r="M689" s="621"/>
      <c r="N689" s="621"/>
      <c r="O689" s="621"/>
      <c r="P689" s="621"/>
      <c r="Q689" s="621"/>
      <c r="R689" s="621"/>
      <c r="S689" s="621"/>
      <c r="T689" s="621"/>
      <c r="U689" s="621"/>
      <c r="V689" s="621"/>
      <c r="W689" s="621"/>
      <c r="X689" s="621"/>
      <c r="Y689" s="621"/>
      <c r="Z689" s="621"/>
      <c r="AA689" s="621"/>
      <c r="AB689" s="621"/>
      <c r="AC689" s="621"/>
      <c r="AD689" s="621"/>
      <c r="AE689" s="621"/>
      <c r="AF689" s="621"/>
      <c r="AG689" s="621"/>
      <c r="AH689" s="621"/>
      <c r="AI689" s="621"/>
      <c r="AJ689" s="621"/>
      <c r="AK689" s="621"/>
      <c r="AL689" s="621"/>
      <c r="AM689" s="621"/>
      <c r="AN689" s="621"/>
      <c r="AO689" s="621"/>
      <c r="AP689" s="621"/>
      <c r="AQ689" s="621"/>
      <c r="AR689" s="621"/>
      <c r="AS689" s="621"/>
      <c r="AT689" s="621"/>
      <c r="AU689" s="621"/>
      <c r="AV689" s="621"/>
      <c r="AW689" s="621"/>
      <c r="AX689" s="621"/>
      <c r="AY689" s="621"/>
      <c r="AZ689" s="621"/>
      <c r="BA689" s="621"/>
      <c r="BB689" s="621"/>
      <c r="BC689" s="621"/>
      <c r="BD689" s="621"/>
      <c r="BE689" s="621"/>
      <c r="BF689" s="621"/>
      <c r="BG689" s="621"/>
      <c r="BH689" s="621"/>
      <c r="BI689" s="621"/>
      <c r="BJ689" s="621"/>
      <c r="BK689" s="621"/>
      <c r="BL689" s="621"/>
      <c r="BM689" s="621"/>
      <c r="BN689" s="621"/>
      <c r="BO689" s="621"/>
      <c r="BP689" s="621"/>
      <c r="BQ689" s="621"/>
      <c r="BR689" s="621"/>
      <c r="BS689" s="621"/>
      <c r="BT689" s="621"/>
      <c r="BU689" s="621"/>
      <c r="BV689" s="621"/>
      <c r="BW689" s="621"/>
      <c r="BX689" s="621"/>
      <c r="BY689" s="621"/>
      <c r="BZ689" s="621"/>
      <c r="CA689" s="621"/>
      <c r="CB689" s="621"/>
      <c r="CC689" s="621"/>
      <c r="CD689" s="621"/>
      <c r="CE689" s="621"/>
      <c r="CF689" s="621"/>
      <c r="CG689" s="621"/>
      <c r="CH689" s="621"/>
      <c r="CI689" s="621"/>
      <c r="CJ689" s="621"/>
      <c r="CK689" s="621"/>
      <c r="CL689" s="621"/>
      <c r="CM689" s="621"/>
    </row>
    <row r="690" spans="1:91" s="574" customFormat="1" ht="16.3">
      <c r="A690" s="621"/>
      <c r="B690" s="1080" t="s">
        <v>1130</v>
      </c>
      <c r="C690" s="825"/>
      <c r="D690" s="826"/>
      <c r="E690" s="826"/>
      <c r="F690" s="826"/>
      <c r="G690" s="826"/>
      <c r="H690" s="826"/>
      <c r="I690" s="826"/>
      <c r="J690" s="826"/>
      <c r="K690" s="1124"/>
      <c r="L690" s="621"/>
      <c r="M690" s="621"/>
      <c r="N690" s="621"/>
      <c r="O690" s="621"/>
      <c r="P690" s="621"/>
      <c r="Q690" s="621"/>
      <c r="R690" s="621"/>
      <c r="S690" s="621"/>
      <c r="T690" s="621"/>
      <c r="U690" s="621"/>
      <c r="V690" s="621"/>
      <c r="W690" s="621"/>
      <c r="X690" s="621"/>
      <c r="Y690" s="621"/>
      <c r="Z690" s="621"/>
      <c r="AA690" s="621"/>
      <c r="AB690" s="621"/>
      <c r="AC690" s="621"/>
      <c r="AD690" s="621"/>
      <c r="AE690" s="621"/>
      <c r="AF690" s="621"/>
      <c r="AG690" s="621"/>
      <c r="AH690" s="621"/>
      <c r="AI690" s="621"/>
      <c r="AJ690" s="621"/>
      <c r="AK690" s="621"/>
      <c r="AL690" s="621"/>
      <c r="AM690" s="621"/>
      <c r="AN690" s="621"/>
      <c r="AO690" s="621"/>
      <c r="AP690" s="621"/>
      <c r="AQ690" s="621"/>
      <c r="AR690" s="621"/>
      <c r="AS690" s="621"/>
      <c r="AT690" s="621"/>
      <c r="AU690" s="621"/>
      <c r="AV690" s="621"/>
      <c r="AW690" s="621"/>
      <c r="AX690" s="621"/>
      <c r="AY690" s="621"/>
      <c r="AZ690" s="621"/>
      <c r="BA690" s="621"/>
      <c r="BB690" s="621"/>
      <c r="BC690" s="621"/>
      <c r="BD690" s="621"/>
      <c r="BE690" s="621"/>
      <c r="BF690" s="621"/>
      <c r="BG690" s="621"/>
      <c r="BH690" s="621"/>
      <c r="BI690" s="621"/>
      <c r="BJ690" s="621"/>
      <c r="BK690" s="621"/>
      <c r="BL690" s="621"/>
      <c r="BM690" s="621"/>
      <c r="BN690" s="621"/>
      <c r="BO690" s="621"/>
      <c r="BP690" s="621"/>
      <c r="BQ690" s="621"/>
      <c r="BR690" s="621"/>
      <c r="BS690" s="621"/>
      <c r="BT690" s="621"/>
      <c r="BU690" s="621"/>
      <c r="BV690" s="621"/>
      <c r="BW690" s="621"/>
      <c r="BX690" s="621"/>
      <c r="BY690" s="621"/>
      <c r="BZ690" s="621"/>
      <c r="CA690" s="621"/>
      <c r="CB690" s="621"/>
      <c r="CC690" s="621"/>
      <c r="CD690" s="621"/>
      <c r="CE690" s="621"/>
      <c r="CF690" s="621"/>
      <c r="CG690" s="621"/>
      <c r="CH690" s="621"/>
      <c r="CI690" s="621"/>
      <c r="CJ690" s="621"/>
      <c r="CK690" s="621"/>
      <c r="CL690" s="621"/>
      <c r="CM690" s="621"/>
    </row>
    <row r="691" spans="1:91" s="955" customFormat="1" ht="16.3">
      <c r="B691" s="1141" t="s">
        <v>360</v>
      </c>
      <c r="C691" s="828"/>
      <c r="D691" s="829"/>
      <c r="E691" s="829"/>
      <c r="F691" s="829"/>
      <c r="G691" s="829"/>
      <c r="H691" s="829"/>
      <c r="I691" s="829"/>
      <c r="J691" s="829"/>
      <c r="K691" s="1142"/>
    </row>
    <row r="692" spans="1:91" s="955" customFormat="1" ht="16.3">
      <c r="B692" s="949"/>
      <c r="C692" s="950"/>
      <c r="D692" s="951"/>
      <c r="E692" s="951"/>
      <c r="F692" s="951"/>
      <c r="G692" s="951"/>
      <c r="H692" s="951"/>
      <c r="I692" s="951"/>
      <c r="J692" s="951"/>
      <c r="K692" s="952"/>
    </row>
    <row r="693" spans="1:91" s="230" customFormat="1" ht="16.3">
      <c r="B693" s="768" t="s">
        <v>831</v>
      </c>
      <c r="C693" s="817" t="s">
        <v>219</v>
      </c>
      <c r="D693" s="830">
        <v>43</v>
      </c>
      <c r="E693" s="831">
        <v>20</v>
      </c>
      <c r="F693" s="831">
        <v>20</v>
      </c>
      <c r="G693" s="769">
        <v>12</v>
      </c>
      <c r="H693" s="726" t="s">
        <v>43</v>
      </c>
      <c r="I693" s="832"/>
      <c r="J693" s="789"/>
      <c r="K693" s="768" t="s">
        <v>761</v>
      </c>
    </row>
    <row r="694" spans="1:91" s="230" customFormat="1" ht="16.3">
      <c r="B694" s="915" t="s">
        <v>832</v>
      </c>
      <c r="C694" s="790" t="s">
        <v>122</v>
      </c>
      <c r="D694" s="833">
        <v>50</v>
      </c>
      <c r="E694" s="834">
        <v>20</v>
      </c>
      <c r="F694" s="834">
        <v>20</v>
      </c>
      <c r="G694" s="645">
        <v>12</v>
      </c>
      <c r="H694" s="442" t="s">
        <v>43</v>
      </c>
      <c r="I694" s="793"/>
      <c r="J694" s="794"/>
      <c r="K694" s="795" t="s">
        <v>789</v>
      </c>
    </row>
    <row r="695" spans="1:91" s="230" customFormat="1" ht="16.3">
      <c r="B695" s="767" t="s">
        <v>930</v>
      </c>
      <c r="C695" s="627" t="s">
        <v>207</v>
      </c>
      <c r="D695" s="801">
        <v>98</v>
      </c>
      <c r="E695" s="834">
        <v>47</v>
      </c>
      <c r="F695" s="834">
        <v>47</v>
      </c>
      <c r="G695" s="773">
        <v>12</v>
      </c>
      <c r="H695" s="444" t="s">
        <v>43</v>
      </c>
      <c r="I695" s="724"/>
      <c r="J695" s="837"/>
      <c r="K695" s="838"/>
    </row>
    <row r="696" spans="1:91" s="230" customFormat="1" ht="16.3">
      <c r="B696" s="836"/>
      <c r="C696" s="817" t="s">
        <v>219</v>
      </c>
      <c r="D696" s="830">
        <v>53</v>
      </c>
      <c r="E696" s="831">
        <v>20</v>
      </c>
      <c r="F696" s="831">
        <v>20</v>
      </c>
      <c r="G696" s="769">
        <v>12</v>
      </c>
      <c r="H696" s="726" t="s">
        <v>43</v>
      </c>
      <c r="I696" s="832"/>
      <c r="J696" s="789"/>
      <c r="K696" s="768" t="s">
        <v>833</v>
      </c>
    </row>
    <row r="697" spans="1:91" s="230" customFormat="1" ht="16.3">
      <c r="B697" s="836"/>
      <c r="C697" s="790" t="s">
        <v>122</v>
      </c>
      <c r="D697" s="833">
        <v>60</v>
      </c>
      <c r="E697" s="834">
        <v>20</v>
      </c>
      <c r="F697" s="834">
        <v>20</v>
      </c>
      <c r="G697" s="645">
        <v>12</v>
      </c>
      <c r="H697" s="442" t="s">
        <v>43</v>
      </c>
      <c r="I697" s="793"/>
      <c r="J697" s="794"/>
      <c r="K697" s="795"/>
    </row>
    <row r="698" spans="1:91" s="230" customFormat="1" ht="16.3">
      <c r="B698" s="835"/>
      <c r="C698" s="627" t="s">
        <v>207</v>
      </c>
      <c r="D698" s="801">
        <v>119</v>
      </c>
      <c r="E698" s="801">
        <v>47</v>
      </c>
      <c r="F698" s="801">
        <v>47</v>
      </c>
      <c r="G698" s="773">
        <v>12</v>
      </c>
      <c r="H698" s="444" t="s">
        <v>43</v>
      </c>
      <c r="I698" s="724"/>
      <c r="J698" s="837"/>
      <c r="K698" s="838"/>
    </row>
    <row r="699" spans="1:91" ht="16.3">
      <c r="B699" s="839" t="s">
        <v>834</v>
      </c>
      <c r="C699" s="805"/>
      <c r="D699" s="646"/>
      <c r="E699" s="646"/>
      <c r="F699" s="646"/>
      <c r="G699" s="646"/>
      <c r="H699" s="442"/>
      <c r="I699" s="442"/>
      <c r="J699" s="442"/>
      <c r="K699" s="443"/>
    </row>
    <row r="700" spans="1:91" ht="16.3">
      <c r="B700" s="839" t="s">
        <v>835</v>
      </c>
      <c r="C700" s="805"/>
      <c r="D700" s="646"/>
      <c r="E700" s="646"/>
      <c r="F700" s="646"/>
      <c r="G700" s="646"/>
      <c r="H700" s="442"/>
      <c r="I700" s="442"/>
      <c r="J700" s="442"/>
      <c r="K700" s="443"/>
    </row>
    <row r="701" spans="1:91" s="844" customFormat="1" ht="16.3">
      <c r="A701" s="843"/>
      <c r="B701" s="911" t="s">
        <v>893</v>
      </c>
      <c r="C701" s="652"/>
      <c r="D701" s="912"/>
      <c r="E701" s="913"/>
      <c r="F701" s="913"/>
      <c r="G701" s="913"/>
      <c r="H701" s="913"/>
      <c r="I701" s="913"/>
      <c r="J701" s="913"/>
      <c r="K701" s="914"/>
      <c r="L701" s="843"/>
      <c r="M701" s="843"/>
      <c r="N701" s="843"/>
      <c r="O701" s="843"/>
      <c r="P701" s="843"/>
      <c r="Q701" s="843"/>
      <c r="R701" s="843"/>
      <c r="S701" s="843"/>
      <c r="T701" s="843"/>
      <c r="U701" s="843"/>
      <c r="V701" s="843"/>
      <c r="W701" s="843"/>
      <c r="X701" s="843"/>
      <c r="Y701" s="843"/>
      <c r="Z701" s="843"/>
      <c r="AA701" s="843"/>
      <c r="AB701" s="843"/>
      <c r="AC701" s="843"/>
      <c r="AD701" s="843"/>
      <c r="AE701" s="843"/>
      <c r="AF701" s="843"/>
      <c r="AG701" s="843"/>
      <c r="AH701" s="843"/>
      <c r="AI701" s="843"/>
      <c r="AJ701" s="843"/>
      <c r="AK701" s="843"/>
      <c r="AL701" s="843"/>
      <c r="AM701" s="843"/>
      <c r="AN701" s="843"/>
      <c r="AO701" s="843"/>
      <c r="AP701" s="843"/>
      <c r="AQ701" s="843"/>
      <c r="AR701" s="843"/>
      <c r="AS701" s="843"/>
      <c r="AT701" s="843"/>
      <c r="AU701" s="843"/>
      <c r="AV701" s="843"/>
      <c r="AW701" s="843"/>
      <c r="AX701" s="843"/>
      <c r="AY701" s="843"/>
      <c r="AZ701" s="843"/>
      <c r="BA701" s="843"/>
      <c r="BB701" s="843"/>
      <c r="BC701" s="843"/>
      <c r="BD701" s="843"/>
      <c r="BE701" s="843"/>
      <c r="BF701" s="843"/>
      <c r="BG701" s="843"/>
      <c r="BH701" s="843"/>
      <c r="BI701" s="843"/>
      <c r="BJ701" s="843"/>
      <c r="BK701" s="843"/>
      <c r="BL701" s="843"/>
      <c r="BM701" s="843"/>
      <c r="BN701" s="843"/>
      <c r="BO701" s="843"/>
      <c r="BP701" s="843"/>
      <c r="BQ701" s="843"/>
      <c r="BR701" s="843"/>
      <c r="BS701" s="843"/>
      <c r="BT701" s="843"/>
      <c r="BU701" s="843"/>
      <c r="BV701" s="843"/>
      <c r="BW701" s="843"/>
      <c r="BX701" s="843"/>
      <c r="BY701" s="843"/>
      <c r="BZ701" s="843"/>
      <c r="CA701" s="843"/>
      <c r="CB701" s="843"/>
      <c r="CC701" s="843"/>
      <c r="CD701" s="843"/>
      <c r="CE701" s="843"/>
      <c r="CF701" s="843"/>
      <c r="CG701" s="843"/>
      <c r="CH701" s="843"/>
      <c r="CI701" s="843"/>
      <c r="CJ701" s="843"/>
      <c r="CK701" s="843"/>
      <c r="CL701" s="843"/>
      <c r="CM701" s="843"/>
    </row>
    <row r="702" spans="1:91" s="844" customFormat="1" ht="16.3">
      <c r="A702" s="843"/>
      <c r="B702" s="911" t="s">
        <v>894</v>
      </c>
      <c r="C702" s="652"/>
      <c r="D702" s="912"/>
      <c r="E702" s="913"/>
      <c r="F702" s="913"/>
      <c r="G702" s="913"/>
      <c r="H702" s="913"/>
      <c r="I702" s="913"/>
      <c r="J702" s="913"/>
      <c r="K702" s="914"/>
      <c r="L702" s="843"/>
      <c r="M702" s="843"/>
      <c r="N702" s="843"/>
      <c r="O702" s="843"/>
      <c r="P702" s="843"/>
      <c r="Q702" s="843"/>
      <c r="R702" s="843"/>
      <c r="S702" s="843"/>
      <c r="T702" s="843"/>
      <c r="U702" s="843"/>
      <c r="V702" s="843"/>
      <c r="W702" s="843"/>
      <c r="X702" s="843"/>
      <c r="Y702" s="843"/>
      <c r="Z702" s="843"/>
      <c r="AA702" s="843"/>
      <c r="AB702" s="843"/>
      <c r="AC702" s="843"/>
      <c r="AD702" s="843"/>
      <c r="AE702" s="843"/>
      <c r="AF702" s="843"/>
      <c r="AG702" s="843"/>
      <c r="AH702" s="843"/>
      <c r="AI702" s="843"/>
      <c r="AJ702" s="843"/>
      <c r="AK702" s="843"/>
      <c r="AL702" s="843"/>
      <c r="AM702" s="843"/>
      <c r="AN702" s="843"/>
      <c r="AO702" s="843"/>
      <c r="AP702" s="843"/>
      <c r="AQ702" s="843"/>
      <c r="AR702" s="843"/>
      <c r="AS702" s="843"/>
      <c r="AT702" s="843"/>
      <c r="AU702" s="843"/>
      <c r="AV702" s="843"/>
      <c r="AW702" s="843"/>
      <c r="AX702" s="843"/>
      <c r="AY702" s="843"/>
      <c r="AZ702" s="843"/>
      <c r="BA702" s="843"/>
      <c r="BB702" s="843"/>
      <c r="BC702" s="843"/>
      <c r="BD702" s="843"/>
      <c r="BE702" s="843"/>
      <c r="BF702" s="843"/>
      <c r="BG702" s="843"/>
      <c r="BH702" s="843"/>
      <c r="BI702" s="843"/>
      <c r="BJ702" s="843"/>
      <c r="BK702" s="843"/>
      <c r="BL702" s="843"/>
      <c r="BM702" s="843"/>
      <c r="BN702" s="843"/>
      <c r="BO702" s="843"/>
      <c r="BP702" s="843"/>
      <c r="BQ702" s="843"/>
      <c r="BR702" s="843"/>
      <c r="BS702" s="843"/>
      <c r="BT702" s="843"/>
      <c r="BU702" s="843"/>
      <c r="BV702" s="843"/>
      <c r="BW702" s="843"/>
      <c r="BX702" s="843"/>
      <c r="BY702" s="843"/>
      <c r="BZ702" s="843"/>
      <c r="CA702" s="843"/>
      <c r="CB702" s="843"/>
      <c r="CC702" s="843"/>
      <c r="CD702" s="843"/>
      <c r="CE702" s="843"/>
      <c r="CF702" s="843"/>
      <c r="CG702" s="843"/>
      <c r="CH702" s="843"/>
      <c r="CI702" s="843"/>
      <c r="CJ702" s="843"/>
      <c r="CK702" s="843"/>
      <c r="CL702" s="843"/>
      <c r="CM702" s="843"/>
    </row>
    <row r="703" spans="1:91" ht="16.3">
      <c r="B703" s="839" t="s">
        <v>836</v>
      </c>
      <c r="C703" s="805"/>
      <c r="D703" s="646"/>
      <c r="E703" s="646"/>
      <c r="F703" s="646"/>
      <c r="G703" s="646"/>
      <c r="H703" s="442"/>
      <c r="I703" s="442"/>
      <c r="J703" s="442"/>
      <c r="K703" s="443"/>
    </row>
    <row r="704" spans="1:91" ht="16.3">
      <c r="B704" s="772" t="s">
        <v>895</v>
      </c>
      <c r="C704" s="805"/>
      <c r="D704" s="646"/>
      <c r="E704" s="646"/>
      <c r="F704" s="646"/>
      <c r="G704" s="646"/>
      <c r="H704" s="442"/>
      <c r="I704" s="442"/>
      <c r="J704" s="442"/>
      <c r="K704" s="443"/>
    </row>
    <row r="705" spans="2:11" s="37" customFormat="1" ht="16.3">
      <c r="B705" s="809" t="s">
        <v>65</v>
      </c>
      <c r="C705" s="728"/>
      <c r="D705" s="728"/>
      <c r="E705" s="728"/>
      <c r="F705" s="728"/>
      <c r="G705" s="728"/>
      <c r="H705" s="728"/>
      <c r="I705" s="728"/>
      <c r="J705" s="728"/>
      <c r="K705" s="840"/>
    </row>
    <row r="706" spans="2:11" s="37" customFormat="1" ht="16.3">
      <c r="B706" s="810"/>
      <c r="C706" s="811"/>
      <c r="D706" s="811"/>
      <c r="E706" s="811"/>
      <c r="F706" s="811"/>
      <c r="G706" s="811"/>
      <c r="H706" s="811"/>
      <c r="I706" s="811"/>
      <c r="J706" s="811"/>
      <c r="K706" s="812"/>
    </row>
    <row r="707" spans="2:11" ht="19.05">
      <c r="B707" s="580" t="s">
        <v>782</v>
      </c>
      <c r="C707" s="581"/>
      <c r="D707" s="582"/>
      <c r="E707" s="582"/>
      <c r="F707" s="582"/>
      <c r="G707" s="582"/>
      <c r="H707" s="582"/>
      <c r="I707" s="582"/>
      <c r="J707" s="582"/>
      <c r="K707" s="583"/>
    </row>
    <row r="708" spans="2:11" ht="16.3">
      <c r="B708" s="705" t="s">
        <v>786</v>
      </c>
      <c r="C708" s="706" t="s">
        <v>931</v>
      </c>
      <c r="D708" s="707">
        <v>67</v>
      </c>
      <c r="E708" s="708">
        <v>25</v>
      </c>
      <c r="F708" s="708">
        <v>25</v>
      </c>
      <c r="G708" s="708">
        <v>10</v>
      </c>
      <c r="H708" s="708" t="s">
        <v>43</v>
      </c>
      <c r="I708" s="707"/>
      <c r="J708" s="708"/>
      <c r="K708" s="709" t="s">
        <v>785</v>
      </c>
    </row>
    <row r="709" spans="2:11">
      <c r="B709" s="710" t="s">
        <v>783</v>
      </c>
      <c r="C709" s="711" t="s">
        <v>784</v>
      </c>
      <c r="D709" s="712">
        <v>86</v>
      </c>
      <c r="E709" s="713">
        <v>25</v>
      </c>
      <c r="F709" s="713">
        <v>25</v>
      </c>
      <c r="G709" s="713">
        <v>10</v>
      </c>
      <c r="H709" s="713" t="s">
        <v>43</v>
      </c>
      <c r="I709" s="712"/>
      <c r="J709" s="713"/>
      <c r="K709" s="714" t="s">
        <v>886</v>
      </c>
    </row>
    <row r="710" spans="2:11" ht="16.3">
      <c r="B710" s="715" t="s">
        <v>782</v>
      </c>
      <c r="C710" s="716"/>
      <c r="D710" s="717"/>
      <c r="E710" s="717"/>
      <c r="F710" s="717"/>
      <c r="G710" s="717"/>
      <c r="H710" s="717"/>
      <c r="I710" s="717"/>
      <c r="J710" s="717"/>
      <c r="K710" s="718"/>
    </row>
    <row r="711" spans="2:11" ht="16.3">
      <c r="B711" s="852" t="s">
        <v>932</v>
      </c>
      <c r="C711" s="716"/>
      <c r="D711" s="717"/>
      <c r="E711" s="717"/>
      <c r="F711" s="717"/>
      <c r="G711" s="717"/>
      <c r="H711" s="717"/>
      <c r="I711" s="717"/>
      <c r="J711" s="717"/>
      <c r="K711" s="718"/>
    </row>
    <row r="712" spans="2:11" ht="16.3">
      <c r="B712" s="854" t="s">
        <v>933</v>
      </c>
      <c r="C712" s="716"/>
      <c r="D712" s="717"/>
      <c r="E712" s="717"/>
      <c r="F712" s="717"/>
      <c r="G712" s="717"/>
      <c r="H712" s="717"/>
      <c r="I712" s="717"/>
      <c r="J712" s="717"/>
      <c r="K712" s="718"/>
    </row>
    <row r="713" spans="2:11">
      <c r="B713" s="719" t="s">
        <v>360</v>
      </c>
      <c r="C713" s="720"/>
      <c r="D713" s="721"/>
      <c r="E713" s="722"/>
      <c r="F713" s="722"/>
      <c r="G713" s="722"/>
      <c r="H713" s="722"/>
      <c r="I713" s="722"/>
      <c r="J713" s="722"/>
      <c r="K713" s="723"/>
    </row>
  </sheetData>
  <sheetProtection selectLockedCells="1" sort="0" autoFilter="0" pivotTables="0" selectUnlockedCells="1"/>
  <dataConsolidate/>
  <customSheetViews>
    <customSheetView guid="{8BA1FFD2-5ACB-436F-8C89-F732B330110B}" hiddenRows="1">
      <pane xSplit="10" ySplit="14" topLeftCell="K15" activePane="bottomRight" state="frozen"/>
      <selection pane="bottomRight" activeCell="A16" sqref="A16"/>
      <pageMargins left="0.25" right="0.25" top="0.75" bottom="0.75" header="0.3" footer="0.3"/>
      <pageSetup paperSize="9" orientation="portrait" r:id="rId1"/>
      <headerFooter alignWithMargins="0"/>
    </customSheetView>
  </customSheetViews>
  <mergeCells count="6">
    <mergeCell ref="K10:K11"/>
    <mergeCell ref="H10:J10"/>
    <mergeCell ref="B8:K8"/>
    <mergeCell ref="B10:B11"/>
    <mergeCell ref="C10:C11"/>
    <mergeCell ref="E10:G10"/>
  </mergeCells>
  <phoneticPr fontId="17" type="noConversion"/>
  <hyperlinks>
    <hyperlink ref="B424" r:id="rId2"/>
    <hyperlink ref="B709" r:id="rId3"/>
    <hyperlink ref="B430" r:id="rId4"/>
    <hyperlink ref="B563" r:id="rId5"/>
    <hyperlink ref="B579" r:id="rId6"/>
    <hyperlink ref="B694" r:id="rId7"/>
    <hyperlink ref="B545" r:id="rId8"/>
    <hyperlink ref="B222" r:id="rId9"/>
    <hyperlink ref="B240" r:id="rId10"/>
    <hyperlink ref="B262" r:id="rId11"/>
    <hyperlink ref="B361" r:id="rId12"/>
    <hyperlink ref="B379" r:id="rId13"/>
    <hyperlink ref="B473" r:id="rId14"/>
    <hyperlink ref="B511" r:id="rId15"/>
    <hyperlink ref="B572" r:id="rId16"/>
    <hyperlink ref="B526" r:id="rId17"/>
    <hyperlink ref="B591" r:id="rId18"/>
    <hyperlink ref="B604" r:id="rId19"/>
    <hyperlink ref="B622" r:id="rId20"/>
    <hyperlink ref="B666" r:id="rId21"/>
    <hyperlink ref="B674" r:id="rId22"/>
  </hyperlinks>
  <pageMargins left="0.25" right="0.25" top="0.75" bottom="0.75" header="0.3" footer="0.3"/>
  <pageSetup paperSize="9" orientation="portrait" r:id="rId23"/>
  <headerFooter alignWithMargins="0"/>
  <drawing r:id="rId2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4"/>
  <sheetViews>
    <sheetView workbookViewId="0">
      <selection activeCell="F12" sqref="F12"/>
    </sheetView>
  </sheetViews>
  <sheetFormatPr defaultColWidth="9.125" defaultRowHeight="12.9"/>
  <cols>
    <col min="1" max="1" width="19" style="1" customWidth="1"/>
    <col min="2" max="2" width="20.75" style="1" customWidth="1"/>
    <col min="3" max="3" width="19.875" style="1" customWidth="1"/>
    <col min="4" max="6" width="12" style="1" customWidth="1"/>
    <col min="7" max="7" width="14.125" style="1" customWidth="1"/>
    <col min="8" max="16384" width="9.125" style="1"/>
  </cols>
  <sheetData>
    <row r="2" spans="1:5">
      <c r="A2" s="1" t="s">
        <v>20</v>
      </c>
      <c r="B2" s="1" t="s">
        <v>21</v>
      </c>
    </row>
    <row r="3" spans="1:5">
      <c r="A3" s="1" t="s">
        <v>22</v>
      </c>
      <c r="B3" s="1" t="s">
        <v>48</v>
      </c>
    </row>
    <row r="4" spans="1:5">
      <c r="A4" s="1" t="s">
        <v>23</v>
      </c>
      <c r="B4" s="1" t="s">
        <v>251</v>
      </c>
    </row>
    <row r="5" spans="1:5">
      <c r="A5" s="1" t="s">
        <v>24</v>
      </c>
      <c r="B5" s="1" t="s">
        <v>25</v>
      </c>
    </row>
    <row r="6" spans="1:5">
      <c r="A6" s="1" t="s">
        <v>26</v>
      </c>
      <c r="B6" s="1" t="s">
        <v>27</v>
      </c>
    </row>
    <row r="7" spans="1:5">
      <c r="A7" s="1" t="s">
        <v>28</v>
      </c>
      <c r="B7" s="1" t="s">
        <v>754</v>
      </c>
    </row>
    <row r="8" spans="1:5">
      <c r="A8" s="1" t="s">
        <v>29</v>
      </c>
      <c r="B8" s="1" t="s">
        <v>30</v>
      </c>
    </row>
    <row r="9" spans="1:5" ht="14.3">
      <c r="A9" s="1" t="s">
        <v>31</v>
      </c>
      <c r="B9" s="29" t="s">
        <v>32</v>
      </c>
    </row>
    <row r="10" spans="1:5">
      <c r="A10" s="1" t="s">
        <v>33</v>
      </c>
      <c r="B10" s="1" t="s">
        <v>34</v>
      </c>
    </row>
    <row r="12" spans="1:5" ht="14.3">
      <c r="A12" s="564" t="s">
        <v>35</v>
      </c>
      <c r="B12" s="462" t="s">
        <v>36</v>
      </c>
      <c r="C12" s="462" t="s">
        <v>37</v>
      </c>
      <c r="D12" s="568">
        <v>45383</v>
      </c>
      <c r="E12" s="569">
        <v>45551</v>
      </c>
    </row>
    <row r="13" spans="1:5" ht="14.3">
      <c r="A13" s="422"/>
      <c r="B13" s="156"/>
      <c r="C13" s="156"/>
      <c r="D13" s="284">
        <v>45473</v>
      </c>
      <c r="E13" s="570">
        <v>45596</v>
      </c>
    </row>
    <row r="14" spans="1:5" ht="14.3">
      <c r="A14" s="167" t="s">
        <v>44</v>
      </c>
      <c r="B14" s="419" t="s">
        <v>253</v>
      </c>
      <c r="C14" s="419" t="s">
        <v>38</v>
      </c>
      <c r="D14" s="458">
        <v>223</v>
      </c>
      <c r="E14" s="459">
        <v>223</v>
      </c>
    </row>
    <row r="15" spans="1:5" ht="14.3">
      <c r="A15" s="167" t="s">
        <v>45</v>
      </c>
      <c r="B15" s="457" t="s">
        <v>253</v>
      </c>
      <c r="C15" s="457" t="s">
        <v>39</v>
      </c>
      <c r="D15" s="459">
        <f>+D14</f>
        <v>223</v>
      </c>
      <c r="E15" s="459">
        <f>+E14</f>
        <v>223</v>
      </c>
    </row>
    <row r="16" spans="1:5" ht="14.3">
      <c r="A16" s="167" t="s">
        <v>44</v>
      </c>
      <c r="B16" s="457" t="s">
        <v>253</v>
      </c>
      <c r="C16" s="457" t="s">
        <v>40</v>
      </c>
      <c r="D16" s="459">
        <f>+D14+68</f>
        <v>291</v>
      </c>
      <c r="E16" s="459">
        <f>+E14+68</f>
        <v>291</v>
      </c>
    </row>
    <row r="17" spans="1:5" ht="14.3">
      <c r="A17" s="167" t="s">
        <v>44</v>
      </c>
      <c r="B17" s="457" t="s">
        <v>253</v>
      </c>
      <c r="C17" s="457" t="s">
        <v>41</v>
      </c>
      <c r="D17" s="459">
        <f>+D14+68</f>
        <v>291</v>
      </c>
      <c r="E17" s="459">
        <f>+E14+68</f>
        <v>291</v>
      </c>
    </row>
    <row r="18" spans="1:5" ht="14.3">
      <c r="A18" s="422" t="s">
        <v>44</v>
      </c>
      <c r="B18" s="232" t="s">
        <v>253</v>
      </c>
      <c r="C18" s="236" t="s">
        <v>42</v>
      </c>
      <c r="D18" s="234">
        <f>+D14+13</f>
        <v>236</v>
      </c>
      <c r="E18" s="234">
        <f>+E14+13</f>
        <v>236</v>
      </c>
    </row>
    <row r="19" spans="1:5" ht="14.3">
      <c r="A19" s="167" t="s">
        <v>44</v>
      </c>
      <c r="B19" s="419" t="s">
        <v>254</v>
      </c>
      <c r="C19" s="419" t="s">
        <v>38</v>
      </c>
      <c r="D19" s="458">
        <v>238</v>
      </c>
      <c r="E19" s="459">
        <v>238</v>
      </c>
    </row>
    <row r="20" spans="1:5" ht="14.3">
      <c r="A20" s="167" t="s">
        <v>45</v>
      </c>
      <c r="B20" s="457" t="s">
        <v>254</v>
      </c>
      <c r="C20" s="457" t="s">
        <v>39</v>
      </c>
      <c r="D20" s="459">
        <f>+D19</f>
        <v>238</v>
      </c>
      <c r="E20" s="459">
        <f>+E19</f>
        <v>238</v>
      </c>
    </row>
    <row r="21" spans="1:5" ht="14.3">
      <c r="A21" s="167" t="s">
        <v>44</v>
      </c>
      <c r="B21" s="457" t="s">
        <v>254</v>
      </c>
      <c r="C21" s="457" t="s">
        <v>40</v>
      </c>
      <c r="D21" s="459">
        <f>+D19+68</f>
        <v>306</v>
      </c>
      <c r="E21" s="459">
        <f>+E19+68</f>
        <v>306</v>
      </c>
    </row>
    <row r="22" spans="1:5" ht="14.3">
      <c r="A22" s="167" t="s">
        <v>44</v>
      </c>
      <c r="B22" s="457" t="s">
        <v>254</v>
      </c>
      <c r="C22" s="457" t="s">
        <v>41</v>
      </c>
      <c r="D22" s="459">
        <f>+D19+68</f>
        <v>306</v>
      </c>
      <c r="E22" s="459">
        <f>+E19+68</f>
        <v>306</v>
      </c>
    </row>
    <row r="23" spans="1:5" ht="14.3">
      <c r="A23" s="232" t="s">
        <v>44</v>
      </c>
      <c r="B23" s="457" t="s">
        <v>254</v>
      </c>
      <c r="C23" s="236" t="s">
        <v>42</v>
      </c>
      <c r="D23" s="234">
        <f>+D19+13</f>
        <v>251</v>
      </c>
      <c r="E23" s="234">
        <f>+E19+13</f>
        <v>251</v>
      </c>
    </row>
    <row r="24" spans="1:5" ht="14.3">
      <c r="A24" s="167" t="s">
        <v>60</v>
      </c>
      <c r="B24" s="419" t="s">
        <v>122</v>
      </c>
      <c r="C24" s="419" t="s">
        <v>38</v>
      </c>
      <c r="D24" s="567">
        <v>259</v>
      </c>
      <c r="E24" s="566">
        <v>259</v>
      </c>
    </row>
    <row r="25" spans="1:5" ht="14.3">
      <c r="A25" s="167" t="s">
        <v>60</v>
      </c>
      <c r="B25" s="457" t="s">
        <v>122</v>
      </c>
      <c r="C25" s="457" t="s">
        <v>39</v>
      </c>
      <c r="D25" s="459">
        <f>+D24</f>
        <v>259</v>
      </c>
      <c r="E25" s="459">
        <f>+E24</f>
        <v>259</v>
      </c>
    </row>
    <row r="26" spans="1:5" ht="14.3">
      <c r="A26" s="167" t="s">
        <v>60</v>
      </c>
      <c r="B26" s="457" t="s">
        <v>122</v>
      </c>
      <c r="C26" s="457" t="s">
        <v>40</v>
      </c>
      <c r="D26" s="459">
        <f>+D24+68</f>
        <v>327</v>
      </c>
      <c r="E26" s="459">
        <f>+E24+68</f>
        <v>327</v>
      </c>
    </row>
    <row r="27" spans="1:5" ht="14.3">
      <c r="A27" s="167" t="s">
        <v>60</v>
      </c>
      <c r="B27" s="457" t="s">
        <v>122</v>
      </c>
      <c r="C27" s="457" t="s">
        <v>41</v>
      </c>
      <c r="D27" s="459">
        <f>+D24+68</f>
        <v>327</v>
      </c>
      <c r="E27" s="459">
        <f>+E24+68</f>
        <v>327</v>
      </c>
    </row>
    <row r="28" spans="1:5" ht="14.3">
      <c r="A28" s="422" t="s">
        <v>60</v>
      </c>
      <c r="B28" s="232" t="s">
        <v>122</v>
      </c>
      <c r="C28" s="236" t="s">
        <v>42</v>
      </c>
      <c r="D28" s="234">
        <f>+D24+13</f>
        <v>272</v>
      </c>
      <c r="E28" s="234">
        <f>+E24+13</f>
        <v>272</v>
      </c>
    </row>
    <row r="29" spans="1:5" ht="14.3">
      <c r="A29" s="167" t="s">
        <v>44</v>
      </c>
      <c r="B29" s="457" t="s">
        <v>255</v>
      </c>
      <c r="C29" s="457" t="s">
        <v>38</v>
      </c>
      <c r="D29" s="571">
        <v>284</v>
      </c>
      <c r="E29" s="565">
        <v>284</v>
      </c>
    </row>
    <row r="30" spans="1:5" ht="14.3">
      <c r="A30" s="167" t="s">
        <v>45</v>
      </c>
      <c r="B30" s="457" t="s">
        <v>256</v>
      </c>
      <c r="C30" s="457" t="s">
        <v>39</v>
      </c>
      <c r="D30" s="459">
        <f>+D29</f>
        <v>284</v>
      </c>
      <c r="E30" s="459">
        <f>+E29</f>
        <v>284</v>
      </c>
    </row>
    <row r="31" spans="1:5" ht="14.3">
      <c r="A31" s="167" t="s">
        <v>44</v>
      </c>
      <c r="B31" s="457" t="s">
        <v>256</v>
      </c>
      <c r="C31" s="457" t="s">
        <v>40</v>
      </c>
      <c r="D31" s="459">
        <f>+D29+68</f>
        <v>352</v>
      </c>
      <c r="E31" s="459">
        <f>+E29+68</f>
        <v>352</v>
      </c>
    </row>
    <row r="32" spans="1:5" ht="14.3">
      <c r="A32" s="167" t="s">
        <v>44</v>
      </c>
      <c r="B32" s="457" t="s">
        <v>256</v>
      </c>
      <c r="C32" s="457" t="s">
        <v>41</v>
      </c>
      <c r="D32" s="459">
        <f>+D29+68</f>
        <v>352</v>
      </c>
      <c r="E32" s="459">
        <f>+E29+68</f>
        <v>352</v>
      </c>
    </row>
    <row r="33" spans="1:6" ht="14.3">
      <c r="A33" s="422" t="s">
        <v>44</v>
      </c>
      <c r="B33" s="232" t="s">
        <v>256</v>
      </c>
      <c r="C33" s="236" t="s">
        <v>42</v>
      </c>
      <c r="D33" s="234">
        <f>+D29+13</f>
        <v>297</v>
      </c>
      <c r="E33" s="234">
        <f>+E29+13</f>
        <v>297</v>
      </c>
    </row>
    <row r="34" spans="1:6" ht="14.3">
      <c r="A34" s="167" t="s">
        <v>60</v>
      </c>
      <c r="B34" s="457" t="s">
        <v>255</v>
      </c>
      <c r="C34" s="457" t="s">
        <v>38</v>
      </c>
      <c r="D34" s="571">
        <v>328</v>
      </c>
      <c r="E34" s="565">
        <v>328</v>
      </c>
    </row>
    <row r="35" spans="1:6" ht="14.3">
      <c r="A35" s="167" t="s">
        <v>60</v>
      </c>
      <c r="B35" s="457" t="s">
        <v>256</v>
      </c>
      <c r="C35" s="457" t="s">
        <v>39</v>
      </c>
      <c r="D35" s="459">
        <f>+D34</f>
        <v>328</v>
      </c>
      <c r="E35" s="459">
        <f>+E34</f>
        <v>328</v>
      </c>
    </row>
    <row r="36" spans="1:6" ht="14.3">
      <c r="A36" s="167" t="s">
        <v>60</v>
      </c>
      <c r="B36" s="457" t="s">
        <v>256</v>
      </c>
      <c r="C36" s="457" t="s">
        <v>40</v>
      </c>
      <c r="D36" s="459">
        <f>+D34+68</f>
        <v>396</v>
      </c>
      <c r="E36" s="459">
        <f>+E34+68</f>
        <v>396</v>
      </c>
    </row>
    <row r="37" spans="1:6" ht="14.3">
      <c r="A37" s="167" t="s">
        <v>60</v>
      </c>
      <c r="B37" s="457" t="s">
        <v>256</v>
      </c>
      <c r="C37" s="457" t="s">
        <v>41</v>
      </c>
      <c r="D37" s="459">
        <f>+D34+68</f>
        <v>396</v>
      </c>
      <c r="E37" s="459">
        <f>+E34+68</f>
        <v>396</v>
      </c>
    </row>
    <row r="38" spans="1:6" ht="14.3">
      <c r="A38" s="422" t="s">
        <v>60</v>
      </c>
      <c r="B38" s="232" t="s">
        <v>256</v>
      </c>
      <c r="C38" s="236" t="s">
        <v>42</v>
      </c>
      <c r="D38" s="234">
        <f>+D34+13</f>
        <v>341</v>
      </c>
      <c r="E38" s="234">
        <f>+E34+13</f>
        <v>341</v>
      </c>
    </row>
    <row r="39" spans="1:6" ht="14.3">
      <c r="A39" s="167" t="s">
        <v>47</v>
      </c>
      <c r="B39" s="457" t="s">
        <v>212</v>
      </c>
      <c r="C39" s="457" t="s">
        <v>38</v>
      </c>
      <c r="D39" s="572">
        <v>800</v>
      </c>
      <c r="E39" s="326">
        <v>800</v>
      </c>
    </row>
    <row r="40" spans="1:6" ht="14.3">
      <c r="A40" s="167" t="s">
        <v>47</v>
      </c>
      <c r="B40" s="457" t="s">
        <v>212</v>
      </c>
      <c r="C40" s="457" t="s">
        <v>39</v>
      </c>
      <c r="D40" s="459">
        <f>+D39</f>
        <v>800</v>
      </c>
      <c r="E40" s="459">
        <f>+E39</f>
        <v>800</v>
      </c>
    </row>
    <row r="41" spans="1:6" ht="14.3">
      <c r="A41" s="167" t="s">
        <v>47</v>
      </c>
      <c r="B41" s="457" t="s">
        <v>212</v>
      </c>
      <c r="C41" s="457" t="s">
        <v>40</v>
      </c>
      <c r="D41" s="459">
        <f>+D39+68</f>
        <v>868</v>
      </c>
      <c r="E41" s="459">
        <f>+E39+68</f>
        <v>868</v>
      </c>
    </row>
    <row r="42" spans="1:6" ht="14.3">
      <c r="A42" s="167" t="s">
        <v>47</v>
      </c>
      <c r="B42" s="457" t="s">
        <v>212</v>
      </c>
      <c r="C42" s="457" t="s">
        <v>41</v>
      </c>
      <c r="D42" s="459">
        <f>+D39+68</f>
        <v>868</v>
      </c>
      <c r="E42" s="459">
        <f>+E39+68</f>
        <v>868</v>
      </c>
    </row>
    <row r="43" spans="1:6" ht="14.3">
      <c r="A43" s="422" t="s">
        <v>47</v>
      </c>
      <c r="B43" s="232" t="s">
        <v>212</v>
      </c>
      <c r="C43" s="236" t="s">
        <v>42</v>
      </c>
      <c r="D43" s="234">
        <f>+D39+13</f>
        <v>813</v>
      </c>
      <c r="E43" s="234">
        <f>+E39+13</f>
        <v>813</v>
      </c>
    </row>
    <row r="44" spans="1:6" ht="16.3">
      <c r="A44" s="401" t="s">
        <v>747</v>
      </c>
      <c r="B44" s="35"/>
      <c r="C44" s="35"/>
      <c r="D44" s="66"/>
      <c r="E44" s="318"/>
      <c r="F44" s="318"/>
    </row>
    <row r="45" spans="1:6" ht="16.3">
      <c r="A45" s="563" t="s">
        <v>748</v>
      </c>
      <c r="B45" s="35"/>
      <c r="C45" s="35"/>
      <c r="D45" s="66"/>
      <c r="E45" s="318"/>
      <c r="F45" s="318"/>
    </row>
    <row r="46" spans="1:6" ht="16.3">
      <c r="A46" s="563" t="s">
        <v>749</v>
      </c>
    </row>
    <row r="47" spans="1:6" ht="16.3">
      <c r="A47" s="340" t="s">
        <v>750</v>
      </c>
    </row>
    <row r="48" spans="1:6" ht="16.3">
      <c r="A48" s="340" t="s">
        <v>751</v>
      </c>
    </row>
    <row r="49" spans="1:2" ht="16.3">
      <c r="A49" s="563" t="s">
        <v>752</v>
      </c>
    </row>
    <row r="50" spans="1:2" ht="16.3">
      <c r="A50" s="563" t="s">
        <v>358</v>
      </c>
    </row>
    <row r="51" spans="1:2" ht="16.3">
      <c r="A51" s="561" t="s">
        <v>653</v>
      </c>
    </row>
    <row r="54" spans="1:2" ht="14.3">
      <c r="A54" s="327" t="s">
        <v>753</v>
      </c>
      <c r="B54" s="32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13"/>
  <sheetViews>
    <sheetView topLeftCell="A91" workbookViewId="0">
      <selection activeCell="G75" sqref="G75"/>
    </sheetView>
  </sheetViews>
  <sheetFormatPr defaultRowHeight="12.9"/>
  <cols>
    <col min="1" max="1" width="16.25" style="1" customWidth="1"/>
    <col min="2" max="2" width="28.625" style="1" customWidth="1"/>
    <col min="3" max="3" width="19.25" style="1" bestFit="1" customWidth="1"/>
    <col min="4" max="4" width="11.625" style="1" customWidth="1"/>
    <col min="5" max="5" width="12.375" style="1" customWidth="1"/>
    <col min="6" max="6" width="12.125" style="1" customWidth="1"/>
    <col min="7" max="7" width="12.875" style="1" customWidth="1"/>
    <col min="8" max="255" width="9" style="1"/>
    <col min="256" max="256" width="13.125" style="1" customWidth="1"/>
    <col min="257" max="257" width="22.75" style="1" customWidth="1"/>
    <col min="258" max="258" width="20.25" style="1" customWidth="1"/>
    <col min="259" max="259" width="11.625" style="1" customWidth="1"/>
    <col min="260" max="260" width="12.375" style="1" customWidth="1"/>
    <col min="261" max="261" width="10.625" style="1" customWidth="1"/>
    <col min="262" max="262" width="11.25" style="1" customWidth="1"/>
    <col min="263" max="263" width="12.875" style="1" customWidth="1"/>
    <col min="264" max="511" width="9" style="1"/>
    <col min="512" max="512" width="13.125" style="1" customWidth="1"/>
    <col min="513" max="513" width="22.75" style="1" customWidth="1"/>
    <col min="514" max="514" width="20.25" style="1" customWidth="1"/>
    <col min="515" max="515" width="11.625" style="1" customWidth="1"/>
    <col min="516" max="516" width="12.375" style="1" customWidth="1"/>
    <col min="517" max="517" width="10.625" style="1" customWidth="1"/>
    <col min="518" max="518" width="11.25" style="1" customWidth="1"/>
    <col min="519" max="519" width="12.875" style="1" customWidth="1"/>
    <col min="520" max="767" width="9" style="1"/>
    <col min="768" max="768" width="13.125" style="1" customWidth="1"/>
    <col min="769" max="769" width="22.75" style="1" customWidth="1"/>
    <col min="770" max="770" width="20.25" style="1" customWidth="1"/>
    <col min="771" max="771" width="11.625" style="1" customWidth="1"/>
    <col min="772" max="772" width="12.375" style="1" customWidth="1"/>
    <col min="773" max="773" width="10.625" style="1" customWidth="1"/>
    <col min="774" max="774" width="11.25" style="1" customWidth="1"/>
    <col min="775" max="775" width="12.875" style="1" customWidth="1"/>
    <col min="776" max="1023" width="9" style="1"/>
    <col min="1024" max="1024" width="13.125" style="1" customWidth="1"/>
    <col min="1025" max="1025" width="22.75" style="1" customWidth="1"/>
    <col min="1026" max="1026" width="20.25" style="1" customWidth="1"/>
    <col min="1027" max="1027" width="11.625" style="1" customWidth="1"/>
    <col min="1028" max="1028" width="12.375" style="1" customWidth="1"/>
    <col min="1029" max="1029" width="10.625" style="1" customWidth="1"/>
    <col min="1030" max="1030" width="11.25" style="1" customWidth="1"/>
    <col min="1031" max="1031" width="12.875" style="1" customWidth="1"/>
    <col min="1032" max="1279" width="9" style="1"/>
    <col min="1280" max="1280" width="13.125" style="1" customWidth="1"/>
    <col min="1281" max="1281" width="22.75" style="1" customWidth="1"/>
    <col min="1282" max="1282" width="20.25" style="1" customWidth="1"/>
    <col min="1283" max="1283" width="11.625" style="1" customWidth="1"/>
    <col min="1284" max="1284" width="12.375" style="1" customWidth="1"/>
    <col min="1285" max="1285" width="10.625" style="1" customWidth="1"/>
    <col min="1286" max="1286" width="11.25" style="1" customWidth="1"/>
    <col min="1287" max="1287" width="12.875" style="1" customWidth="1"/>
    <col min="1288" max="1535" width="9" style="1"/>
    <col min="1536" max="1536" width="13.125" style="1" customWidth="1"/>
    <col min="1537" max="1537" width="22.75" style="1" customWidth="1"/>
    <col min="1538" max="1538" width="20.25" style="1" customWidth="1"/>
    <col min="1539" max="1539" width="11.625" style="1" customWidth="1"/>
    <col min="1540" max="1540" width="12.375" style="1" customWidth="1"/>
    <col min="1541" max="1541" width="10.625" style="1" customWidth="1"/>
    <col min="1542" max="1542" width="11.25" style="1" customWidth="1"/>
    <col min="1543" max="1543" width="12.875" style="1" customWidth="1"/>
    <col min="1544" max="1791" width="9" style="1"/>
    <col min="1792" max="1792" width="13.125" style="1" customWidth="1"/>
    <col min="1793" max="1793" width="22.75" style="1" customWidth="1"/>
    <col min="1794" max="1794" width="20.25" style="1" customWidth="1"/>
    <col min="1795" max="1795" width="11.625" style="1" customWidth="1"/>
    <col min="1796" max="1796" width="12.375" style="1" customWidth="1"/>
    <col min="1797" max="1797" width="10.625" style="1" customWidth="1"/>
    <col min="1798" max="1798" width="11.25" style="1" customWidth="1"/>
    <col min="1799" max="1799" width="12.875" style="1" customWidth="1"/>
    <col min="1800" max="2047" width="9" style="1"/>
    <col min="2048" max="2048" width="13.125" style="1" customWidth="1"/>
    <col min="2049" max="2049" width="22.75" style="1" customWidth="1"/>
    <col min="2050" max="2050" width="20.25" style="1" customWidth="1"/>
    <col min="2051" max="2051" width="11.625" style="1" customWidth="1"/>
    <col min="2052" max="2052" width="12.375" style="1" customWidth="1"/>
    <col min="2053" max="2053" width="10.625" style="1" customWidth="1"/>
    <col min="2054" max="2054" width="11.25" style="1" customWidth="1"/>
    <col min="2055" max="2055" width="12.875" style="1" customWidth="1"/>
    <col min="2056" max="2303" width="9" style="1"/>
    <col min="2304" max="2304" width="13.125" style="1" customWidth="1"/>
    <col min="2305" max="2305" width="22.75" style="1" customWidth="1"/>
    <col min="2306" max="2306" width="20.25" style="1" customWidth="1"/>
    <col min="2307" max="2307" width="11.625" style="1" customWidth="1"/>
    <col min="2308" max="2308" width="12.375" style="1" customWidth="1"/>
    <col min="2309" max="2309" width="10.625" style="1" customWidth="1"/>
    <col min="2310" max="2310" width="11.25" style="1" customWidth="1"/>
    <col min="2311" max="2311" width="12.875" style="1" customWidth="1"/>
    <col min="2312" max="2559" width="9" style="1"/>
    <col min="2560" max="2560" width="13.125" style="1" customWidth="1"/>
    <col min="2561" max="2561" width="22.75" style="1" customWidth="1"/>
    <col min="2562" max="2562" width="20.25" style="1" customWidth="1"/>
    <col min="2563" max="2563" width="11.625" style="1" customWidth="1"/>
    <col min="2564" max="2564" width="12.375" style="1" customWidth="1"/>
    <col min="2565" max="2565" width="10.625" style="1" customWidth="1"/>
    <col min="2566" max="2566" width="11.25" style="1" customWidth="1"/>
    <col min="2567" max="2567" width="12.875" style="1" customWidth="1"/>
    <col min="2568" max="2815" width="9" style="1"/>
    <col min="2816" max="2816" width="13.125" style="1" customWidth="1"/>
    <col min="2817" max="2817" width="22.75" style="1" customWidth="1"/>
    <col min="2818" max="2818" width="20.25" style="1" customWidth="1"/>
    <col min="2819" max="2819" width="11.625" style="1" customWidth="1"/>
    <col min="2820" max="2820" width="12.375" style="1" customWidth="1"/>
    <col min="2821" max="2821" width="10.625" style="1" customWidth="1"/>
    <col min="2822" max="2822" width="11.25" style="1" customWidth="1"/>
    <col min="2823" max="2823" width="12.875" style="1" customWidth="1"/>
    <col min="2824" max="3071" width="9" style="1"/>
    <col min="3072" max="3072" width="13.125" style="1" customWidth="1"/>
    <col min="3073" max="3073" width="22.75" style="1" customWidth="1"/>
    <col min="3074" max="3074" width="20.25" style="1" customWidth="1"/>
    <col min="3075" max="3075" width="11.625" style="1" customWidth="1"/>
    <col min="3076" max="3076" width="12.375" style="1" customWidth="1"/>
    <col min="3077" max="3077" width="10.625" style="1" customWidth="1"/>
    <col min="3078" max="3078" width="11.25" style="1" customWidth="1"/>
    <col min="3079" max="3079" width="12.875" style="1" customWidth="1"/>
    <col min="3080" max="3327" width="9" style="1"/>
    <col min="3328" max="3328" width="13.125" style="1" customWidth="1"/>
    <col min="3329" max="3329" width="22.75" style="1" customWidth="1"/>
    <col min="3330" max="3330" width="20.25" style="1" customWidth="1"/>
    <col min="3331" max="3331" width="11.625" style="1" customWidth="1"/>
    <col min="3332" max="3332" width="12.375" style="1" customWidth="1"/>
    <col min="3333" max="3333" width="10.625" style="1" customWidth="1"/>
    <col min="3334" max="3334" width="11.25" style="1" customWidth="1"/>
    <col min="3335" max="3335" width="12.875" style="1" customWidth="1"/>
    <col min="3336" max="3583" width="9" style="1"/>
    <col min="3584" max="3584" width="13.125" style="1" customWidth="1"/>
    <col min="3585" max="3585" width="22.75" style="1" customWidth="1"/>
    <col min="3586" max="3586" width="20.25" style="1" customWidth="1"/>
    <col min="3587" max="3587" width="11.625" style="1" customWidth="1"/>
    <col min="3588" max="3588" width="12.375" style="1" customWidth="1"/>
    <col min="3589" max="3589" width="10.625" style="1" customWidth="1"/>
    <col min="3590" max="3590" width="11.25" style="1" customWidth="1"/>
    <col min="3591" max="3591" width="12.875" style="1" customWidth="1"/>
    <col min="3592" max="3839" width="9" style="1"/>
    <col min="3840" max="3840" width="13.125" style="1" customWidth="1"/>
    <col min="3841" max="3841" width="22.75" style="1" customWidth="1"/>
    <col min="3842" max="3842" width="20.25" style="1" customWidth="1"/>
    <col min="3843" max="3843" width="11.625" style="1" customWidth="1"/>
    <col min="3844" max="3844" width="12.375" style="1" customWidth="1"/>
    <col min="3845" max="3845" width="10.625" style="1" customWidth="1"/>
    <col min="3846" max="3846" width="11.25" style="1" customWidth="1"/>
    <col min="3847" max="3847" width="12.875" style="1" customWidth="1"/>
    <col min="3848" max="4095" width="9" style="1"/>
    <col min="4096" max="4096" width="13.125" style="1" customWidth="1"/>
    <col min="4097" max="4097" width="22.75" style="1" customWidth="1"/>
    <col min="4098" max="4098" width="20.25" style="1" customWidth="1"/>
    <col min="4099" max="4099" width="11.625" style="1" customWidth="1"/>
    <col min="4100" max="4100" width="12.375" style="1" customWidth="1"/>
    <col min="4101" max="4101" width="10.625" style="1" customWidth="1"/>
    <col min="4102" max="4102" width="11.25" style="1" customWidth="1"/>
    <col min="4103" max="4103" width="12.875" style="1" customWidth="1"/>
    <col min="4104" max="4351" width="9" style="1"/>
    <col min="4352" max="4352" width="13.125" style="1" customWidth="1"/>
    <col min="4353" max="4353" width="22.75" style="1" customWidth="1"/>
    <col min="4354" max="4354" width="20.25" style="1" customWidth="1"/>
    <col min="4355" max="4355" width="11.625" style="1" customWidth="1"/>
    <col min="4356" max="4356" width="12.375" style="1" customWidth="1"/>
    <col min="4357" max="4357" width="10.625" style="1" customWidth="1"/>
    <col min="4358" max="4358" width="11.25" style="1" customWidth="1"/>
    <col min="4359" max="4359" width="12.875" style="1" customWidth="1"/>
    <col min="4360" max="4607" width="9" style="1"/>
    <col min="4608" max="4608" width="13.125" style="1" customWidth="1"/>
    <col min="4609" max="4609" width="22.75" style="1" customWidth="1"/>
    <col min="4610" max="4610" width="20.25" style="1" customWidth="1"/>
    <col min="4611" max="4611" width="11.625" style="1" customWidth="1"/>
    <col min="4612" max="4612" width="12.375" style="1" customWidth="1"/>
    <col min="4613" max="4613" width="10.625" style="1" customWidth="1"/>
    <col min="4614" max="4614" width="11.25" style="1" customWidth="1"/>
    <col min="4615" max="4615" width="12.875" style="1" customWidth="1"/>
    <col min="4616" max="4863" width="9" style="1"/>
    <col min="4864" max="4864" width="13.125" style="1" customWidth="1"/>
    <col min="4865" max="4865" width="22.75" style="1" customWidth="1"/>
    <col min="4866" max="4866" width="20.25" style="1" customWidth="1"/>
    <col min="4867" max="4867" width="11.625" style="1" customWidth="1"/>
    <col min="4868" max="4868" width="12.375" style="1" customWidth="1"/>
    <col min="4869" max="4869" width="10.625" style="1" customWidth="1"/>
    <col min="4870" max="4870" width="11.25" style="1" customWidth="1"/>
    <col min="4871" max="4871" width="12.875" style="1" customWidth="1"/>
    <col min="4872" max="5119" width="9" style="1"/>
    <col min="5120" max="5120" width="13.125" style="1" customWidth="1"/>
    <col min="5121" max="5121" width="22.75" style="1" customWidth="1"/>
    <col min="5122" max="5122" width="20.25" style="1" customWidth="1"/>
    <col min="5123" max="5123" width="11.625" style="1" customWidth="1"/>
    <col min="5124" max="5124" width="12.375" style="1" customWidth="1"/>
    <col min="5125" max="5125" width="10.625" style="1" customWidth="1"/>
    <col min="5126" max="5126" width="11.25" style="1" customWidth="1"/>
    <col min="5127" max="5127" width="12.875" style="1" customWidth="1"/>
    <col min="5128" max="5375" width="9" style="1"/>
    <col min="5376" max="5376" width="13.125" style="1" customWidth="1"/>
    <col min="5377" max="5377" width="22.75" style="1" customWidth="1"/>
    <col min="5378" max="5378" width="20.25" style="1" customWidth="1"/>
    <col min="5379" max="5379" width="11.625" style="1" customWidth="1"/>
    <col min="5380" max="5380" width="12.375" style="1" customWidth="1"/>
    <col min="5381" max="5381" width="10.625" style="1" customWidth="1"/>
    <col min="5382" max="5382" width="11.25" style="1" customWidth="1"/>
    <col min="5383" max="5383" width="12.875" style="1" customWidth="1"/>
    <col min="5384" max="5631" width="9" style="1"/>
    <col min="5632" max="5632" width="13.125" style="1" customWidth="1"/>
    <col min="5633" max="5633" width="22.75" style="1" customWidth="1"/>
    <col min="5634" max="5634" width="20.25" style="1" customWidth="1"/>
    <col min="5635" max="5635" width="11.625" style="1" customWidth="1"/>
    <col min="5636" max="5636" width="12.375" style="1" customWidth="1"/>
    <col min="5637" max="5637" width="10.625" style="1" customWidth="1"/>
    <col min="5638" max="5638" width="11.25" style="1" customWidth="1"/>
    <col min="5639" max="5639" width="12.875" style="1" customWidth="1"/>
    <col min="5640" max="5887" width="9" style="1"/>
    <col min="5888" max="5888" width="13.125" style="1" customWidth="1"/>
    <col min="5889" max="5889" width="22.75" style="1" customWidth="1"/>
    <col min="5890" max="5890" width="20.25" style="1" customWidth="1"/>
    <col min="5891" max="5891" width="11.625" style="1" customWidth="1"/>
    <col min="5892" max="5892" width="12.375" style="1" customWidth="1"/>
    <col min="5893" max="5893" width="10.625" style="1" customWidth="1"/>
    <col min="5894" max="5894" width="11.25" style="1" customWidth="1"/>
    <col min="5895" max="5895" width="12.875" style="1" customWidth="1"/>
    <col min="5896" max="6143" width="9" style="1"/>
    <col min="6144" max="6144" width="13.125" style="1" customWidth="1"/>
    <col min="6145" max="6145" width="22.75" style="1" customWidth="1"/>
    <col min="6146" max="6146" width="20.25" style="1" customWidth="1"/>
    <col min="6147" max="6147" width="11.625" style="1" customWidth="1"/>
    <col min="6148" max="6148" width="12.375" style="1" customWidth="1"/>
    <col min="6149" max="6149" width="10.625" style="1" customWidth="1"/>
    <col min="6150" max="6150" width="11.25" style="1" customWidth="1"/>
    <col min="6151" max="6151" width="12.875" style="1" customWidth="1"/>
    <col min="6152" max="6399" width="9" style="1"/>
    <col min="6400" max="6400" width="13.125" style="1" customWidth="1"/>
    <col min="6401" max="6401" width="22.75" style="1" customWidth="1"/>
    <col min="6402" max="6402" width="20.25" style="1" customWidth="1"/>
    <col min="6403" max="6403" width="11.625" style="1" customWidth="1"/>
    <col min="6404" max="6404" width="12.375" style="1" customWidth="1"/>
    <col min="6405" max="6405" width="10.625" style="1" customWidth="1"/>
    <col min="6406" max="6406" width="11.25" style="1" customWidth="1"/>
    <col min="6407" max="6407" width="12.875" style="1" customWidth="1"/>
    <col min="6408" max="6655" width="9" style="1"/>
    <col min="6656" max="6656" width="13.125" style="1" customWidth="1"/>
    <col min="6657" max="6657" width="22.75" style="1" customWidth="1"/>
    <col min="6658" max="6658" width="20.25" style="1" customWidth="1"/>
    <col min="6659" max="6659" width="11.625" style="1" customWidth="1"/>
    <col min="6660" max="6660" width="12.375" style="1" customWidth="1"/>
    <col min="6661" max="6661" width="10.625" style="1" customWidth="1"/>
    <col min="6662" max="6662" width="11.25" style="1" customWidth="1"/>
    <col min="6663" max="6663" width="12.875" style="1" customWidth="1"/>
    <col min="6664" max="6911" width="9" style="1"/>
    <col min="6912" max="6912" width="13.125" style="1" customWidth="1"/>
    <col min="6913" max="6913" width="22.75" style="1" customWidth="1"/>
    <col min="6914" max="6914" width="20.25" style="1" customWidth="1"/>
    <col min="6915" max="6915" width="11.625" style="1" customWidth="1"/>
    <col min="6916" max="6916" width="12.375" style="1" customWidth="1"/>
    <col min="6917" max="6917" width="10.625" style="1" customWidth="1"/>
    <col min="6918" max="6918" width="11.25" style="1" customWidth="1"/>
    <col min="6919" max="6919" width="12.875" style="1" customWidth="1"/>
    <col min="6920" max="7167" width="9" style="1"/>
    <col min="7168" max="7168" width="13.125" style="1" customWidth="1"/>
    <col min="7169" max="7169" width="22.75" style="1" customWidth="1"/>
    <col min="7170" max="7170" width="20.25" style="1" customWidth="1"/>
    <col min="7171" max="7171" width="11.625" style="1" customWidth="1"/>
    <col min="7172" max="7172" width="12.375" style="1" customWidth="1"/>
    <col min="7173" max="7173" width="10.625" style="1" customWidth="1"/>
    <col min="7174" max="7174" width="11.25" style="1" customWidth="1"/>
    <col min="7175" max="7175" width="12.875" style="1" customWidth="1"/>
    <col min="7176" max="7423" width="9" style="1"/>
    <col min="7424" max="7424" width="13.125" style="1" customWidth="1"/>
    <col min="7425" max="7425" width="22.75" style="1" customWidth="1"/>
    <col min="7426" max="7426" width="20.25" style="1" customWidth="1"/>
    <col min="7427" max="7427" width="11.625" style="1" customWidth="1"/>
    <col min="7428" max="7428" width="12.375" style="1" customWidth="1"/>
    <col min="7429" max="7429" width="10.625" style="1" customWidth="1"/>
    <col min="7430" max="7430" width="11.25" style="1" customWidth="1"/>
    <col min="7431" max="7431" width="12.875" style="1" customWidth="1"/>
    <col min="7432" max="7679" width="9" style="1"/>
    <col min="7680" max="7680" width="13.125" style="1" customWidth="1"/>
    <col min="7681" max="7681" width="22.75" style="1" customWidth="1"/>
    <col min="7682" max="7682" width="20.25" style="1" customWidth="1"/>
    <col min="7683" max="7683" width="11.625" style="1" customWidth="1"/>
    <col min="7684" max="7684" width="12.375" style="1" customWidth="1"/>
    <col min="7685" max="7685" width="10.625" style="1" customWidth="1"/>
    <col min="7686" max="7686" width="11.25" style="1" customWidth="1"/>
    <col min="7687" max="7687" width="12.875" style="1" customWidth="1"/>
    <col min="7688" max="7935" width="9" style="1"/>
    <col min="7936" max="7936" width="13.125" style="1" customWidth="1"/>
    <col min="7937" max="7937" width="22.75" style="1" customWidth="1"/>
    <col min="7938" max="7938" width="20.25" style="1" customWidth="1"/>
    <col min="7939" max="7939" width="11.625" style="1" customWidth="1"/>
    <col min="7940" max="7940" width="12.375" style="1" customWidth="1"/>
    <col min="7941" max="7941" width="10.625" style="1" customWidth="1"/>
    <col min="7942" max="7942" width="11.25" style="1" customWidth="1"/>
    <col min="7943" max="7943" width="12.875" style="1" customWidth="1"/>
    <col min="7944" max="8191" width="9" style="1"/>
    <col min="8192" max="8192" width="13.125" style="1" customWidth="1"/>
    <col min="8193" max="8193" width="22.75" style="1" customWidth="1"/>
    <col min="8194" max="8194" width="20.25" style="1" customWidth="1"/>
    <col min="8195" max="8195" width="11.625" style="1" customWidth="1"/>
    <col min="8196" max="8196" width="12.375" style="1" customWidth="1"/>
    <col min="8197" max="8197" width="10.625" style="1" customWidth="1"/>
    <col min="8198" max="8198" width="11.25" style="1" customWidth="1"/>
    <col min="8199" max="8199" width="12.875" style="1" customWidth="1"/>
    <col min="8200" max="8447" width="9" style="1"/>
    <col min="8448" max="8448" width="13.125" style="1" customWidth="1"/>
    <col min="8449" max="8449" width="22.75" style="1" customWidth="1"/>
    <col min="8450" max="8450" width="20.25" style="1" customWidth="1"/>
    <col min="8451" max="8451" width="11.625" style="1" customWidth="1"/>
    <col min="8452" max="8452" width="12.375" style="1" customWidth="1"/>
    <col min="8453" max="8453" width="10.625" style="1" customWidth="1"/>
    <col min="8454" max="8454" width="11.25" style="1" customWidth="1"/>
    <col min="8455" max="8455" width="12.875" style="1" customWidth="1"/>
    <col min="8456" max="8703" width="9" style="1"/>
    <col min="8704" max="8704" width="13.125" style="1" customWidth="1"/>
    <col min="8705" max="8705" width="22.75" style="1" customWidth="1"/>
    <col min="8706" max="8706" width="20.25" style="1" customWidth="1"/>
    <col min="8707" max="8707" width="11.625" style="1" customWidth="1"/>
    <col min="8708" max="8708" width="12.375" style="1" customWidth="1"/>
    <col min="8709" max="8709" width="10.625" style="1" customWidth="1"/>
    <col min="8710" max="8710" width="11.25" style="1" customWidth="1"/>
    <col min="8711" max="8711" width="12.875" style="1" customWidth="1"/>
    <col min="8712" max="8959" width="9" style="1"/>
    <col min="8960" max="8960" width="13.125" style="1" customWidth="1"/>
    <col min="8961" max="8961" width="22.75" style="1" customWidth="1"/>
    <col min="8962" max="8962" width="20.25" style="1" customWidth="1"/>
    <col min="8963" max="8963" width="11.625" style="1" customWidth="1"/>
    <col min="8964" max="8964" width="12.375" style="1" customWidth="1"/>
    <col min="8965" max="8965" width="10.625" style="1" customWidth="1"/>
    <col min="8966" max="8966" width="11.25" style="1" customWidth="1"/>
    <col min="8967" max="8967" width="12.875" style="1" customWidth="1"/>
    <col min="8968" max="9215" width="9" style="1"/>
    <col min="9216" max="9216" width="13.125" style="1" customWidth="1"/>
    <col min="9217" max="9217" width="22.75" style="1" customWidth="1"/>
    <col min="9218" max="9218" width="20.25" style="1" customWidth="1"/>
    <col min="9219" max="9219" width="11.625" style="1" customWidth="1"/>
    <col min="9220" max="9220" width="12.375" style="1" customWidth="1"/>
    <col min="9221" max="9221" width="10.625" style="1" customWidth="1"/>
    <col min="9222" max="9222" width="11.25" style="1" customWidth="1"/>
    <col min="9223" max="9223" width="12.875" style="1" customWidth="1"/>
    <col min="9224" max="9471" width="9" style="1"/>
    <col min="9472" max="9472" width="13.125" style="1" customWidth="1"/>
    <col min="9473" max="9473" width="22.75" style="1" customWidth="1"/>
    <col min="9474" max="9474" width="20.25" style="1" customWidth="1"/>
    <col min="9475" max="9475" width="11.625" style="1" customWidth="1"/>
    <col min="9476" max="9476" width="12.375" style="1" customWidth="1"/>
    <col min="9477" max="9477" width="10.625" style="1" customWidth="1"/>
    <col min="9478" max="9478" width="11.25" style="1" customWidth="1"/>
    <col min="9479" max="9479" width="12.875" style="1" customWidth="1"/>
    <col min="9480" max="9727" width="9" style="1"/>
    <col min="9728" max="9728" width="13.125" style="1" customWidth="1"/>
    <col min="9729" max="9729" width="22.75" style="1" customWidth="1"/>
    <col min="9730" max="9730" width="20.25" style="1" customWidth="1"/>
    <col min="9731" max="9731" width="11.625" style="1" customWidth="1"/>
    <col min="9732" max="9732" width="12.375" style="1" customWidth="1"/>
    <col min="9733" max="9733" width="10.625" style="1" customWidth="1"/>
    <col min="9734" max="9734" width="11.25" style="1" customWidth="1"/>
    <col min="9735" max="9735" width="12.875" style="1" customWidth="1"/>
    <col min="9736" max="9983" width="9" style="1"/>
    <col min="9984" max="9984" width="13.125" style="1" customWidth="1"/>
    <col min="9985" max="9985" width="22.75" style="1" customWidth="1"/>
    <col min="9986" max="9986" width="20.25" style="1" customWidth="1"/>
    <col min="9987" max="9987" width="11.625" style="1" customWidth="1"/>
    <col min="9988" max="9988" width="12.375" style="1" customWidth="1"/>
    <col min="9989" max="9989" width="10.625" style="1" customWidth="1"/>
    <col min="9990" max="9990" width="11.25" style="1" customWidth="1"/>
    <col min="9991" max="9991" width="12.875" style="1" customWidth="1"/>
    <col min="9992" max="10239" width="9" style="1"/>
    <col min="10240" max="10240" width="13.125" style="1" customWidth="1"/>
    <col min="10241" max="10241" width="22.75" style="1" customWidth="1"/>
    <col min="10242" max="10242" width="20.25" style="1" customWidth="1"/>
    <col min="10243" max="10243" width="11.625" style="1" customWidth="1"/>
    <col min="10244" max="10244" width="12.375" style="1" customWidth="1"/>
    <col min="10245" max="10245" width="10.625" style="1" customWidth="1"/>
    <col min="10246" max="10246" width="11.25" style="1" customWidth="1"/>
    <col min="10247" max="10247" width="12.875" style="1" customWidth="1"/>
    <col min="10248" max="10495" width="9" style="1"/>
    <col min="10496" max="10496" width="13.125" style="1" customWidth="1"/>
    <col min="10497" max="10497" width="22.75" style="1" customWidth="1"/>
    <col min="10498" max="10498" width="20.25" style="1" customWidth="1"/>
    <col min="10499" max="10499" width="11.625" style="1" customWidth="1"/>
    <col min="10500" max="10500" width="12.375" style="1" customWidth="1"/>
    <col min="10501" max="10501" width="10.625" style="1" customWidth="1"/>
    <col min="10502" max="10502" width="11.25" style="1" customWidth="1"/>
    <col min="10503" max="10503" width="12.875" style="1" customWidth="1"/>
    <col min="10504" max="10751" width="9" style="1"/>
    <col min="10752" max="10752" width="13.125" style="1" customWidth="1"/>
    <col min="10753" max="10753" width="22.75" style="1" customWidth="1"/>
    <col min="10754" max="10754" width="20.25" style="1" customWidth="1"/>
    <col min="10755" max="10755" width="11.625" style="1" customWidth="1"/>
    <col min="10756" max="10756" width="12.375" style="1" customWidth="1"/>
    <col min="10757" max="10757" width="10.625" style="1" customWidth="1"/>
    <col min="10758" max="10758" width="11.25" style="1" customWidth="1"/>
    <col min="10759" max="10759" width="12.875" style="1" customWidth="1"/>
    <col min="10760" max="11007" width="9" style="1"/>
    <col min="11008" max="11008" width="13.125" style="1" customWidth="1"/>
    <col min="11009" max="11009" width="22.75" style="1" customWidth="1"/>
    <col min="11010" max="11010" width="20.25" style="1" customWidth="1"/>
    <col min="11011" max="11011" width="11.625" style="1" customWidth="1"/>
    <col min="11012" max="11012" width="12.375" style="1" customWidth="1"/>
    <col min="11013" max="11013" width="10.625" style="1" customWidth="1"/>
    <col min="11014" max="11014" width="11.25" style="1" customWidth="1"/>
    <col min="11015" max="11015" width="12.875" style="1" customWidth="1"/>
    <col min="11016" max="11263" width="9" style="1"/>
    <col min="11264" max="11264" width="13.125" style="1" customWidth="1"/>
    <col min="11265" max="11265" width="22.75" style="1" customWidth="1"/>
    <col min="11266" max="11266" width="20.25" style="1" customWidth="1"/>
    <col min="11267" max="11267" width="11.625" style="1" customWidth="1"/>
    <col min="11268" max="11268" width="12.375" style="1" customWidth="1"/>
    <col min="11269" max="11269" width="10.625" style="1" customWidth="1"/>
    <col min="11270" max="11270" width="11.25" style="1" customWidth="1"/>
    <col min="11271" max="11271" width="12.875" style="1" customWidth="1"/>
    <col min="11272" max="11519" width="9" style="1"/>
    <col min="11520" max="11520" width="13.125" style="1" customWidth="1"/>
    <col min="11521" max="11521" width="22.75" style="1" customWidth="1"/>
    <col min="11522" max="11522" width="20.25" style="1" customWidth="1"/>
    <col min="11523" max="11523" width="11.625" style="1" customWidth="1"/>
    <col min="11524" max="11524" width="12.375" style="1" customWidth="1"/>
    <col min="11525" max="11525" width="10.625" style="1" customWidth="1"/>
    <col min="11526" max="11526" width="11.25" style="1" customWidth="1"/>
    <col min="11527" max="11527" width="12.875" style="1" customWidth="1"/>
    <col min="11528" max="11775" width="9" style="1"/>
    <col min="11776" max="11776" width="13.125" style="1" customWidth="1"/>
    <col min="11777" max="11777" width="22.75" style="1" customWidth="1"/>
    <col min="11778" max="11778" width="20.25" style="1" customWidth="1"/>
    <col min="11779" max="11779" width="11.625" style="1" customWidth="1"/>
    <col min="11780" max="11780" width="12.375" style="1" customWidth="1"/>
    <col min="11781" max="11781" width="10.625" style="1" customWidth="1"/>
    <col min="11782" max="11782" width="11.25" style="1" customWidth="1"/>
    <col min="11783" max="11783" width="12.875" style="1" customWidth="1"/>
    <col min="11784" max="12031" width="9" style="1"/>
    <col min="12032" max="12032" width="13.125" style="1" customWidth="1"/>
    <col min="12033" max="12033" width="22.75" style="1" customWidth="1"/>
    <col min="12034" max="12034" width="20.25" style="1" customWidth="1"/>
    <col min="12035" max="12035" width="11.625" style="1" customWidth="1"/>
    <col min="12036" max="12036" width="12.375" style="1" customWidth="1"/>
    <col min="12037" max="12037" width="10.625" style="1" customWidth="1"/>
    <col min="12038" max="12038" width="11.25" style="1" customWidth="1"/>
    <col min="12039" max="12039" width="12.875" style="1" customWidth="1"/>
    <col min="12040" max="12287" width="9" style="1"/>
    <col min="12288" max="12288" width="13.125" style="1" customWidth="1"/>
    <col min="12289" max="12289" width="22.75" style="1" customWidth="1"/>
    <col min="12290" max="12290" width="20.25" style="1" customWidth="1"/>
    <col min="12291" max="12291" width="11.625" style="1" customWidth="1"/>
    <col min="12292" max="12292" width="12.375" style="1" customWidth="1"/>
    <col min="12293" max="12293" width="10.625" style="1" customWidth="1"/>
    <col min="12294" max="12294" width="11.25" style="1" customWidth="1"/>
    <col min="12295" max="12295" width="12.875" style="1" customWidth="1"/>
    <col min="12296" max="12543" width="9" style="1"/>
    <col min="12544" max="12544" width="13.125" style="1" customWidth="1"/>
    <col min="12545" max="12545" width="22.75" style="1" customWidth="1"/>
    <col min="12546" max="12546" width="20.25" style="1" customWidth="1"/>
    <col min="12547" max="12547" width="11.625" style="1" customWidth="1"/>
    <col min="12548" max="12548" width="12.375" style="1" customWidth="1"/>
    <col min="12549" max="12549" width="10.625" style="1" customWidth="1"/>
    <col min="12550" max="12550" width="11.25" style="1" customWidth="1"/>
    <col min="12551" max="12551" width="12.875" style="1" customWidth="1"/>
    <col min="12552" max="12799" width="9" style="1"/>
    <col min="12800" max="12800" width="13.125" style="1" customWidth="1"/>
    <col min="12801" max="12801" width="22.75" style="1" customWidth="1"/>
    <col min="12802" max="12802" width="20.25" style="1" customWidth="1"/>
    <col min="12803" max="12803" width="11.625" style="1" customWidth="1"/>
    <col min="12804" max="12804" width="12.375" style="1" customWidth="1"/>
    <col min="12805" max="12805" width="10.625" style="1" customWidth="1"/>
    <col min="12806" max="12806" width="11.25" style="1" customWidth="1"/>
    <col min="12807" max="12807" width="12.875" style="1" customWidth="1"/>
    <col min="12808" max="13055" width="9" style="1"/>
    <col min="13056" max="13056" width="13.125" style="1" customWidth="1"/>
    <col min="13057" max="13057" width="22.75" style="1" customWidth="1"/>
    <col min="13058" max="13058" width="20.25" style="1" customWidth="1"/>
    <col min="13059" max="13059" width="11.625" style="1" customWidth="1"/>
    <col min="13060" max="13060" width="12.375" style="1" customWidth="1"/>
    <col min="13061" max="13061" width="10.625" style="1" customWidth="1"/>
    <col min="13062" max="13062" width="11.25" style="1" customWidth="1"/>
    <col min="13063" max="13063" width="12.875" style="1" customWidth="1"/>
    <col min="13064" max="13311" width="9" style="1"/>
    <col min="13312" max="13312" width="13.125" style="1" customWidth="1"/>
    <col min="13313" max="13313" width="22.75" style="1" customWidth="1"/>
    <col min="13314" max="13314" width="20.25" style="1" customWidth="1"/>
    <col min="13315" max="13315" width="11.625" style="1" customWidth="1"/>
    <col min="13316" max="13316" width="12.375" style="1" customWidth="1"/>
    <col min="13317" max="13317" width="10.625" style="1" customWidth="1"/>
    <col min="13318" max="13318" width="11.25" style="1" customWidth="1"/>
    <col min="13319" max="13319" width="12.875" style="1" customWidth="1"/>
    <col min="13320" max="13567" width="9" style="1"/>
    <col min="13568" max="13568" width="13.125" style="1" customWidth="1"/>
    <col min="13569" max="13569" width="22.75" style="1" customWidth="1"/>
    <col min="13570" max="13570" width="20.25" style="1" customWidth="1"/>
    <col min="13571" max="13571" width="11.625" style="1" customWidth="1"/>
    <col min="13572" max="13572" width="12.375" style="1" customWidth="1"/>
    <col min="13573" max="13573" width="10.625" style="1" customWidth="1"/>
    <col min="13574" max="13574" width="11.25" style="1" customWidth="1"/>
    <col min="13575" max="13575" width="12.875" style="1" customWidth="1"/>
    <col min="13576" max="13823" width="9" style="1"/>
    <col min="13824" max="13824" width="13.125" style="1" customWidth="1"/>
    <col min="13825" max="13825" width="22.75" style="1" customWidth="1"/>
    <col min="13826" max="13826" width="20.25" style="1" customWidth="1"/>
    <col min="13827" max="13827" width="11.625" style="1" customWidth="1"/>
    <col min="13828" max="13828" width="12.375" style="1" customWidth="1"/>
    <col min="13829" max="13829" width="10.625" style="1" customWidth="1"/>
    <col min="13830" max="13830" width="11.25" style="1" customWidth="1"/>
    <col min="13831" max="13831" width="12.875" style="1" customWidth="1"/>
    <col min="13832" max="14079" width="9" style="1"/>
    <col min="14080" max="14080" width="13.125" style="1" customWidth="1"/>
    <col min="14081" max="14081" width="22.75" style="1" customWidth="1"/>
    <col min="14082" max="14082" width="20.25" style="1" customWidth="1"/>
    <col min="14083" max="14083" width="11.625" style="1" customWidth="1"/>
    <col min="14084" max="14084" width="12.375" style="1" customWidth="1"/>
    <col min="14085" max="14085" width="10.625" style="1" customWidth="1"/>
    <col min="14086" max="14086" width="11.25" style="1" customWidth="1"/>
    <col min="14087" max="14087" width="12.875" style="1" customWidth="1"/>
    <col min="14088" max="14335" width="9" style="1"/>
    <col min="14336" max="14336" width="13.125" style="1" customWidth="1"/>
    <col min="14337" max="14337" width="22.75" style="1" customWidth="1"/>
    <col min="14338" max="14338" width="20.25" style="1" customWidth="1"/>
    <col min="14339" max="14339" width="11.625" style="1" customWidth="1"/>
    <col min="14340" max="14340" width="12.375" style="1" customWidth="1"/>
    <col min="14341" max="14341" width="10.625" style="1" customWidth="1"/>
    <col min="14342" max="14342" width="11.25" style="1" customWidth="1"/>
    <col min="14343" max="14343" width="12.875" style="1" customWidth="1"/>
    <col min="14344" max="14591" width="9" style="1"/>
    <col min="14592" max="14592" width="13.125" style="1" customWidth="1"/>
    <col min="14593" max="14593" width="22.75" style="1" customWidth="1"/>
    <col min="14594" max="14594" width="20.25" style="1" customWidth="1"/>
    <col min="14595" max="14595" width="11.625" style="1" customWidth="1"/>
    <col min="14596" max="14596" width="12.375" style="1" customWidth="1"/>
    <col min="14597" max="14597" width="10.625" style="1" customWidth="1"/>
    <col min="14598" max="14598" width="11.25" style="1" customWidth="1"/>
    <col min="14599" max="14599" width="12.875" style="1" customWidth="1"/>
    <col min="14600" max="14847" width="9" style="1"/>
    <col min="14848" max="14848" width="13.125" style="1" customWidth="1"/>
    <col min="14849" max="14849" width="22.75" style="1" customWidth="1"/>
    <col min="14850" max="14850" width="20.25" style="1" customWidth="1"/>
    <col min="14851" max="14851" width="11.625" style="1" customWidth="1"/>
    <col min="14852" max="14852" width="12.375" style="1" customWidth="1"/>
    <col min="14853" max="14853" width="10.625" style="1" customWidth="1"/>
    <col min="14854" max="14854" width="11.25" style="1" customWidth="1"/>
    <col min="14855" max="14855" width="12.875" style="1" customWidth="1"/>
    <col min="14856" max="15103" width="9" style="1"/>
    <col min="15104" max="15104" width="13.125" style="1" customWidth="1"/>
    <col min="15105" max="15105" width="22.75" style="1" customWidth="1"/>
    <col min="15106" max="15106" width="20.25" style="1" customWidth="1"/>
    <col min="15107" max="15107" width="11.625" style="1" customWidth="1"/>
    <col min="15108" max="15108" width="12.375" style="1" customWidth="1"/>
    <col min="15109" max="15109" width="10.625" style="1" customWidth="1"/>
    <col min="15110" max="15110" width="11.25" style="1" customWidth="1"/>
    <col min="15111" max="15111" width="12.875" style="1" customWidth="1"/>
    <col min="15112" max="15359" width="9" style="1"/>
    <col min="15360" max="15360" width="13.125" style="1" customWidth="1"/>
    <col min="15361" max="15361" width="22.75" style="1" customWidth="1"/>
    <col min="15362" max="15362" width="20.25" style="1" customWidth="1"/>
    <col min="15363" max="15363" width="11.625" style="1" customWidth="1"/>
    <col min="15364" max="15364" width="12.375" style="1" customWidth="1"/>
    <col min="15365" max="15365" width="10.625" style="1" customWidth="1"/>
    <col min="15366" max="15366" width="11.25" style="1" customWidth="1"/>
    <col min="15367" max="15367" width="12.875" style="1" customWidth="1"/>
    <col min="15368" max="15615" width="9" style="1"/>
    <col min="15616" max="15616" width="13.125" style="1" customWidth="1"/>
    <col min="15617" max="15617" width="22.75" style="1" customWidth="1"/>
    <col min="15618" max="15618" width="20.25" style="1" customWidth="1"/>
    <col min="15619" max="15619" width="11.625" style="1" customWidth="1"/>
    <col min="15620" max="15620" width="12.375" style="1" customWidth="1"/>
    <col min="15621" max="15621" width="10.625" style="1" customWidth="1"/>
    <col min="15622" max="15622" width="11.25" style="1" customWidth="1"/>
    <col min="15623" max="15623" width="12.875" style="1" customWidth="1"/>
    <col min="15624" max="15871" width="9" style="1"/>
    <col min="15872" max="15872" width="13.125" style="1" customWidth="1"/>
    <col min="15873" max="15873" width="22.75" style="1" customWidth="1"/>
    <col min="15874" max="15874" width="20.25" style="1" customWidth="1"/>
    <col min="15875" max="15875" width="11.625" style="1" customWidth="1"/>
    <col min="15876" max="15876" width="12.375" style="1" customWidth="1"/>
    <col min="15877" max="15877" width="10.625" style="1" customWidth="1"/>
    <col min="15878" max="15878" width="11.25" style="1" customWidth="1"/>
    <col min="15879" max="15879" width="12.875" style="1" customWidth="1"/>
    <col min="15880" max="16127" width="9" style="1"/>
    <col min="16128" max="16128" width="13.125" style="1" customWidth="1"/>
    <col min="16129" max="16129" width="22.75" style="1" customWidth="1"/>
    <col min="16130" max="16130" width="20.25" style="1" customWidth="1"/>
    <col min="16131" max="16131" width="11.625" style="1" customWidth="1"/>
    <col min="16132" max="16132" width="12.375" style="1" customWidth="1"/>
    <col min="16133" max="16133" width="10.625" style="1" customWidth="1"/>
    <col min="16134" max="16134" width="11.25" style="1" customWidth="1"/>
    <col min="16135" max="16135" width="12.875" style="1" customWidth="1"/>
    <col min="16136" max="16384" width="9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48</v>
      </c>
    </row>
    <row r="5" spans="1:4">
      <c r="A5" s="1" t="s">
        <v>23</v>
      </c>
      <c r="B5" s="1" t="s">
        <v>527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564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 ht="14.3">
      <c r="A13" s="464" t="s">
        <v>35</v>
      </c>
      <c r="B13" s="465" t="s">
        <v>36</v>
      </c>
      <c r="C13" s="465" t="s">
        <v>37</v>
      </c>
      <c r="D13" s="466">
        <v>45170</v>
      </c>
    </row>
    <row r="14" spans="1:4" ht="14.3">
      <c r="A14" s="244"/>
      <c r="B14" s="245"/>
      <c r="C14" s="245"/>
      <c r="D14" s="467">
        <v>45199</v>
      </c>
    </row>
    <row r="15" spans="1:4" ht="14.3">
      <c r="A15" s="468" t="s">
        <v>44</v>
      </c>
      <c r="B15" s="468" t="s">
        <v>398</v>
      </c>
      <c r="C15" s="468" t="s">
        <v>38</v>
      </c>
      <c r="D15" s="351">
        <v>69</v>
      </c>
    </row>
    <row r="16" spans="1:4" ht="14.3">
      <c r="A16" s="352" t="s">
        <v>45</v>
      </c>
      <c r="B16" s="352" t="s">
        <v>398</v>
      </c>
      <c r="C16" s="352" t="s">
        <v>39</v>
      </c>
      <c r="D16" s="351">
        <f t="shared" ref="D16" si="0">+D15</f>
        <v>69</v>
      </c>
    </row>
    <row r="17" spans="1:4" ht="14.3">
      <c r="A17" s="352" t="s">
        <v>44</v>
      </c>
      <c r="B17" s="352" t="s">
        <v>398</v>
      </c>
      <c r="C17" s="352" t="s">
        <v>40</v>
      </c>
      <c r="D17" s="351">
        <f>+D15+36</f>
        <v>105</v>
      </c>
    </row>
    <row r="18" spans="1:4" ht="14.3">
      <c r="A18" s="352" t="s">
        <v>44</v>
      </c>
      <c r="B18" s="352" t="s">
        <v>398</v>
      </c>
      <c r="C18" s="352" t="s">
        <v>41</v>
      </c>
      <c r="D18" s="351">
        <f>+D15+36</f>
        <v>105</v>
      </c>
    </row>
    <row r="19" spans="1:4" ht="14.3">
      <c r="A19" s="469" t="s">
        <v>44</v>
      </c>
      <c r="B19" s="352" t="s">
        <v>398</v>
      </c>
      <c r="C19" s="469" t="s">
        <v>42</v>
      </c>
      <c r="D19" s="470">
        <f>+D15+9</f>
        <v>78</v>
      </c>
    </row>
    <row r="20" spans="1:4" ht="14.3">
      <c r="A20" s="244" t="s">
        <v>44</v>
      </c>
      <c r="B20" s="468" t="s">
        <v>528</v>
      </c>
      <c r="C20" s="471" t="s">
        <v>38</v>
      </c>
      <c r="D20" s="351">
        <v>77</v>
      </c>
    </row>
    <row r="21" spans="1:4" ht="14.3">
      <c r="A21" s="472" t="s">
        <v>45</v>
      </c>
      <c r="B21" s="352" t="s">
        <v>528</v>
      </c>
      <c r="C21" s="471" t="s">
        <v>39</v>
      </c>
      <c r="D21" s="351">
        <f t="shared" ref="D21" si="1">+D20</f>
        <v>77</v>
      </c>
    </row>
    <row r="22" spans="1:4" ht="14.3">
      <c r="A22" s="244" t="s">
        <v>44</v>
      </c>
      <c r="B22" s="352" t="s">
        <v>528</v>
      </c>
      <c r="C22" s="471" t="s">
        <v>40</v>
      </c>
      <c r="D22" s="351">
        <f>+D20+36</f>
        <v>113</v>
      </c>
    </row>
    <row r="23" spans="1:4" ht="14.3">
      <c r="A23" s="244" t="s">
        <v>44</v>
      </c>
      <c r="B23" s="352" t="s">
        <v>528</v>
      </c>
      <c r="C23" s="471" t="s">
        <v>41</v>
      </c>
      <c r="D23" s="351">
        <f>+D20+36</f>
        <v>113</v>
      </c>
    </row>
    <row r="24" spans="1:4" ht="14.3">
      <c r="A24" s="473" t="s">
        <v>44</v>
      </c>
      <c r="B24" s="469" t="s">
        <v>528</v>
      </c>
      <c r="C24" s="474" t="s">
        <v>42</v>
      </c>
      <c r="D24" s="470">
        <f>+D20+9</f>
        <v>86</v>
      </c>
    </row>
    <row r="25" spans="1:4" ht="14.3">
      <c r="A25" s="472" t="s">
        <v>44</v>
      </c>
      <c r="B25" s="352" t="s">
        <v>529</v>
      </c>
      <c r="C25" s="471" t="s">
        <v>38</v>
      </c>
      <c r="D25" s="351">
        <v>98</v>
      </c>
    </row>
    <row r="26" spans="1:4" ht="14.3">
      <c r="A26" s="472" t="s">
        <v>45</v>
      </c>
      <c r="B26" s="352" t="s">
        <v>529</v>
      </c>
      <c r="C26" s="471" t="s">
        <v>39</v>
      </c>
      <c r="D26" s="351">
        <f t="shared" ref="D26" si="2">+D25</f>
        <v>98</v>
      </c>
    </row>
    <row r="27" spans="1:4" ht="14.3">
      <c r="A27" s="244" t="s">
        <v>44</v>
      </c>
      <c r="B27" s="352" t="s">
        <v>529</v>
      </c>
      <c r="C27" s="471" t="s">
        <v>40</v>
      </c>
      <c r="D27" s="351">
        <f>+D25+36</f>
        <v>134</v>
      </c>
    </row>
    <row r="28" spans="1:4" ht="14.3">
      <c r="A28" s="244" t="s">
        <v>44</v>
      </c>
      <c r="B28" s="352" t="s">
        <v>529</v>
      </c>
      <c r="C28" s="471" t="s">
        <v>41</v>
      </c>
      <c r="D28" s="351">
        <f>+D25+36</f>
        <v>134</v>
      </c>
    </row>
    <row r="29" spans="1:4" ht="14.3">
      <c r="A29" s="473" t="s">
        <v>44</v>
      </c>
      <c r="B29" s="469" t="s">
        <v>529</v>
      </c>
      <c r="C29" s="474" t="s">
        <v>42</v>
      </c>
      <c r="D29" s="470">
        <f>+D25+9</f>
        <v>107</v>
      </c>
    </row>
    <row r="30" spans="1:4" ht="14.3">
      <c r="A30" s="472" t="s">
        <v>44</v>
      </c>
      <c r="B30" s="352" t="s">
        <v>530</v>
      </c>
      <c r="C30" s="471" t="s">
        <v>38</v>
      </c>
      <c r="D30" s="351">
        <v>112</v>
      </c>
    </row>
    <row r="31" spans="1:4" ht="14.3">
      <c r="A31" s="472" t="s">
        <v>45</v>
      </c>
      <c r="B31" s="352" t="s">
        <v>530</v>
      </c>
      <c r="C31" s="471" t="s">
        <v>39</v>
      </c>
      <c r="D31" s="351">
        <f t="shared" ref="D31" si="3">+D30</f>
        <v>112</v>
      </c>
    </row>
    <row r="32" spans="1:4" ht="14.3">
      <c r="A32" s="244" t="s">
        <v>44</v>
      </c>
      <c r="B32" s="352" t="s">
        <v>530</v>
      </c>
      <c r="C32" s="471" t="s">
        <v>40</v>
      </c>
      <c r="D32" s="351">
        <f>+D30+36</f>
        <v>148</v>
      </c>
    </row>
    <row r="33" spans="1:4" ht="14.3">
      <c r="A33" s="244" t="s">
        <v>44</v>
      </c>
      <c r="B33" s="352" t="s">
        <v>530</v>
      </c>
      <c r="C33" s="471" t="s">
        <v>41</v>
      </c>
      <c r="D33" s="351">
        <f>+D30+36</f>
        <v>148</v>
      </c>
    </row>
    <row r="34" spans="1:4" ht="14.3">
      <c r="A34" s="473" t="s">
        <v>44</v>
      </c>
      <c r="B34" s="469" t="s">
        <v>530</v>
      </c>
      <c r="C34" s="474" t="s">
        <v>42</v>
      </c>
      <c r="D34" s="470">
        <f>+D30+9</f>
        <v>121</v>
      </c>
    </row>
    <row r="35" spans="1:4" ht="14.3">
      <c r="A35" s="472" t="s">
        <v>44</v>
      </c>
      <c r="B35" s="352" t="s">
        <v>531</v>
      </c>
      <c r="C35" s="471" t="s">
        <v>38</v>
      </c>
      <c r="D35" s="351">
        <v>135</v>
      </c>
    </row>
    <row r="36" spans="1:4" ht="14.3">
      <c r="A36" s="472" t="s">
        <v>45</v>
      </c>
      <c r="B36" s="352" t="s">
        <v>531</v>
      </c>
      <c r="C36" s="471" t="s">
        <v>39</v>
      </c>
      <c r="D36" s="351">
        <f t="shared" ref="D36" si="4">+D35</f>
        <v>135</v>
      </c>
    </row>
    <row r="37" spans="1:4" ht="14.3">
      <c r="A37" s="244" t="s">
        <v>44</v>
      </c>
      <c r="B37" s="352" t="s">
        <v>531</v>
      </c>
      <c r="C37" s="471" t="s">
        <v>40</v>
      </c>
      <c r="D37" s="351">
        <f>+D35+36</f>
        <v>171</v>
      </c>
    </row>
    <row r="38" spans="1:4" ht="14.3">
      <c r="A38" s="244" t="s">
        <v>44</v>
      </c>
      <c r="B38" s="352" t="s">
        <v>531</v>
      </c>
      <c r="C38" s="471" t="s">
        <v>41</v>
      </c>
      <c r="D38" s="351">
        <f>+D35+36</f>
        <v>171</v>
      </c>
    </row>
    <row r="39" spans="1:4" ht="14.3">
      <c r="A39" s="473" t="s">
        <v>44</v>
      </c>
      <c r="B39" s="469" t="s">
        <v>531</v>
      </c>
      <c r="C39" s="474" t="s">
        <v>42</v>
      </c>
      <c r="D39" s="470">
        <f>+D35+9</f>
        <v>144</v>
      </c>
    </row>
    <row r="40" spans="1:4">
      <c r="A40" s="426" t="s">
        <v>47</v>
      </c>
      <c r="B40" s="426" t="s">
        <v>202</v>
      </c>
      <c r="C40" s="426" t="s">
        <v>38</v>
      </c>
      <c r="D40" s="205">
        <v>192</v>
      </c>
    </row>
    <row r="41" spans="1:4" ht="14.3">
      <c r="A41" s="241" t="s">
        <v>47</v>
      </c>
      <c r="B41" s="203" t="s">
        <v>203</v>
      </c>
      <c r="C41" s="203" t="s">
        <v>39</v>
      </c>
      <c r="D41" s="351">
        <f t="shared" ref="D41" si="5">+D40</f>
        <v>192</v>
      </c>
    </row>
    <row r="42" spans="1:4" ht="14.3">
      <c r="A42" s="241" t="s">
        <v>47</v>
      </c>
      <c r="B42" s="203" t="s">
        <v>203</v>
      </c>
      <c r="C42" s="203" t="s">
        <v>40</v>
      </c>
      <c r="D42" s="351">
        <f>+D40+36</f>
        <v>228</v>
      </c>
    </row>
    <row r="43" spans="1:4" ht="14.3">
      <c r="A43" s="241" t="s">
        <v>47</v>
      </c>
      <c r="B43" s="203" t="s">
        <v>203</v>
      </c>
      <c r="C43" s="203" t="s">
        <v>41</v>
      </c>
      <c r="D43" s="351">
        <f>+D40+36</f>
        <v>228</v>
      </c>
    </row>
    <row r="44" spans="1:4" ht="14.3">
      <c r="A44" s="384" t="s">
        <v>47</v>
      </c>
      <c r="B44" s="203" t="s">
        <v>203</v>
      </c>
      <c r="C44" s="384" t="s">
        <v>42</v>
      </c>
      <c r="D44" s="470">
        <f>+D40+9</f>
        <v>201</v>
      </c>
    </row>
    <row r="45" spans="1:4">
      <c r="A45" s="426" t="s">
        <v>47</v>
      </c>
      <c r="B45" s="426" t="s">
        <v>204</v>
      </c>
      <c r="C45" s="426" t="s">
        <v>46</v>
      </c>
      <c r="D45" s="205">
        <v>230</v>
      </c>
    </row>
    <row r="46" spans="1:4">
      <c r="A46" s="241" t="s">
        <v>47</v>
      </c>
      <c r="B46" s="203" t="s">
        <v>204</v>
      </c>
      <c r="C46" s="203" t="s">
        <v>148</v>
      </c>
      <c r="D46" s="205">
        <f>+D45+36</f>
        <v>266</v>
      </c>
    </row>
    <row r="47" spans="1:4">
      <c r="A47" s="241" t="s">
        <v>47</v>
      </c>
      <c r="B47" s="203" t="s">
        <v>204</v>
      </c>
      <c r="C47" s="203" t="s">
        <v>149</v>
      </c>
      <c r="D47" s="205">
        <f>+D45+36</f>
        <v>266</v>
      </c>
    </row>
    <row r="48" spans="1:4">
      <c r="A48" s="384" t="s">
        <v>47</v>
      </c>
      <c r="B48" s="384" t="s">
        <v>204</v>
      </c>
      <c r="C48" s="384" t="s">
        <v>50</v>
      </c>
      <c r="D48" s="397">
        <f>+D45+9</f>
        <v>239</v>
      </c>
    </row>
    <row r="51" spans="1:2" ht="16.3">
      <c r="A51" s="354" t="s">
        <v>656</v>
      </c>
    </row>
    <row r="52" spans="1:2" ht="16.3">
      <c r="A52" s="355" t="s">
        <v>657</v>
      </c>
    </row>
    <row r="53" spans="1:2" ht="16.3">
      <c r="A53" s="298" t="s">
        <v>532</v>
      </c>
    </row>
    <row r="54" spans="1:2" ht="16.3">
      <c r="A54" s="475" t="s">
        <v>403</v>
      </c>
    </row>
    <row r="55" spans="1:2">
      <c r="A55" s="1" t="s">
        <v>65</v>
      </c>
    </row>
    <row r="57" spans="1:2" ht="14.3">
      <c r="A57" s="342" t="s">
        <v>655</v>
      </c>
      <c r="B57" s="274"/>
    </row>
    <row r="59" spans="1:2">
      <c r="A59" s="1" t="s">
        <v>20</v>
      </c>
      <c r="B59" s="1" t="s">
        <v>21</v>
      </c>
    </row>
    <row r="60" spans="1:2">
      <c r="A60" s="1" t="s">
        <v>22</v>
      </c>
      <c r="B60" s="1" t="s">
        <v>48</v>
      </c>
    </row>
    <row r="61" spans="1:2">
      <c r="A61" s="1" t="s">
        <v>23</v>
      </c>
      <c r="B61" s="1" t="s">
        <v>527</v>
      </c>
    </row>
    <row r="62" spans="1:2">
      <c r="A62" s="1" t="s">
        <v>24</v>
      </c>
      <c r="B62" s="1" t="s">
        <v>25</v>
      </c>
    </row>
    <row r="63" spans="1:2">
      <c r="A63" s="1" t="s">
        <v>26</v>
      </c>
      <c r="B63" s="1" t="s">
        <v>27</v>
      </c>
    </row>
    <row r="64" spans="1:2">
      <c r="A64" s="1" t="s">
        <v>28</v>
      </c>
      <c r="B64" s="1" t="s">
        <v>564</v>
      </c>
    </row>
    <row r="65" spans="1:4">
      <c r="A65" s="1" t="s">
        <v>29</v>
      </c>
      <c r="B65" s="1" t="s">
        <v>30</v>
      </c>
    </row>
    <row r="66" spans="1:4" ht="14.3">
      <c r="A66" s="1" t="s">
        <v>31</v>
      </c>
      <c r="B66" s="29" t="s">
        <v>32</v>
      </c>
    </row>
    <row r="67" spans="1:4">
      <c r="A67" s="1" t="s">
        <v>33</v>
      </c>
      <c r="B67" s="1" t="s">
        <v>34</v>
      </c>
    </row>
    <row r="69" spans="1:4" ht="14.3">
      <c r="A69" s="496" t="s">
        <v>35</v>
      </c>
      <c r="B69" s="465" t="s">
        <v>36</v>
      </c>
      <c r="C69" s="465" t="s">
        <v>37</v>
      </c>
      <c r="D69" s="497">
        <v>45297</v>
      </c>
    </row>
    <row r="70" spans="1:4" ht="14.3">
      <c r="A70" s="244"/>
      <c r="B70" s="245"/>
      <c r="C70" s="245"/>
      <c r="D70" s="498">
        <v>45382</v>
      </c>
    </row>
    <row r="71" spans="1:4" ht="14.3">
      <c r="A71" s="499" t="s">
        <v>44</v>
      </c>
      <c r="B71" s="499" t="s">
        <v>398</v>
      </c>
      <c r="C71" s="499" t="s">
        <v>38</v>
      </c>
      <c r="D71" s="500">
        <v>67</v>
      </c>
    </row>
    <row r="72" spans="1:4" ht="14.3">
      <c r="A72" s="501" t="s">
        <v>45</v>
      </c>
      <c r="B72" s="501" t="s">
        <v>398</v>
      </c>
      <c r="C72" s="501" t="s">
        <v>39</v>
      </c>
      <c r="D72" s="500">
        <f t="shared" ref="D72" si="6">+D71</f>
        <v>67</v>
      </c>
    </row>
    <row r="73" spans="1:4" ht="14.3">
      <c r="A73" s="501" t="s">
        <v>44</v>
      </c>
      <c r="B73" s="501" t="s">
        <v>398</v>
      </c>
      <c r="C73" s="501" t="s">
        <v>40</v>
      </c>
      <c r="D73" s="500">
        <f>+D71+36</f>
        <v>103</v>
      </c>
    </row>
    <row r="74" spans="1:4" ht="14.3">
      <c r="A74" s="501" t="s">
        <v>44</v>
      </c>
      <c r="B74" s="501" t="s">
        <v>398</v>
      </c>
      <c r="C74" s="501" t="s">
        <v>41</v>
      </c>
      <c r="D74" s="500">
        <f>+D71+36</f>
        <v>103</v>
      </c>
    </row>
    <row r="75" spans="1:4" ht="14.3">
      <c r="A75" s="502" t="s">
        <v>44</v>
      </c>
      <c r="B75" s="501" t="s">
        <v>398</v>
      </c>
      <c r="C75" s="502" t="s">
        <v>42</v>
      </c>
      <c r="D75" s="503">
        <f>+D71+8</f>
        <v>75</v>
      </c>
    </row>
    <row r="76" spans="1:4" ht="14.3">
      <c r="A76" s="244" t="s">
        <v>44</v>
      </c>
      <c r="B76" s="499" t="s">
        <v>528</v>
      </c>
      <c r="C76" s="471" t="s">
        <v>38</v>
      </c>
      <c r="D76" s="500">
        <v>74</v>
      </c>
    </row>
    <row r="77" spans="1:4" ht="14.3">
      <c r="A77" s="504" t="s">
        <v>45</v>
      </c>
      <c r="B77" s="501" t="s">
        <v>528</v>
      </c>
      <c r="C77" s="471" t="s">
        <v>39</v>
      </c>
      <c r="D77" s="500">
        <f t="shared" ref="D77" si="7">+D76</f>
        <v>74</v>
      </c>
    </row>
    <row r="78" spans="1:4" ht="14.3">
      <c r="A78" s="244" t="s">
        <v>44</v>
      </c>
      <c r="B78" s="501" t="s">
        <v>528</v>
      </c>
      <c r="C78" s="471" t="s">
        <v>40</v>
      </c>
      <c r="D78" s="500">
        <f>+D76+36</f>
        <v>110</v>
      </c>
    </row>
    <row r="79" spans="1:4" ht="14.3">
      <c r="A79" s="244" t="s">
        <v>44</v>
      </c>
      <c r="B79" s="501" t="s">
        <v>528</v>
      </c>
      <c r="C79" s="471" t="s">
        <v>41</v>
      </c>
      <c r="D79" s="500">
        <f>+D76+36</f>
        <v>110</v>
      </c>
    </row>
    <row r="80" spans="1:4" ht="14.3">
      <c r="A80" s="505" t="s">
        <v>44</v>
      </c>
      <c r="B80" s="502" t="s">
        <v>528</v>
      </c>
      <c r="C80" s="474" t="s">
        <v>42</v>
      </c>
      <c r="D80" s="503">
        <f>+D76+8</f>
        <v>82</v>
      </c>
    </row>
    <row r="81" spans="1:4" ht="14.3">
      <c r="A81" s="504" t="s">
        <v>44</v>
      </c>
      <c r="B81" s="501" t="s">
        <v>529</v>
      </c>
      <c r="C81" s="471" t="s">
        <v>38</v>
      </c>
      <c r="D81" s="500">
        <v>95</v>
      </c>
    </row>
    <row r="82" spans="1:4" ht="14.3">
      <c r="A82" s="504" t="s">
        <v>45</v>
      </c>
      <c r="B82" s="501" t="s">
        <v>529</v>
      </c>
      <c r="C82" s="471" t="s">
        <v>39</v>
      </c>
      <c r="D82" s="500">
        <f t="shared" ref="D82" si="8">+D81</f>
        <v>95</v>
      </c>
    </row>
    <row r="83" spans="1:4" ht="14.3">
      <c r="A83" s="244" t="s">
        <v>44</v>
      </c>
      <c r="B83" s="501" t="s">
        <v>529</v>
      </c>
      <c r="C83" s="471" t="s">
        <v>40</v>
      </c>
      <c r="D83" s="500">
        <f>+D81+36</f>
        <v>131</v>
      </c>
    </row>
    <row r="84" spans="1:4" ht="14.3">
      <c r="A84" s="244" t="s">
        <v>44</v>
      </c>
      <c r="B84" s="501" t="s">
        <v>529</v>
      </c>
      <c r="C84" s="471" t="s">
        <v>41</v>
      </c>
      <c r="D84" s="500">
        <f>+D81+36</f>
        <v>131</v>
      </c>
    </row>
    <row r="85" spans="1:4" ht="14.3">
      <c r="A85" s="505" t="s">
        <v>44</v>
      </c>
      <c r="B85" s="502" t="s">
        <v>529</v>
      </c>
      <c r="C85" s="474" t="s">
        <v>42</v>
      </c>
      <c r="D85" s="503">
        <f>+D81+8</f>
        <v>103</v>
      </c>
    </row>
    <row r="86" spans="1:4" ht="14.3">
      <c r="A86" s="504" t="s">
        <v>44</v>
      </c>
      <c r="B86" s="501" t="s">
        <v>530</v>
      </c>
      <c r="C86" s="471" t="s">
        <v>38</v>
      </c>
      <c r="D86" s="500">
        <v>108</v>
      </c>
    </row>
    <row r="87" spans="1:4" ht="14.3">
      <c r="A87" s="504" t="s">
        <v>45</v>
      </c>
      <c r="B87" s="501" t="s">
        <v>530</v>
      </c>
      <c r="C87" s="471" t="s">
        <v>39</v>
      </c>
      <c r="D87" s="500">
        <f t="shared" ref="D87" si="9">+D86</f>
        <v>108</v>
      </c>
    </row>
    <row r="88" spans="1:4" ht="14.3">
      <c r="A88" s="244" t="s">
        <v>44</v>
      </c>
      <c r="B88" s="501" t="s">
        <v>530</v>
      </c>
      <c r="C88" s="471" t="s">
        <v>40</v>
      </c>
      <c r="D88" s="500">
        <f>+D86+36</f>
        <v>144</v>
      </c>
    </row>
    <row r="89" spans="1:4" ht="14.3">
      <c r="A89" s="244" t="s">
        <v>44</v>
      </c>
      <c r="B89" s="501" t="s">
        <v>530</v>
      </c>
      <c r="C89" s="471" t="s">
        <v>41</v>
      </c>
      <c r="D89" s="500">
        <f>+D86+36</f>
        <v>144</v>
      </c>
    </row>
    <row r="90" spans="1:4" ht="14.3">
      <c r="A90" s="505" t="s">
        <v>44</v>
      </c>
      <c r="B90" s="502" t="s">
        <v>530</v>
      </c>
      <c r="C90" s="474" t="s">
        <v>42</v>
      </c>
      <c r="D90" s="503">
        <f>+D86+8</f>
        <v>116</v>
      </c>
    </row>
    <row r="91" spans="1:4" ht="14.3">
      <c r="A91" s="504" t="s">
        <v>44</v>
      </c>
      <c r="B91" s="501" t="s">
        <v>531</v>
      </c>
      <c r="C91" s="471" t="s">
        <v>38</v>
      </c>
      <c r="D91" s="500">
        <v>130</v>
      </c>
    </row>
    <row r="92" spans="1:4" ht="14.3">
      <c r="A92" s="504" t="s">
        <v>45</v>
      </c>
      <c r="B92" s="501" t="s">
        <v>531</v>
      </c>
      <c r="C92" s="471" t="s">
        <v>39</v>
      </c>
      <c r="D92" s="500">
        <f t="shared" ref="D92" si="10">+D91</f>
        <v>130</v>
      </c>
    </row>
    <row r="93" spans="1:4" ht="14.3">
      <c r="A93" s="244" t="s">
        <v>44</v>
      </c>
      <c r="B93" s="501" t="s">
        <v>531</v>
      </c>
      <c r="C93" s="471" t="s">
        <v>40</v>
      </c>
      <c r="D93" s="500">
        <f>+D91+36</f>
        <v>166</v>
      </c>
    </row>
    <row r="94" spans="1:4" ht="14.3">
      <c r="A94" s="244" t="s">
        <v>44</v>
      </c>
      <c r="B94" s="501" t="s">
        <v>531</v>
      </c>
      <c r="C94" s="471" t="s">
        <v>41</v>
      </c>
      <c r="D94" s="500">
        <f>+D91+36</f>
        <v>166</v>
      </c>
    </row>
    <row r="95" spans="1:4" ht="14.3">
      <c r="A95" s="505" t="s">
        <v>44</v>
      </c>
      <c r="B95" s="502" t="s">
        <v>531</v>
      </c>
      <c r="C95" s="474" t="s">
        <v>42</v>
      </c>
      <c r="D95" s="503">
        <f>+D91+8</f>
        <v>138</v>
      </c>
    </row>
    <row r="96" spans="1:4">
      <c r="A96" s="491" t="s">
        <v>47</v>
      </c>
      <c r="B96" s="491" t="s">
        <v>202</v>
      </c>
      <c r="C96" s="491" t="s">
        <v>38</v>
      </c>
      <c r="D96" s="458">
        <v>186</v>
      </c>
    </row>
    <row r="97" spans="1:4" ht="14.3">
      <c r="A97" s="241" t="s">
        <v>47</v>
      </c>
      <c r="B97" s="457" t="s">
        <v>203</v>
      </c>
      <c r="C97" s="457" t="s">
        <v>39</v>
      </c>
      <c r="D97" s="500">
        <f t="shared" ref="D97" si="11">+D96</f>
        <v>186</v>
      </c>
    </row>
    <row r="98" spans="1:4" ht="14.3">
      <c r="A98" s="241" t="s">
        <v>47</v>
      </c>
      <c r="B98" s="457" t="s">
        <v>203</v>
      </c>
      <c r="C98" s="457" t="s">
        <v>40</v>
      </c>
      <c r="D98" s="500">
        <f>+D96+36</f>
        <v>222</v>
      </c>
    </row>
    <row r="99" spans="1:4" ht="14.3">
      <c r="A99" s="241" t="s">
        <v>47</v>
      </c>
      <c r="B99" s="457" t="s">
        <v>203</v>
      </c>
      <c r="C99" s="457" t="s">
        <v>41</v>
      </c>
      <c r="D99" s="500">
        <f>+D96+36</f>
        <v>222</v>
      </c>
    </row>
    <row r="100" spans="1:4" ht="14.3">
      <c r="A100" s="483" t="s">
        <v>47</v>
      </c>
      <c r="B100" s="457" t="s">
        <v>203</v>
      </c>
      <c r="C100" s="483" t="s">
        <v>42</v>
      </c>
      <c r="D100" s="503">
        <f>+D96+8</f>
        <v>194</v>
      </c>
    </row>
    <row r="101" spans="1:4">
      <c r="A101" s="491" t="s">
        <v>47</v>
      </c>
      <c r="B101" s="491" t="s">
        <v>204</v>
      </c>
      <c r="C101" s="491" t="s">
        <v>46</v>
      </c>
      <c r="D101" s="458">
        <v>221</v>
      </c>
    </row>
    <row r="102" spans="1:4">
      <c r="A102" s="241" t="s">
        <v>47</v>
      </c>
      <c r="B102" s="457" t="s">
        <v>204</v>
      </c>
      <c r="C102" s="457" t="s">
        <v>148</v>
      </c>
      <c r="D102" s="458">
        <f>+D101+36</f>
        <v>257</v>
      </c>
    </row>
    <row r="103" spans="1:4">
      <c r="A103" s="241" t="s">
        <v>47</v>
      </c>
      <c r="B103" s="457" t="s">
        <v>204</v>
      </c>
      <c r="C103" s="457" t="s">
        <v>149</v>
      </c>
      <c r="D103" s="458">
        <f>+D101+36</f>
        <v>257</v>
      </c>
    </row>
    <row r="104" spans="1:4">
      <c r="A104" s="483" t="s">
        <v>47</v>
      </c>
      <c r="B104" s="483" t="s">
        <v>204</v>
      </c>
      <c r="C104" s="483" t="s">
        <v>50</v>
      </c>
      <c r="D104" s="485">
        <f>+D101+8</f>
        <v>229</v>
      </c>
    </row>
    <row r="107" spans="1:4" ht="16.3">
      <c r="A107" s="354" t="s">
        <v>685</v>
      </c>
    </row>
    <row r="108" spans="1:4" ht="16.3">
      <c r="A108" s="355" t="s">
        <v>686</v>
      </c>
    </row>
    <row r="109" spans="1:4" ht="16.3">
      <c r="A109" s="298" t="s">
        <v>532</v>
      </c>
    </row>
    <row r="110" spans="1:4" ht="16.3">
      <c r="A110" s="506" t="s">
        <v>403</v>
      </c>
    </row>
    <row r="111" spans="1:4">
      <c r="A111" s="1" t="s">
        <v>65</v>
      </c>
    </row>
    <row r="113" spans="1:2" ht="14.3">
      <c r="A113" s="342" t="s">
        <v>687</v>
      </c>
      <c r="B113" s="27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45"/>
  <sheetViews>
    <sheetView topLeftCell="A34" zoomScale="85" zoomScaleNormal="85" workbookViewId="0">
      <selection activeCell="A44" sqref="A44:XFD83"/>
    </sheetView>
  </sheetViews>
  <sheetFormatPr defaultColWidth="9.125" defaultRowHeight="12.9"/>
  <cols>
    <col min="1" max="1" width="16.125" style="1" customWidth="1"/>
    <col min="2" max="2" width="19.125" style="1" customWidth="1"/>
    <col min="3" max="3" width="21.25" style="1" customWidth="1"/>
    <col min="4" max="6" width="10.25" style="1" customWidth="1"/>
    <col min="7" max="16384" width="9.125" style="1"/>
  </cols>
  <sheetData>
    <row r="3" spans="1:6">
      <c r="A3" s="1" t="s">
        <v>20</v>
      </c>
      <c r="B3" s="1" t="s">
        <v>21</v>
      </c>
      <c r="D3" s="34"/>
      <c r="E3" s="34"/>
      <c r="F3" s="34"/>
    </row>
    <row r="4" spans="1:6">
      <c r="A4" s="1" t="s">
        <v>22</v>
      </c>
      <c r="B4" s="1" t="s">
        <v>48</v>
      </c>
      <c r="D4" s="34"/>
      <c r="E4" s="34"/>
      <c r="F4" s="34"/>
    </row>
    <row r="5" spans="1:6">
      <c r="A5" s="1" t="s">
        <v>23</v>
      </c>
      <c r="B5" s="1" t="s">
        <v>567</v>
      </c>
      <c r="D5" s="34"/>
      <c r="E5" s="34"/>
      <c r="F5" s="34"/>
    </row>
    <row r="6" spans="1:6">
      <c r="A6" s="1" t="s">
        <v>24</v>
      </c>
      <c r="B6" s="1" t="s">
        <v>25</v>
      </c>
      <c r="D6" s="34"/>
      <c r="E6" s="34"/>
      <c r="F6" s="34"/>
    </row>
    <row r="7" spans="1:6">
      <c r="A7" s="1" t="s">
        <v>26</v>
      </c>
      <c r="B7" s="1" t="s">
        <v>27</v>
      </c>
      <c r="D7" s="34"/>
      <c r="E7" s="34"/>
      <c r="F7" s="34"/>
    </row>
    <row r="8" spans="1:6">
      <c r="A8" s="1" t="s">
        <v>28</v>
      </c>
      <c r="B8" s="1" t="s">
        <v>645</v>
      </c>
      <c r="D8" s="34"/>
      <c r="E8" s="34"/>
      <c r="F8" s="34"/>
    </row>
    <row r="9" spans="1:6">
      <c r="A9" s="1" t="s">
        <v>29</v>
      </c>
      <c r="B9" s="1" t="s">
        <v>30</v>
      </c>
      <c r="D9" s="34"/>
      <c r="E9" s="34"/>
      <c r="F9" s="34"/>
    </row>
    <row r="10" spans="1:6" ht="14.3">
      <c r="A10" s="1" t="s">
        <v>31</v>
      </c>
      <c r="B10" s="29" t="s">
        <v>32</v>
      </c>
      <c r="D10" s="34"/>
      <c r="E10" s="34"/>
      <c r="F10" s="34"/>
    </row>
    <row r="11" spans="1:6">
      <c r="A11" s="1" t="s">
        <v>33</v>
      </c>
      <c r="B11" s="1" t="s">
        <v>34</v>
      </c>
      <c r="D11" s="34"/>
      <c r="E11" s="34"/>
      <c r="F11" s="34"/>
    </row>
    <row r="12" spans="1:6">
      <c r="D12" s="34"/>
      <c r="E12" s="34"/>
      <c r="F12" s="34"/>
    </row>
    <row r="13" spans="1:6">
      <c r="A13" s="405" t="s">
        <v>35</v>
      </c>
      <c r="B13" s="515" t="s">
        <v>36</v>
      </c>
      <c r="C13" s="462" t="s">
        <v>37</v>
      </c>
      <c r="D13" s="516">
        <v>45231</v>
      </c>
      <c r="E13" s="516">
        <v>45296</v>
      </c>
    </row>
    <row r="14" spans="1:6">
      <c r="A14" s="167"/>
      <c r="B14" s="384"/>
      <c r="C14" s="156"/>
      <c r="D14" s="386">
        <v>45282</v>
      </c>
      <c r="E14" s="386">
        <v>45382</v>
      </c>
    </row>
    <row r="15" spans="1:6" ht="14.3">
      <c r="A15" s="515" t="s">
        <v>44</v>
      </c>
      <c r="B15" s="515" t="s">
        <v>570</v>
      </c>
      <c r="C15" s="515" t="s">
        <v>38</v>
      </c>
      <c r="D15" s="210">
        <v>131</v>
      </c>
      <c r="E15" s="210">
        <v>131</v>
      </c>
    </row>
    <row r="16" spans="1:6" ht="14.3">
      <c r="A16" s="203" t="s">
        <v>45</v>
      </c>
      <c r="B16" s="203" t="s">
        <v>570</v>
      </c>
      <c r="C16" s="203" t="s">
        <v>39</v>
      </c>
      <c r="D16" s="210">
        <f>+D15</f>
        <v>131</v>
      </c>
      <c r="E16" s="210">
        <f>+E15</f>
        <v>131</v>
      </c>
    </row>
    <row r="17" spans="1:9" ht="14.3">
      <c r="A17" s="203" t="s">
        <v>44</v>
      </c>
      <c r="B17" s="203" t="s">
        <v>570</v>
      </c>
      <c r="C17" s="203" t="s">
        <v>40</v>
      </c>
      <c r="D17" s="210">
        <f>+D15+48</f>
        <v>179</v>
      </c>
      <c r="E17" s="210">
        <f>+E15+48</f>
        <v>179</v>
      </c>
    </row>
    <row r="18" spans="1:9" ht="14.3">
      <c r="A18" s="203" t="s">
        <v>44</v>
      </c>
      <c r="B18" s="203" t="s">
        <v>570</v>
      </c>
      <c r="C18" s="203" t="s">
        <v>41</v>
      </c>
      <c r="D18" s="210">
        <f>+D15+13</f>
        <v>144</v>
      </c>
      <c r="E18" s="210">
        <f>+E15+13</f>
        <v>144</v>
      </c>
    </row>
    <row r="19" spans="1:9" ht="14.3">
      <c r="A19" s="384" t="s">
        <v>44</v>
      </c>
      <c r="B19" s="384" t="s">
        <v>570</v>
      </c>
      <c r="C19" s="384" t="s">
        <v>42</v>
      </c>
      <c r="D19" s="385">
        <f>+D15+13</f>
        <v>144</v>
      </c>
      <c r="E19" s="385">
        <f>+E15+13</f>
        <v>144</v>
      </c>
    </row>
    <row r="20" spans="1:9" ht="14.3">
      <c r="A20" s="405" t="s">
        <v>44</v>
      </c>
      <c r="B20" s="515" t="s">
        <v>702</v>
      </c>
      <c r="C20" s="515" t="s">
        <v>38</v>
      </c>
      <c r="D20" s="210">
        <v>179</v>
      </c>
      <c r="E20" s="210">
        <v>179</v>
      </c>
    </row>
    <row r="21" spans="1:9" ht="14.3">
      <c r="A21" s="167" t="s">
        <v>45</v>
      </c>
      <c r="B21" s="203" t="s">
        <v>702</v>
      </c>
      <c r="C21" s="203" t="s">
        <v>39</v>
      </c>
      <c r="D21" s="210">
        <f>+D20</f>
        <v>179</v>
      </c>
      <c r="E21" s="210">
        <f>+E20</f>
        <v>179</v>
      </c>
    </row>
    <row r="22" spans="1:9" ht="14.3">
      <c r="A22" s="167" t="s">
        <v>44</v>
      </c>
      <c r="B22" s="203" t="s">
        <v>702</v>
      </c>
      <c r="C22" s="203" t="s">
        <v>40</v>
      </c>
      <c r="D22" s="210">
        <f>+D20+48</f>
        <v>227</v>
      </c>
      <c r="E22" s="210">
        <f>+E20+48</f>
        <v>227</v>
      </c>
    </row>
    <row r="23" spans="1:9" ht="14.3">
      <c r="A23" s="167" t="s">
        <v>44</v>
      </c>
      <c r="B23" s="203" t="s">
        <v>702</v>
      </c>
      <c r="C23" s="203" t="s">
        <v>41</v>
      </c>
      <c r="D23" s="210">
        <f>+D20+13</f>
        <v>192</v>
      </c>
      <c r="E23" s="210">
        <f>+E20+13</f>
        <v>192</v>
      </c>
    </row>
    <row r="24" spans="1:9" ht="14.3">
      <c r="A24" s="422" t="s">
        <v>44</v>
      </c>
      <c r="B24" s="384" t="s">
        <v>702</v>
      </c>
      <c r="C24" s="402" t="s">
        <v>42</v>
      </c>
      <c r="D24" s="385">
        <f>+D20+13</f>
        <v>192</v>
      </c>
      <c r="E24" s="385">
        <f>+E20+13</f>
        <v>192</v>
      </c>
    </row>
    <row r="25" spans="1:9" ht="14.3">
      <c r="A25" s="405" t="s">
        <v>44</v>
      </c>
      <c r="B25" s="515" t="s">
        <v>703</v>
      </c>
      <c r="C25" s="515" t="s">
        <v>38</v>
      </c>
      <c r="D25" s="210">
        <v>187</v>
      </c>
      <c r="E25" s="210">
        <v>187</v>
      </c>
    </row>
    <row r="26" spans="1:9" ht="14.3">
      <c r="A26" s="167" t="s">
        <v>45</v>
      </c>
      <c r="B26" s="203" t="s">
        <v>703</v>
      </c>
      <c r="C26" s="203" t="s">
        <v>39</v>
      </c>
      <c r="D26" s="210">
        <f>+D25</f>
        <v>187</v>
      </c>
      <c r="E26" s="210">
        <f>+E25</f>
        <v>187</v>
      </c>
    </row>
    <row r="27" spans="1:9" ht="14.3">
      <c r="A27" s="167" t="s">
        <v>44</v>
      </c>
      <c r="B27" s="203" t="s">
        <v>703</v>
      </c>
      <c r="C27" s="203" t="s">
        <v>40</v>
      </c>
      <c r="D27" s="210">
        <f>+D25+68</f>
        <v>255</v>
      </c>
      <c r="E27" s="210">
        <f>+E25+68</f>
        <v>255</v>
      </c>
    </row>
    <row r="28" spans="1:9" ht="14.3">
      <c r="A28" s="167" t="s">
        <v>44</v>
      </c>
      <c r="B28" s="203" t="s">
        <v>703</v>
      </c>
      <c r="C28" s="203" t="s">
        <v>41</v>
      </c>
      <c r="D28" s="210">
        <f>+D25+38</f>
        <v>225</v>
      </c>
      <c r="E28" s="210">
        <f>+E25+38</f>
        <v>225</v>
      </c>
    </row>
    <row r="29" spans="1:9" ht="14.3">
      <c r="A29" s="422" t="s">
        <v>44</v>
      </c>
      <c r="B29" s="384" t="s">
        <v>703</v>
      </c>
      <c r="C29" s="402" t="s">
        <v>42</v>
      </c>
      <c r="D29" s="385">
        <f>+D25+38</f>
        <v>225</v>
      </c>
      <c r="E29" s="385">
        <f>+E25+38</f>
        <v>225</v>
      </c>
    </row>
    <row r="30" spans="1:9" ht="14.3">
      <c r="B30" s="35"/>
      <c r="C30" s="65"/>
      <c r="D30" s="116"/>
      <c r="E30" s="116"/>
    </row>
    <row r="31" spans="1:9" s="2" customFormat="1" ht="16.3">
      <c r="A31" s="398" t="s">
        <v>704</v>
      </c>
      <c r="C31" s="111"/>
      <c r="D31" s="112"/>
      <c r="E31" s="112"/>
      <c r="F31" s="113"/>
      <c r="G31" s="113"/>
      <c r="H31" s="113"/>
      <c r="I31" s="113"/>
    </row>
    <row r="32" spans="1:9" s="2" customFormat="1" ht="16.3">
      <c r="A32" s="398" t="s">
        <v>705</v>
      </c>
      <c r="C32" s="111"/>
      <c r="D32" s="112"/>
      <c r="E32" s="112"/>
      <c r="F32" s="113"/>
      <c r="G32" s="113"/>
      <c r="H32" s="113"/>
      <c r="I32" s="113"/>
    </row>
    <row r="33" spans="1:9" s="2" customFormat="1" ht="14.3">
      <c r="A33" s="399" t="s">
        <v>706</v>
      </c>
      <c r="C33" s="111"/>
      <c r="D33" s="112"/>
      <c r="E33" s="112"/>
      <c r="F33" s="113"/>
      <c r="G33" s="113"/>
      <c r="H33" s="113"/>
      <c r="I33" s="113"/>
    </row>
    <row r="34" spans="1:9" s="2" customFormat="1" ht="14.3">
      <c r="A34" s="400" t="s">
        <v>707</v>
      </c>
      <c r="C34" s="111"/>
      <c r="D34" s="112"/>
      <c r="E34" s="112"/>
      <c r="F34" s="113"/>
      <c r="G34" s="113"/>
      <c r="H34" s="113"/>
      <c r="I34" s="113"/>
    </row>
    <row r="35" spans="1:9" ht="16.3">
      <c r="A35" s="401" t="s">
        <v>708</v>
      </c>
      <c r="D35" s="34"/>
      <c r="E35" s="34"/>
      <c r="F35" s="34"/>
    </row>
    <row r="36" spans="1:9" ht="16.3">
      <c r="A36" s="440" t="s">
        <v>568</v>
      </c>
    </row>
    <row r="37" spans="1:9" ht="16.3">
      <c r="A37" s="522" t="s">
        <v>709</v>
      </c>
      <c r="D37" s="34"/>
      <c r="E37" s="34"/>
      <c r="F37" s="34"/>
    </row>
    <row r="38" spans="1:9">
      <c r="A38" s="1" t="s">
        <v>569</v>
      </c>
      <c r="D38" s="34"/>
      <c r="E38" s="34"/>
      <c r="F38" s="34"/>
    </row>
    <row r="39" spans="1:9">
      <c r="A39" s="1" t="s">
        <v>618</v>
      </c>
      <c r="D39" s="34"/>
      <c r="E39" s="34"/>
    </row>
    <row r="41" spans="1:9" ht="14.3">
      <c r="A41" s="273" t="s">
        <v>710</v>
      </c>
      <c r="B41" s="274"/>
    </row>
    <row r="43" spans="1:9">
      <c r="D43" s="34"/>
      <c r="E43" s="34"/>
    </row>
    <row r="45" spans="1:9">
      <c r="D45" s="34"/>
      <c r="E45" s="34"/>
      <c r="F45" s="3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6"/>
  <sheetViews>
    <sheetView topLeftCell="A10" workbookViewId="0"/>
  </sheetViews>
  <sheetFormatPr defaultColWidth="9.125" defaultRowHeight="12.9"/>
  <cols>
    <col min="1" max="1" width="18.125" style="1" customWidth="1"/>
    <col min="2" max="2" width="22.75" style="1" customWidth="1"/>
    <col min="3" max="3" width="20.25" style="1" customWidth="1"/>
    <col min="4" max="4" width="11.625" style="1" customWidth="1"/>
    <col min="5" max="5" width="10.875" style="34" customWidth="1"/>
    <col min="6" max="6" width="11.625" style="1" customWidth="1"/>
    <col min="7" max="7" width="16.625" style="1" customWidth="1"/>
    <col min="8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48</v>
      </c>
    </row>
    <row r="5" spans="1:5">
      <c r="A5" s="1" t="s">
        <v>23</v>
      </c>
      <c r="B5" s="1" t="s">
        <v>348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564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405" t="s">
        <v>35</v>
      </c>
      <c r="B13" s="390" t="s">
        <v>36</v>
      </c>
      <c r="C13" s="390" t="s">
        <v>37</v>
      </c>
      <c r="D13" s="418">
        <v>45017</v>
      </c>
      <c r="E13" s="423">
        <v>45170</v>
      </c>
    </row>
    <row r="14" spans="1:5">
      <c r="A14" s="241"/>
      <c r="B14" s="156"/>
      <c r="C14" s="35"/>
      <c r="D14" s="386">
        <v>45107</v>
      </c>
      <c r="E14" s="227">
        <v>45230</v>
      </c>
    </row>
    <row r="15" spans="1:5" ht="14.3">
      <c r="A15" s="419" t="s">
        <v>44</v>
      </c>
      <c r="B15" s="405" t="s">
        <v>219</v>
      </c>
      <c r="C15" s="419" t="s">
        <v>38</v>
      </c>
      <c r="D15" s="210">
        <v>46</v>
      </c>
      <c r="E15" s="326">
        <v>46</v>
      </c>
    </row>
    <row r="16" spans="1:5" ht="14.3">
      <c r="A16" s="203" t="s">
        <v>45</v>
      </c>
      <c r="B16" s="241" t="s">
        <v>219</v>
      </c>
      <c r="C16" s="203" t="s">
        <v>39</v>
      </c>
      <c r="D16" s="210">
        <f>+D15</f>
        <v>46</v>
      </c>
      <c r="E16" s="210">
        <f>+E15</f>
        <v>46</v>
      </c>
    </row>
    <row r="17" spans="1:6" ht="14.3">
      <c r="A17" s="241" t="s">
        <v>44</v>
      </c>
      <c r="B17" s="241" t="s">
        <v>219</v>
      </c>
      <c r="C17" s="203" t="s">
        <v>40</v>
      </c>
      <c r="D17" s="210">
        <f>+D15+27</f>
        <v>73</v>
      </c>
      <c r="E17" s="210">
        <f>+E15+27</f>
        <v>73</v>
      </c>
    </row>
    <row r="18" spans="1:6" ht="14.3">
      <c r="A18" s="241" t="s">
        <v>44</v>
      </c>
      <c r="B18" s="241" t="s">
        <v>219</v>
      </c>
      <c r="C18" s="203" t="s">
        <v>41</v>
      </c>
      <c r="D18" s="210">
        <f>+D15+27</f>
        <v>73</v>
      </c>
      <c r="E18" s="210">
        <f>+E15+27</f>
        <v>73</v>
      </c>
    </row>
    <row r="19" spans="1:6" ht="14.3">
      <c r="A19" s="384" t="s">
        <v>44</v>
      </c>
      <c r="B19" s="384" t="s">
        <v>219</v>
      </c>
      <c r="C19" s="384" t="s">
        <v>42</v>
      </c>
      <c r="D19" s="385">
        <f>+D15+7</f>
        <v>53</v>
      </c>
      <c r="E19" s="385">
        <f>+E15+7</f>
        <v>53</v>
      </c>
    </row>
    <row r="20" spans="1:6" s="35" customFormat="1" ht="14.3">
      <c r="A20" s="222" t="s">
        <v>592</v>
      </c>
      <c r="E20" s="66"/>
    </row>
    <row r="21" spans="1:6" ht="14.3">
      <c r="A21" s="29" t="s">
        <v>349</v>
      </c>
    </row>
    <row r="22" spans="1:6">
      <c r="A22" s="1" t="s">
        <v>360</v>
      </c>
    </row>
    <row r="24" spans="1:6" ht="14.3">
      <c r="A24" s="327" t="s">
        <v>591</v>
      </c>
      <c r="B24" s="328"/>
    </row>
    <row r="26" spans="1:6">
      <c r="F26" s="34"/>
    </row>
    <row r="27" spans="1:6">
      <c r="A27" s="1" t="s">
        <v>20</v>
      </c>
      <c r="B27" s="1" t="s">
        <v>21</v>
      </c>
      <c r="F27" s="34"/>
    </row>
    <row r="28" spans="1:6">
      <c r="A28" s="1" t="s">
        <v>22</v>
      </c>
      <c r="B28" s="1" t="s">
        <v>48</v>
      </c>
      <c r="F28" s="34"/>
    </row>
    <row r="29" spans="1:6">
      <c r="A29" s="1" t="s">
        <v>23</v>
      </c>
      <c r="B29" s="1" t="s">
        <v>348</v>
      </c>
      <c r="F29" s="34"/>
    </row>
    <row r="30" spans="1:6">
      <c r="A30" s="1" t="s">
        <v>24</v>
      </c>
      <c r="B30" s="1" t="s">
        <v>25</v>
      </c>
      <c r="F30" s="34"/>
    </row>
    <row r="31" spans="1:6">
      <c r="A31" s="1" t="s">
        <v>26</v>
      </c>
      <c r="B31" s="1" t="s">
        <v>27</v>
      </c>
      <c r="F31" s="34"/>
    </row>
    <row r="32" spans="1:6">
      <c r="A32" s="1" t="s">
        <v>28</v>
      </c>
      <c r="B32" s="1" t="s">
        <v>645</v>
      </c>
      <c r="F32" s="34"/>
    </row>
    <row r="33" spans="1:6">
      <c r="A33" s="1" t="s">
        <v>29</v>
      </c>
      <c r="B33" s="1" t="s">
        <v>30</v>
      </c>
      <c r="F33" s="34"/>
    </row>
    <row r="34" spans="1:6" ht="14.3">
      <c r="A34" s="1" t="s">
        <v>31</v>
      </c>
      <c r="B34" s="29" t="s">
        <v>32</v>
      </c>
      <c r="F34" s="34"/>
    </row>
    <row r="35" spans="1:6">
      <c r="A35" s="1" t="s">
        <v>33</v>
      </c>
      <c r="B35" s="1" t="s">
        <v>34</v>
      </c>
      <c r="F35" s="34"/>
    </row>
    <row r="36" spans="1:6">
      <c r="F36" s="34"/>
    </row>
    <row r="37" spans="1:6">
      <c r="A37" s="476" t="s">
        <v>35</v>
      </c>
      <c r="B37" s="462" t="s">
        <v>36</v>
      </c>
      <c r="C37" s="462" t="s">
        <v>37</v>
      </c>
      <c r="D37" s="478">
        <v>45231</v>
      </c>
      <c r="E37" s="478">
        <v>45283</v>
      </c>
      <c r="F37" s="478">
        <v>45297</v>
      </c>
    </row>
    <row r="38" spans="1:6">
      <c r="A38" s="241"/>
      <c r="B38" s="156"/>
      <c r="C38" s="35"/>
      <c r="D38" s="479">
        <v>45282</v>
      </c>
      <c r="E38" s="479">
        <v>45296</v>
      </c>
      <c r="F38" s="479">
        <v>45382</v>
      </c>
    </row>
    <row r="39" spans="1:6" ht="14.3">
      <c r="A39" s="477" t="s">
        <v>44</v>
      </c>
      <c r="B39" s="476" t="s">
        <v>219</v>
      </c>
      <c r="C39" s="477" t="s">
        <v>38</v>
      </c>
      <c r="D39" s="326">
        <v>47</v>
      </c>
      <c r="E39" s="326">
        <v>58</v>
      </c>
      <c r="F39" s="326">
        <v>47</v>
      </c>
    </row>
    <row r="40" spans="1:6" ht="14.3">
      <c r="A40" s="203" t="s">
        <v>45</v>
      </c>
      <c r="B40" s="241" t="s">
        <v>219</v>
      </c>
      <c r="C40" s="203" t="s">
        <v>39</v>
      </c>
      <c r="D40" s="210">
        <f>+D39</f>
        <v>47</v>
      </c>
      <c r="E40" s="210">
        <f>+E39</f>
        <v>58</v>
      </c>
      <c r="F40" s="210">
        <f>+F39</f>
        <v>47</v>
      </c>
    </row>
    <row r="41" spans="1:6" ht="14.3">
      <c r="A41" s="241" t="s">
        <v>44</v>
      </c>
      <c r="B41" s="241" t="s">
        <v>219</v>
      </c>
      <c r="C41" s="203" t="s">
        <v>40</v>
      </c>
      <c r="D41" s="210">
        <f>+D39+27</f>
        <v>74</v>
      </c>
      <c r="E41" s="210">
        <f>+E39+27</f>
        <v>85</v>
      </c>
      <c r="F41" s="210">
        <f>+F39+27</f>
        <v>74</v>
      </c>
    </row>
    <row r="42" spans="1:6" ht="14.3">
      <c r="A42" s="241" t="s">
        <v>44</v>
      </c>
      <c r="B42" s="241" t="s">
        <v>219</v>
      </c>
      <c r="C42" s="203" t="s">
        <v>41</v>
      </c>
      <c r="D42" s="210">
        <f>+D39+27</f>
        <v>74</v>
      </c>
      <c r="E42" s="210">
        <f>+E39+27</f>
        <v>85</v>
      </c>
      <c r="F42" s="210">
        <f>+F39+27</f>
        <v>74</v>
      </c>
    </row>
    <row r="43" spans="1:6" ht="14.3">
      <c r="A43" s="384" t="s">
        <v>44</v>
      </c>
      <c r="B43" s="384" t="s">
        <v>219</v>
      </c>
      <c r="C43" s="384" t="s">
        <v>42</v>
      </c>
      <c r="D43" s="385">
        <f>+D39+7</f>
        <v>54</v>
      </c>
      <c r="E43" s="385">
        <f>+E39+7</f>
        <v>65</v>
      </c>
      <c r="F43" s="385">
        <f>+F39+7</f>
        <v>54</v>
      </c>
    </row>
    <row r="44" spans="1:6" ht="14.3">
      <c r="A44" s="477" t="s">
        <v>44</v>
      </c>
      <c r="B44" s="476" t="s">
        <v>122</v>
      </c>
      <c r="C44" s="477" t="s">
        <v>38</v>
      </c>
      <c r="D44" s="326">
        <v>54</v>
      </c>
      <c r="E44" s="326">
        <v>65</v>
      </c>
      <c r="F44" s="326">
        <v>54</v>
      </c>
    </row>
    <row r="45" spans="1:6" ht="14.3">
      <c r="A45" s="203" t="s">
        <v>45</v>
      </c>
      <c r="B45" s="241" t="s">
        <v>122</v>
      </c>
      <c r="C45" s="203" t="s">
        <v>39</v>
      </c>
      <c r="D45" s="210">
        <f>+D44</f>
        <v>54</v>
      </c>
      <c r="E45" s="210">
        <f>+E44</f>
        <v>65</v>
      </c>
      <c r="F45" s="210">
        <f>+F44</f>
        <v>54</v>
      </c>
    </row>
    <row r="46" spans="1:6" ht="14.3">
      <c r="A46" s="241" t="s">
        <v>44</v>
      </c>
      <c r="B46" s="241" t="s">
        <v>122</v>
      </c>
      <c r="C46" s="203" t="s">
        <v>40</v>
      </c>
      <c r="D46" s="210">
        <f>+D44+27</f>
        <v>81</v>
      </c>
      <c r="E46" s="210">
        <f>+E44+27</f>
        <v>92</v>
      </c>
      <c r="F46" s="210">
        <f>+F44+27</f>
        <v>81</v>
      </c>
    </row>
    <row r="47" spans="1:6" ht="14.3">
      <c r="A47" s="241" t="s">
        <v>44</v>
      </c>
      <c r="B47" s="241" t="s">
        <v>122</v>
      </c>
      <c r="C47" s="203" t="s">
        <v>41</v>
      </c>
      <c r="D47" s="210">
        <f>+D44+27</f>
        <v>81</v>
      </c>
      <c r="E47" s="210">
        <f>+E44+27</f>
        <v>92</v>
      </c>
      <c r="F47" s="210">
        <f>+F44+27</f>
        <v>81</v>
      </c>
    </row>
    <row r="48" spans="1:6" ht="14.3">
      <c r="A48" s="384" t="s">
        <v>44</v>
      </c>
      <c r="B48" s="384" t="s">
        <v>122</v>
      </c>
      <c r="C48" s="384" t="s">
        <v>42</v>
      </c>
      <c r="D48" s="385">
        <f>+D44+7</f>
        <v>61</v>
      </c>
      <c r="E48" s="385">
        <f>+E44+7</f>
        <v>72</v>
      </c>
      <c r="F48" s="385">
        <f>+F44+7</f>
        <v>61</v>
      </c>
    </row>
    <row r="49" spans="1:6" s="35" customFormat="1" ht="14.3">
      <c r="A49" s="222" t="s">
        <v>592</v>
      </c>
      <c r="E49" s="66"/>
      <c r="F49" s="66"/>
    </row>
    <row r="50" spans="1:6" ht="14.3">
      <c r="A50" s="29" t="s">
        <v>661</v>
      </c>
      <c r="F50" s="34"/>
    </row>
    <row r="51" spans="1:6">
      <c r="A51" s="1" t="s">
        <v>349</v>
      </c>
      <c r="F51" s="34"/>
    </row>
    <row r="52" spans="1:6">
      <c r="A52" s="1" t="s">
        <v>360</v>
      </c>
      <c r="F52" s="34"/>
    </row>
    <row r="53" spans="1:6">
      <c r="F53" s="34"/>
    </row>
    <row r="54" spans="1:6" ht="14.3">
      <c r="A54" s="327" t="s">
        <v>659</v>
      </c>
      <c r="B54" s="328"/>
      <c r="F54" s="34"/>
    </row>
    <row r="55" spans="1:6">
      <c r="F55" s="34"/>
    </row>
    <row r="56" spans="1:6">
      <c r="F56" s="3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W48"/>
  <sheetViews>
    <sheetView topLeftCell="A13" workbookViewId="0">
      <selection activeCell="C7" sqref="C7"/>
    </sheetView>
  </sheetViews>
  <sheetFormatPr defaultColWidth="9" defaultRowHeight="12.9"/>
  <cols>
    <col min="1" max="1" width="14.875" style="1" customWidth="1"/>
    <col min="2" max="2" width="25.5" style="1" customWidth="1"/>
    <col min="3" max="3" width="18" style="1" customWidth="1"/>
    <col min="4" max="7" width="10.5" style="1" customWidth="1"/>
    <col min="8" max="16384" width="9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66</v>
      </c>
    </row>
    <row r="5" spans="1:7">
      <c r="A5" s="1" t="s">
        <v>23</v>
      </c>
      <c r="B5" s="1" t="s">
        <v>688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645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>
      <c r="A13" s="544" t="s">
        <v>35</v>
      </c>
      <c r="B13" s="462" t="s">
        <v>36</v>
      </c>
      <c r="C13" s="462" t="s">
        <v>37</v>
      </c>
      <c r="D13" s="516">
        <v>45215</v>
      </c>
      <c r="E13" s="516">
        <v>45297</v>
      </c>
      <c r="F13" s="516">
        <v>45328</v>
      </c>
      <c r="G13" s="516">
        <v>45338</v>
      </c>
    </row>
    <row r="14" spans="1:7">
      <c r="A14" s="241"/>
      <c r="B14" s="156"/>
      <c r="C14" s="156"/>
      <c r="D14" s="528">
        <v>45279</v>
      </c>
      <c r="E14" s="528">
        <v>45327</v>
      </c>
      <c r="F14" s="528">
        <v>45337</v>
      </c>
      <c r="G14" s="528">
        <v>45382</v>
      </c>
    </row>
    <row r="15" spans="1:7">
      <c r="A15" s="515" t="s">
        <v>47</v>
      </c>
      <c r="B15" s="515" t="s">
        <v>212</v>
      </c>
      <c r="C15" s="515" t="s">
        <v>38</v>
      </c>
      <c r="D15" s="458">
        <v>288</v>
      </c>
      <c r="E15" s="458">
        <v>288</v>
      </c>
      <c r="F15" s="458">
        <v>321</v>
      </c>
      <c r="G15" s="458">
        <v>289</v>
      </c>
    </row>
    <row r="16" spans="1:7">
      <c r="A16" s="457" t="s">
        <v>47</v>
      </c>
      <c r="B16" s="457" t="s">
        <v>212</v>
      </c>
      <c r="C16" s="457" t="s">
        <v>41</v>
      </c>
      <c r="D16" s="458">
        <f>+D15+22</f>
        <v>310</v>
      </c>
      <c r="E16" s="458">
        <f>+E15+22</f>
        <v>310</v>
      </c>
      <c r="F16" s="458">
        <f>+F15+22</f>
        <v>343</v>
      </c>
      <c r="G16" s="458">
        <f>+G15+22</f>
        <v>311</v>
      </c>
    </row>
    <row r="17" spans="1:49">
      <c r="A17" s="527" t="s">
        <v>47</v>
      </c>
      <c r="B17" s="527" t="s">
        <v>212</v>
      </c>
      <c r="C17" s="527" t="s">
        <v>734</v>
      </c>
      <c r="D17" s="541">
        <f>+D15+16</f>
        <v>304</v>
      </c>
      <c r="E17" s="541">
        <f>+E15+16</f>
        <v>304</v>
      </c>
      <c r="F17" s="541">
        <f>+F15+16</f>
        <v>337</v>
      </c>
      <c r="G17" s="541">
        <f>+G15+16</f>
        <v>305</v>
      </c>
    </row>
    <row r="18" spans="1:49">
      <c r="A18" s="515" t="s">
        <v>47</v>
      </c>
      <c r="B18" s="515" t="s">
        <v>735</v>
      </c>
      <c r="C18" s="515" t="s">
        <v>38</v>
      </c>
      <c r="D18" s="458">
        <v>333</v>
      </c>
      <c r="E18" s="458">
        <v>333</v>
      </c>
      <c r="F18" s="458">
        <v>361</v>
      </c>
      <c r="G18" s="458">
        <v>335</v>
      </c>
    </row>
    <row r="19" spans="1:49">
      <c r="A19" s="457" t="s">
        <v>47</v>
      </c>
      <c r="B19" s="457" t="s">
        <v>735</v>
      </c>
      <c r="C19" s="457" t="s">
        <v>112</v>
      </c>
      <c r="D19" s="458">
        <f>+D18+22</f>
        <v>355</v>
      </c>
      <c r="E19" s="458">
        <f>+E18+22</f>
        <v>355</v>
      </c>
      <c r="F19" s="458">
        <f>+F18+22</f>
        <v>383</v>
      </c>
      <c r="G19" s="458">
        <f>+G18+22</f>
        <v>357</v>
      </c>
    </row>
    <row r="20" spans="1:49">
      <c r="A20" s="527" t="s">
        <v>47</v>
      </c>
      <c r="B20" s="527" t="s">
        <v>735</v>
      </c>
      <c r="C20" s="527" t="s">
        <v>734</v>
      </c>
      <c r="D20" s="541">
        <f>+D18+16</f>
        <v>349</v>
      </c>
      <c r="E20" s="541">
        <f>+E18+16</f>
        <v>349</v>
      </c>
      <c r="F20" s="541">
        <f>+F18+16</f>
        <v>377</v>
      </c>
      <c r="G20" s="541">
        <f>+G18+16</f>
        <v>351</v>
      </c>
    </row>
    <row r="21" spans="1:49">
      <c r="A21" s="515" t="s">
        <v>47</v>
      </c>
      <c r="B21" s="515" t="s">
        <v>604</v>
      </c>
      <c r="C21" s="457" t="s">
        <v>40</v>
      </c>
      <c r="D21" s="458">
        <v>494</v>
      </c>
      <c r="E21" s="458">
        <v>494</v>
      </c>
      <c r="F21" s="458">
        <v>517</v>
      </c>
      <c r="G21" s="458">
        <v>498</v>
      </c>
    </row>
    <row r="22" spans="1:49">
      <c r="A22" s="457" t="s">
        <v>47</v>
      </c>
      <c r="B22" s="457" t="s">
        <v>604</v>
      </c>
      <c r="C22" s="457" t="s">
        <v>112</v>
      </c>
      <c r="D22" s="458">
        <f>+D21</f>
        <v>494</v>
      </c>
      <c r="E22" s="458">
        <f>+E21</f>
        <v>494</v>
      </c>
      <c r="F22" s="458">
        <f>+F21</f>
        <v>517</v>
      </c>
      <c r="G22" s="458">
        <f>+G21</f>
        <v>498</v>
      </c>
    </row>
    <row r="23" spans="1:49">
      <c r="A23" s="457" t="s">
        <v>47</v>
      </c>
      <c r="B23" s="457" t="s">
        <v>604</v>
      </c>
      <c r="C23" s="527" t="s">
        <v>689</v>
      </c>
      <c r="D23" s="541">
        <f>+D21</f>
        <v>494</v>
      </c>
      <c r="E23" s="541">
        <f>+E21</f>
        <v>494</v>
      </c>
      <c r="F23" s="541">
        <f>+F21</f>
        <v>517</v>
      </c>
      <c r="G23" s="541">
        <f>+G21</f>
        <v>498</v>
      </c>
    </row>
    <row r="24" spans="1:49" ht="16.3">
      <c r="A24" s="549" t="s">
        <v>736</v>
      </c>
      <c r="B24" s="462"/>
      <c r="C24" s="462"/>
      <c r="D24" s="507"/>
      <c r="E24" s="66"/>
      <c r="F24" s="66"/>
      <c r="G24" s="66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</row>
    <row r="25" spans="1:49" ht="16.3">
      <c r="A25" s="550" t="s">
        <v>737</v>
      </c>
    </row>
    <row r="26" spans="1:49" ht="16.3">
      <c r="A26" s="550" t="s">
        <v>738</v>
      </c>
    </row>
    <row r="27" spans="1:49" ht="16.3">
      <c r="A27" s="550" t="s">
        <v>358</v>
      </c>
    </row>
    <row r="28" spans="1:49" ht="16.3">
      <c r="A28" s="551" t="s">
        <v>65</v>
      </c>
    </row>
    <row r="30" spans="1:49" ht="14.3">
      <c r="A30" s="327" t="s">
        <v>739</v>
      </c>
      <c r="B30" s="328"/>
    </row>
    <row r="37" spans="1:3" ht="16.3">
      <c r="A37" s="552"/>
      <c r="C37" s="414"/>
    </row>
    <row r="38" spans="1:3" ht="16.3">
      <c r="A38" s="552"/>
    </row>
    <row r="39" spans="1:3" ht="16.3">
      <c r="A39" s="552"/>
    </row>
    <row r="40" spans="1:3" ht="16.3">
      <c r="A40" s="553"/>
    </row>
    <row r="41" spans="1:3">
      <c r="A41" s="554"/>
    </row>
    <row r="42" spans="1:3">
      <c r="A42" s="555"/>
    </row>
    <row r="43" spans="1:3">
      <c r="A43" s="554"/>
    </row>
    <row r="48" spans="1:3" ht="14.3">
      <c r="A48" s="327"/>
      <c r="B48" s="328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8"/>
  <sheetViews>
    <sheetView workbookViewId="0"/>
  </sheetViews>
  <sheetFormatPr defaultColWidth="15.75" defaultRowHeight="12.9"/>
  <cols>
    <col min="1" max="1" width="15.75" style="1"/>
    <col min="2" max="2" width="23.5" style="1" customWidth="1"/>
    <col min="3" max="3" width="18.375" style="1" customWidth="1"/>
    <col min="4" max="6" width="11" style="1" customWidth="1"/>
    <col min="7" max="16384" width="15.7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722</v>
      </c>
    </row>
    <row r="5" spans="1:6">
      <c r="A5" s="1" t="s">
        <v>23</v>
      </c>
      <c r="B5" s="1" t="s">
        <v>715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645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531" t="s">
        <v>35</v>
      </c>
      <c r="B13" s="532" t="s">
        <v>36</v>
      </c>
      <c r="C13" s="462" t="s">
        <v>37</v>
      </c>
      <c r="D13" s="536">
        <v>45200</v>
      </c>
      <c r="E13" s="536">
        <v>45283</v>
      </c>
      <c r="F13" s="536">
        <v>45297</v>
      </c>
    </row>
    <row r="14" spans="1:6">
      <c r="A14" s="422"/>
      <c r="B14" s="384"/>
      <c r="C14" s="156"/>
      <c r="D14" s="386">
        <v>45282</v>
      </c>
      <c r="E14" s="386">
        <v>45296</v>
      </c>
      <c r="F14" s="386">
        <v>45382</v>
      </c>
    </row>
    <row r="15" spans="1:6" ht="14.3">
      <c r="A15" s="241" t="s">
        <v>44</v>
      </c>
      <c r="B15" s="532" t="s">
        <v>253</v>
      </c>
      <c r="C15" s="532" t="s">
        <v>38</v>
      </c>
      <c r="D15" s="533">
        <v>101</v>
      </c>
      <c r="E15" s="533">
        <v>157</v>
      </c>
      <c r="F15" s="533">
        <v>101</v>
      </c>
    </row>
    <row r="16" spans="1:6" ht="14.3">
      <c r="A16" s="241" t="s">
        <v>45</v>
      </c>
      <c r="B16" s="203" t="s">
        <v>253</v>
      </c>
      <c r="C16" s="203" t="s">
        <v>39</v>
      </c>
      <c r="D16" s="210">
        <f>+D15</f>
        <v>101</v>
      </c>
      <c r="E16" s="210">
        <f>+E15</f>
        <v>157</v>
      </c>
      <c r="F16" s="210">
        <f>+F15</f>
        <v>101</v>
      </c>
    </row>
    <row r="17" spans="1:6">
      <c r="A17" s="203" t="s">
        <v>44</v>
      </c>
      <c r="B17" s="203" t="s">
        <v>253</v>
      </c>
      <c r="C17" s="203" t="s">
        <v>40</v>
      </c>
      <c r="D17" s="205">
        <f>+D15+38</f>
        <v>139</v>
      </c>
      <c r="E17" s="205">
        <f>+E15+38</f>
        <v>195</v>
      </c>
      <c r="F17" s="205">
        <f>+F15+38</f>
        <v>139</v>
      </c>
    </row>
    <row r="18" spans="1:6">
      <c r="A18" s="203" t="s">
        <v>44</v>
      </c>
      <c r="B18" s="203" t="s">
        <v>253</v>
      </c>
      <c r="C18" s="203" t="s">
        <v>41</v>
      </c>
      <c r="D18" s="205">
        <f>+D15+38</f>
        <v>139</v>
      </c>
      <c r="E18" s="205">
        <f>+E15+38</f>
        <v>195</v>
      </c>
      <c r="F18" s="205">
        <f>+F15+38</f>
        <v>139</v>
      </c>
    </row>
    <row r="19" spans="1:6" ht="14.3">
      <c r="A19" s="422" t="s">
        <v>44</v>
      </c>
      <c r="B19" s="384" t="s">
        <v>253</v>
      </c>
      <c r="C19" s="384" t="s">
        <v>42</v>
      </c>
      <c r="D19" s="385">
        <f>+D15+10</f>
        <v>111</v>
      </c>
      <c r="E19" s="385">
        <f>+E15+10</f>
        <v>167</v>
      </c>
      <c r="F19" s="385">
        <f>+F15+10</f>
        <v>111</v>
      </c>
    </row>
    <row r="20" spans="1:6" ht="14.3">
      <c r="A20" s="241" t="s">
        <v>44</v>
      </c>
      <c r="B20" s="532" t="s">
        <v>167</v>
      </c>
      <c r="C20" s="532" t="s">
        <v>38</v>
      </c>
      <c r="D20" s="533">
        <v>108</v>
      </c>
      <c r="E20" s="533">
        <v>164</v>
      </c>
      <c r="F20" s="533">
        <v>108</v>
      </c>
    </row>
    <row r="21" spans="1:6" ht="14.3">
      <c r="A21" s="241" t="s">
        <v>45</v>
      </c>
      <c r="B21" s="203" t="s">
        <v>167</v>
      </c>
      <c r="C21" s="203" t="s">
        <v>39</v>
      </c>
      <c r="D21" s="210">
        <f>+D20</f>
        <v>108</v>
      </c>
      <c r="E21" s="210">
        <f>+E20</f>
        <v>164</v>
      </c>
      <c r="F21" s="210">
        <f>+F20</f>
        <v>108</v>
      </c>
    </row>
    <row r="22" spans="1:6">
      <c r="A22" s="203" t="s">
        <v>44</v>
      </c>
      <c r="B22" s="203" t="s">
        <v>167</v>
      </c>
      <c r="C22" s="203" t="s">
        <v>40</v>
      </c>
      <c r="D22" s="205">
        <f>+D20+38</f>
        <v>146</v>
      </c>
      <c r="E22" s="205">
        <f>+E20+38</f>
        <v>202</v>
      </c>
      <c r="F22" s="205">
        <f>+F20+38</f>
        <v>146</v>
      </c>
    </row>
    <row r="23" spans="1:6">
      <c r="A23" s="203" t="s">
        <v>44</v>
      </c>
      <c r="B23" s="203" t="s">
        <v>167</v>
      </c>
      <c r="C23" s="203" t="s">
        <v>41</v>
      </c>
      <c r="D23" s="205">
        <f>+D20+38</f>
        <v>146</v>
      </c>
      <c r="E23" s="205">
        <f>+E20+38</f>
        <v>202</v>
      </c>
      <c r="F23" s="205">
        <f>+F20+38</f>
        <v>146</v>
      </c>
    </row>
    <row r="24" spans="1:6" ht="14.3">
      <c r="A24" s="422" t="s">
        <v>44</v>
      </c>
      <c r="B24" s="384" t="s">
        <v>167</v>
      </c>
      <c r="C24" s="384" t="s">
        <v>42</v>
      </c>
      <c r="D24" s="385">
        <f>+D20+10</f>
        <v>118</v>
      </c>
      <c r="E24" s="385">
        <f>+E20+10</f>
        <v>174</v>
      </c>
      <c r="F24" s="385">
        <f>+F20+10</f>
        <v>118</v>
      </c>
    </row>
    <row r="25" spans="1:6" ht="14.3">
      <c r="A25" s="241" t="s">
        <v>44</v>
      </c>
      <c r="B25" s="532" t="s">
        <v>716</v>
      </c>
      <c r="C25" s="532" t="s">
        <v>38</v>
      </c>
      <c r="D25" s="533">
        <v>123</v>
      </c>
      <c r="E25" s="533">
        <v>178</v>
      </c>
      <c r="F25" s="533">
        <v>123</v>
      </c>
    </row>
    <row r="26" spans="1:6" ht="14.3">
      <c r="A26" s="241" t="s">
        <v>45</v>
      </c>
      <c r="B26" s="203" t="s">
        <v>716</v>
      </c>
      <c r="C26" s="203" t="s">
        <v>39</v>
      </c>
      <c r="D26" s="210">
        <f>+D25</f>
        <v>123</v>
      </c>
      <c r="E26" s="210">
        <f>+E25</f>
        <v>178</v>
      </c>
      <c r="F26" s="210">
        <f>+F25</f>
        <v>123</v>
      </c>
    </row>
    <row r="27" spans="1:6">
      <c r="A27" s="203" t="s">
        <v>44</v>
      </c>
      <c r="B27" s="203" t="s">
        <v>716</v>
      </c>
      <c r="C27" s="203" t="s">
        <v>40</v>
      </c>
      <c r="D27" s="205">
        <f>+D25+38</f>
        <v>161</v>
      </c>
      <c r="E27" s="205">
        <f>+E25+38</f>
        <v>216</v>
      </c>
      <c r="F27" s="205">
        <f>+F25+38</f>
        <v>161</v>
      </c>
    </row>
    <row r="28" spans="1:6">
      <c r="A28" s="203" t="s">
        <v>44</v>
      </c>
      <c r="B28" s="203" t="s">
        <v>716</v>
      </c>
      <c r="C28" s="203" t="s">
        <v>41</v>
      </c>
      <c r="D28" s="205">
        <f>+D25+38</f>
        <v>161</v>
      </c>
      <c r="E28" s="205">
        <f>+E25+38</f>
        <v>216</v>
      </c>
      <c r="F28" s="205">
        <f>+F25+38</f>
        <v>161</v>
      </c>
    </row>
    <row r="29" spans="1:6" ht="14.3">
      <c r="A29" s="422" t="s">
        <v>44</v>
      </c>
      <c r="B29" s="384" t="s">
        <v>716</v>
      </c>
      <c r="C29" s="384" t="s">
        <v>42</v>
      </c>
      <c r="D29" s="385">
        <f>+D25+10</f>
        <v>133</v>
      </c>
      <c r="E29" s="385">
        <f>+E25+10</f>
        <v>188</v>
      </c>
      <c r="F29" s="385">
        <f>+F25+10</f>
        <v>133</v>
      </c>
    </row>
    <row r="30" spans="1:6">
      <c r="A30" s="537" t="s">
        <v>717</v>
      </c>
      <c r="B30" s="35"/>
      <c r="C30" s="35"/>
      <c r="D30" s="66"/>
    </row>
    <row r="31" spans="1:6" ht="16.3">
      <c r="A31" s="538" t="s">
        <v>718</v>
      </c>
      <c r="B31" s="35"/>
      <c r="C31" s="35"/>
      <c r="D31" s="66"/>
    </row>
    <row r="32" spans="1:6" ht="16.3">
      <c r="A32" s="538" t="s">
        <v>719</v>
      </c>
      <c r="B32" s="35"/>
      <c r="C32" s="35"/>
      <c r="D32" s="66"/>
    </row>
    <row r="33" spans="1:4" ht="16.3">
      <c r="A33" s="538" t="s">
        <v>720</v>
      </c>
      <c r="B33" s="35"/>
      <c r="C33" s="35"/>
      <c r="D33" s="66"/>
    </row>
    <row r="34" spans="1:4" ht="16.3">
      <c r="A34" s="538" t="s">
        <v>721</v>
      </c>
      <c r="B34" s="35"/>
      <c r="C34" s="35"/>
      <c r="D34" s="66"/>
    </row>
    <row r="35" spans="1:4">
      <c r="A35" s="1" t="s">
        <v>65</v>
      </c>
    </row>
    <row r="38" spans="1:4" ht="14.3">
      <c r="A38" s="273" t="s">
        <v>723</v>
      </c>
      <c r="B38" s="274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3:G112"/>
  <sheetViews>
    <sheetView topLeftCell="A51" zoomScaleNormal="100" workbookViewId="0">
      <selection activeCell="E66" sqref="E66"/>
    </sheetView>
  </sheetViews>
  <sheetFormatPr defaultColWidth="9.125" defaultRowHeight="12.9"/>
  <cols>
    <col min="1" max="1" width="14.875" style="1" customWidth="1"/>
    <col min="2" max="2" width="26.375" style="1" customWidth="1"/>
    <col min="3" max="3" width="19.25" style="1" customWidth="1"/>
    <col min="4" max="7" width="11.125" style="1" customWidth="1"/>
    <col min="8" max="16384" width="9.125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136</v>
      </c>
    </row>
    <row r="5" spans="1:7">
      <c r="A5" s="1" t="s">
        <v>23</v>
      </c>
      <c r="B5" s="1" t="s">
        <v>370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645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>
      <c r="A13" s="524" t="s">
        <v>35</v>
      </c>
      <c r="B13" s="525" t="s">
        <v>36</v>
      </c>
      <c r="C13" s="462" t="s">
        <v>37</v>
      </c>
      <c r="D13" s="526">
        <v>45170</v>
      </c>
      <c r="E13" s="526">
        <v>45209</v>
      </c>
      <c r="F13" s="526">
        <v>45284</v>
      </c>
      <c r="G13" s="526">
        <v>45294</v>
      </c>
    </row>
    <row r="14" spans="1:7">
      <c r="A14" s="272"/>
      <c r="B14" s="527"/>
      <c r="C14" s="156"/>
      <c r="D14" s="528">
        <v>45208</v>
      </c>
      <c r="E14" s="528">
        <v>45283</v>
      </c>
      <c r="F14" s="528">
        <v>45293</v>
      </c>
      <c r="G14" s="528">
        <v>45382</v>
      </c>
    </row>
    <row r="15" spans="1:7">
      <c r="A15" s="167" t="s">
        <v>47</v>
      </c>
      <c r="B15" s="525" t="s">
        <v>371</v>
      </c>
      <c r="C15" s="525" t="s">
        <v>38</v>
      </c>
      <c r="D15" s="529">
        <v>698</v>
      </c>
      <c r="E15" s="529">
        <v>580</v>
      </c>
      <c r="F15" s="529">
        <v>909</v>
      </c>
      <c r="G15" s="529">
        <v>580</v>
      </c>
    </row>
    <row r="16" spans="1:7">
      <c r="A16" s="167" t="s">
        <v>47</v>
      </c>
      <c r="B16" s="457" t="s">
        <v>371</v>
      </c>
      <c r="C16" s="457" t="s">
        <v>39</v>
      </c>
      <c r="D16" s="458">
        <f>+D15</f>
        <v>698</v>
      </c>
      <c r="E16" s="458">
        <f>+E15</f>
        <v>580</v>
      </c>
      <c r="F16" s="458">
        <f>+F15</f>
        <v>909</v>
      </c>
      <c r="G16" s="458">
        <f>+G15</f>
        <v>580</v>
      </c>
    </row>
    <row r="17" spans="1:7">
      <c r="A17" s="167" t="s">
        <v>47</v>
      </c>
      <c r="B17" s="457" t="s">
        <v>371</v>
      </c>
      <c r="C17" s="457" t="s">
        <v>40</v>
      </c>
      <c r="D17" s="458">
        <f>+D15+145</f>
        <v>843</v>
      </c>
      <c r="E17" s="458">
        <f>+E15+145</f>
        <v>725</v>
      </c>
      <c r="F17" s="458">
        <f>+F15+145</f>
        <v>1054</v>
      </c>
      <c r="G17" s="458">
        <f>+G15+145</f>
        <v>725</v>
      </c>
    </row>
    <row r="18" spans="1:7">
      <c r="A18" s="167" t="s">
        <v>47</v>
      </c>
      <c r="B18" s="457" t="s">
        <v>371</v>
      </c>
      <c r="C18" s="457" t="s">
        <v>41</v>
      </c>
      <c r="D18" s="458">
        <f>+D15+23</f>
        <v>721</v>
      </c>
      <c r="E18" s="458">
        <f>+E15+23</f>
        <v>603</v>
      </c>
      <c r="F18" s="458">
        <f>+F15+23</f>
        <v>932</v>
      </c>
      <c r="G18" s="458">
        <f>+G15+23</f>
        <v>603</v>
      </c>
    </row>
    <row r="19" spans="1:7">
      <c r="A19" s="527" t="s">
        <v>47</v>
      </c>
      <c r="B19" s="457" t="s">
        <v>371</v>
      </c>
      <c r="C19" s="457" t="s">
        <v>42</v>
      </c>
      <c r="D19" s="458">
        <f>+D15+23</f>
        <v>721</v>
      </c>
      <c r="E19" s="458">
        <f>+E15+23</f>
        <v>603</v>
      </c>
      <c r="F19" s="458">
        <f>+F15+23</f>
        <v>932</v>
      </c>
      <c r="G19" s="458">
        <f>+G15+23</f>
        <v>603</v>
      </c>
    </row>
    <row r="20" spans="1:7">
      <c r="A20" s="167" t="s">
        <v>47</v>
      </c>
      <c r="B20" s="525" t="s">
        <v>372</v>
      </c>
      <c r="C20" s="525" t="s">
        <v>38</v>
      </c>
      <c r="D20" s="529">
        <v>847</v>
      </c>
      <c r="E20" s="529">
        <v>714</v>
      </c>
      <c r="F20" s="529">
        <v>1040</v>
      </c>
      <c r="G20" s="529">
        <v>714</v>
      </c>
    </row>
    <row r="21" spans="1:7">
      <c r="A21" s="167" t="s">
        <v>47</v>
      </c>
      <c r="B21" s="457" t="s">
        <v>372</v>
      </c>
      <c r="C21" s="457" t="s">
        <v>39</v>
      </c>
      <c r="D21" s="458">
        <f>+D20</f>
        <v>847</v>
      </c>
      <c r="E21" s="458">
        <f>+E20</f>
        <v>714</v>
      </c>
      <c r="F21" s="458">
        <f>+F20</f>
        <v>1040</v>
      </c>
      <c r="G21" s="458">
        <f>+G20</f>
        <v>714</v>
      </c>
    </row>
    <row r="22" spans="1:7">
      <c r="A22" s="167" t="s">
        <v>47</v>
      </c>
      <c r="B22" s="457" t="s">
        <v>372</v>
      </c>
      <c r="C22" s="457" t="s">
        <v>40</v>
      </c>
      <c r="D22" s="458">
        <f>+D20+145</f>
        <v>992</v>
      </c>
      <c r="E22" s="458">
        <f>+E20+145</f>
        <v>859</v>
      </c>
      <c r="F22" s="458">
        <f>+F20+145</f>
        <v>1185</v>
      </c>
      <c r="G22" s="458">
        <f>+G20+145</f>
        <v>859</v>
      </c>
    </row>
    <row r="23" spans="1:7">
      <c r="A23" s="167" t="s">
        <v>47</v>
      </c>
      <c r="B23" s="457" t="s">
        <v>372</v>
      </c>
      <c r="C23" s="457" t="s">
        <v>41</v>
      </c>
      <c r="D23" s="458">
        <f>+D20+23</f>
        <v>870</v>
      </c>
      <c r="E23" s="458">
        <f>+E20+23</f>
        <v>737</v>
      </c>
      <c r="F23" s="458">
        <f>+F20+23</f>
        <v>1063</v>
      </c>
      <c r="G23" s="458">
        <f>+G20+23</f>
        <v>737</v>
      </c>
    </row>
    <row r="24" spans="1:7">
      <c r="A24" s="527" t="s">
        <v>47</v>
      </c>
      <c r="B24" s="457" t="s">
        <v>372</v>
      </c>
      <c r="C24" s="457" t="s">
        <v>42</v>
      </c>
      <c r="D24" s="458">
        <f>+D20+23</f>
        <v>870</v>
      </c>
      <c r="E24" s="458">
        <f>+E20+23</f>
        <v>737</v>
      </c>
      <c r="F24" s="458">
        <f>+F20+23</f>
        <v>1063</v>
      </c>
      <c r="G24" s="458">
        <f>+G20+23</f>
        <v>737</v>
      </c>
    </row>
    <row r="25" spans="1:7">
      <c r="A25" s="167" t="s">
        <v>47</v>
      </c>
      <c r="B25" s="525" t="s">
        <v>373</v>
      </c>
      <c r="C25" s="525" t="s">
        <v>38</v>
      </c>
      <c r="D25" s="529">
        <v>1179</v>
      </c>
      <c r="E25" s="529">
        <v>889</v>
      </c>
      <c r="F25" s="529">
        <v>1285</v>
      </c>
      <c r="G25" s="529">
        <v>889</v>
      </c>
    </row>
    <row r="26" spans="1:7">
      <c r="A26" s="167" t="s">
        <v>47</v>
      </c>
      <c r="B26" s="457" t="s">
        <v>373</v>
      </c>
      <c r="C26" s="457" t="s">
        <v>39</v>
      </c>
      <c r="D26" s="458">
        <f>+D25</f>
        <v>1179</v>
      </c>
      <c r="E26" s="458">
        <f>+E25</f>
        <v>889</v>
      </c>
      <c r="F26" s="458">
        <f>+F25</f>
        <v>1285</v>
      </c>
      <c r="G26" s="458">
        <f>+G25</f>
        <v>889</v>
      </c>
    </row>
    <row r="27" spans="1:7">
      <c r="A27" s="167" t="s">
        <v>47</v>
      </c>
      <c r="B27" s="457" t="s">
        <v>373</v>
      </c>
      <c r="C27" s="457" t="s">
        <v>40</v>
      </c>
      <c r="D27" s="458">
        <f>+D25+145</f>
        <v>1324</v>
      </c>
      <c r="E27" s="458">
        <f>+E25+145</f>
        <v>1034</v>
      </c>
      <c r="F27" s="458">
        <f>+F25+145</f>
        <v>1430</v>
      </c>
      <c r="G27" s="458">
        <f>+G25+145</f>
        <v>1034</v>
      </c>
    </row>
    <row r="28" spans="1:7">
      <c r="A28" s="167" t="s">
        <v>47</v>
      </c>
      <c r="B28" s="457" t="s">
        <v>373</v>
      </c>
      <c r="C28" s="457" t="s">
        <v>41</v>
      </c>
      <c r="D28" s="458">
        <f>+D25+23</f>
        <v>1202</v>
      </c>
      <c r="E28" s="458">
        <f>+E25+23</f>
        <v>912</v>
      </c>
      <c r="F28" s="458">
        <f>+F25+23</f>
        <v>1308</v>
      </c>
      <c r="G28" s="458">
        <f>+G25+23</f>
        <v>912</v>
      </c>
    </row>
    <row r="29" spans="1:7">
      <c r="A29" s="527" t="s">
        <v>47</v>
      </c>
      <c r="B29" s="457" t="s">
        <v>373</v>
      </c>
      <c r="C29" s="457" t="s">
        <v>42</v>
      </c>
      <c r="D29" s="458">
        <f>+D25+23</f>
        <v>1202</v>
      </c>
      <c r="E29" s="458">
        <f>+E25+23</f>
        <v>912</v>
      </c>
      <c r="F29" s="458">
        <f>+F25+23</f>
        <v>1308</v>
      </c>
      <c r="G29" s="458">
        <f>+G25+23</f>
        <v>912</v>
      </c>
    </row>
    <row r="30" spans="1:7">
      <c r="A30" s="167" t="s">
        <v>47</v>
      </c>
      <c r="B30" s="525" t="s">
        <v>374</v>
      </c>
      <c r="C30" s="525" t="s">
        <v>38</v>
      </c>
      <c r="D30" s="529">
        <v>1451</v>
      </c>
      <c r="E30" s="529">
        <v>1399</v>
      </c>
      <c r="F30" s="529">
        <v>1652</v>
      </c>
      <c r="G30" s="529">
        <v>1399</v>
      </c>
    </row>
    <row r="31" spans="1:7">
      <c r="A31" s="167" t="s">
        <v>47</v>
      </c>
      <c r="B31" s="457" t="s">
        <v>374</v>
      </c>
      <c r="C31" s="457" t="s">
        <v>39</v>
      </c>
      <c r="D31" s="458">
        <f>+D30</f>
        <v>1451</v>
      </c>
      <c r="E31" s="458">
        <f>+E30</f>
        <v>1399</v>
      </c>
      <c r="F31" s="458">
        <f>+F30</f>
        <v>1652</v>
      </c>
      <c r="G31" s="458">
        <f>+G30</f>
        <v>1399</v>
      </c>
    </row>
    <row r="32" spans="1:7">
      <c r="A32" s="167" t="s">
        <v>47</v>
      </c>
      <c r="B32" s="457" t="s">
        <v>374</v>
      </c>
      <c r="C32" s="457" t="s">
        <v>40</v>
      </c>
      <c r="D32" s="458">
        <f>+D30+145</f>
        <v>1596</v>
      </c>
      <c r="E32" s="458">
        <f>+E30+145</f>
        <v>1544</v>
      </c>
      <c r="F32" s="458">
        <f>+F30+145</f>
        <v>1797</v>
      </c>
      <c r="G32" s="458">
        <f>+G30+145</f>
        <v>1544</v>
      </c>
    </row>
    <row r="33" spans="1:7">
      <c r="A33" s="167" t="s">
        <v>47</v>
      </c>
      <c r="B33" s="457" t="s">
        <v>374</v>
      </c>
      <c r="C33" s="457" t="s">
        <v>41</v>
      </c>
      <c r="D33" s="458">
        <f>+D30+23</f>
        <v>1474</v>
      </c>
      <c r="E33" s="458">
        <f>+E30+23</f>
        <v>1422</v>
      </c>
      <c r="F33" s="458">
        <f>+F30+23</f>
        <v>1675</v>
      </c>
      <c r="G33" s="458">
        <f>+G30+23</f>
        <v>1422</v>
      </c>
    </row>
    <row r="34" spans="1:7">
      <c r="A34" s="527" t="s">
        <v>47</v>
      </c>
      <c r="B34" s="457" t="s">
        <v>374</v>
      </c>
      <c r="C34" s="457" t="s">
        <v>42</v>
      </c>
      <c r="D34" s="458">
        <f>+D30+23</f>
        <v>1474</v>
      </c>
      <c r="E34" s="458">
        <f>+E30+23</f>
        <v>1422</v>
      </c>
      <c r="F34" s="458">
        <f>+F30+23</f>
        <v>1675</v>
      </c>
      <c r="G34" s="458">
        <f>+G30+23</f>
        <v>1422</v>
      </c>
    </row>
    <row r="35" spans="1:7">
      <c r="A35" s="167" t="s">
        <v>375</v>
      </c>
      <c r="B35" s="525" t="s">
        <v>629</v>
      </c>
      <c r="C35" s="525" t="s">
        <v>38</v>
      </c>
      <c r="D35" s="529">
        <v>1640</v>
      </c>
      <c r="E35" s="529">
        <v>1524</v>
      </c>
      <c r="F35" s="529">
        <v>1842</v>
      </c>
      <c r="G35" s="529">
        <v>1525</v>
      </c>
    </row>
    <row r="36" spans="1:7">
      <c r="A36" s="167" t="s">
        <v>375</v>
      </c>
      <c r="B36" s="457" t="s">
        <v>629</v>
      </c>
      <c r="C36" s="457" t="s">
        <v>41</v>
      </c>
      <c r="D36" s="458">
        <f>+D35</f>
        <v>1640</v>
      </c>
      <c r="E36" s="458">
        <f>+E35</f>
        <v>1524</v>
      </c>
      <c r="F36" s="458">
        <f>+F35</f>
        <v>1842</v>
      </c>
      <c r="G36" s="458">
        <f>+G35</f>
        <v>1525</v>
      </c>
    </row>
    <row r="37" spans="1:7">
      <c r="A37" s="357" t="s">
        <v>375</v>
      </c>
      <c r="B37" s="483" t="s">
        <v>629</v>
      </c>
      <c r="C37" s="457" t="s">
        <v>53</v>
      </c>
      <c r="D37" s="485">
        <f>+D35</f>
        <v>1640</v>
      </c>
      <c r="E37" s="485">
        <f>+E35</f>
        <v>1524</v>
      </c>
      <c r="F37" s="485">
        <f>+F35</f>
        <v>1842</v>
      </c>
      <c r="G37" s="485">
        <f>+G35</f>
        <v>1525</v>
      </c>
    </row>
    <row r="38" spans="1:7">
      <c r="A38" s="167" t="s">
        <v>47</v>
      </c>
      <c r="B38" s="525" t="s">
        <v>377</v>
      </c>
      <c r="C38" s="525" t="s">
        <v>46</v>
      </c>
      <c r="D38" s="529">
        <v>2121</v>
      </c>
      <c r="E38" s="529">
        <v>2095</v>
      </c>
      <c r="F38" s="529">
        <v>2752</v>
      </c>
      <c r="G38" s="529">
        <v>2095</v>
      </c>
    </row>
    <row r="39" spans="1:7">
      <c r="A39" s="167" t="s">
        <v>47</v>
      </c>
      <c r="B39" s="457" t="s">
        <v>377</v>
      </c>
      <c r="C39" s="457" t="s">
        <v>149</v>
      </c>
      <c r="D39" s="458">
        <f>+D38+23</f>
        <v>2144</v>
      </c>
      <c r="E39" s="458">
        <f>+E38+23</f>
        <v>2118</v>
      </c>
      <c r="F39" s="458">
        <f>+F38+23</f>
        <v>2775</v>
      </c>
      <c r="G39" s="458">
        <f>+G38+23</f>
        <v>2118</v>
      </c>
    </row>
    <row r="40" spans="1:7">
      <c r="A40" s="167" t="s">
        <v>47</v>
      </c>
      <c r="B40" s="457" t="s">
        <v>377</v>
      </c>
      <c r="C40" s="457" t="s">
        <v>50</v>
      </c>
      <c r="D40" s="458">
        <f>+D38+23</f>
        <v>2144</v>
      </c>
      <c r="E40" s="458">
        <f>+E38+23</f>
        <v>2118</v>
      </c>
      <c r="F40" s="458">
        <f>+F38+23</f>
        <v>2775</v>
      </c>
      <c r="G40" s="458">
        <f>+G38+23</f>
        <v>2118</v>
      </c>
    </row>
    <row r="41" spans="1:7">
      <c r="A41" s="483" t="s">
        <v>47</v>
      </c>
      <c r="B41" s="483" t="s">
        <v>377</v>
      </c>
      <c r="C41" s="483" t="s">
        <v>630</v>
      </c>
      <c r="D41" s="485">
        <f>+D38+23+23</f>
        <v>2167</v>
      </c>
      <c r="E41" s="485">
        <f>+E38+23+23</f>
        <v>2141</v>
      </c>
      <c r="F41" s="485">
        <f>+F38+23+23</f>
        <v>2798</v>
      </c>
      <c r="G41" s="485">
        <f>+G38+23+23</f>
        <v>2141</v>
      </c>
    </row>
    <row r="43" spans="1:7" ht="14.3">
      <c r="A43" s="29" t="s">
        <v>694</v>
      </c>
    </row>
    <row r="44" spans="1:7" ht="14.3">
      <c r="A44" s="29" t="s">
        <v>695</v>
      </c>
    </row>
    <row r="45" spans="1:7" ht="14.3">
      <c r="A45" s="29" t="s">
        <v>696</v>
      </c>
    </row>
    <row r="46" spans="1:7" ht="14.3">
      <c r="A46" s="29" t="s">
        <v>697</v>
      </c>
    </row>
    <row r="47" spans="1:7" ht="14.3">
      <c r="A47" s="29" t="s">
        <v>358</v>
      </c>
    </row>
    <row r="48" spans="1:7" ht="14.3">
      <c r="A48" s="29" t="s">
        <v>359</v>
      </c>
    </row>
    <row r="49" spans="1:2" ht="14.3">
      <c r="A49" s="29" t="s">
        <v>625</v>
      </c>
    </row>
    <row r="50" spans="1:2" ht="14.3">
      <c r="A50" s="29" t="s">
        <v>626</v>
      </c>
    </row>
    <row r="51" spans="1:2" ht="14.3">
      <c r="A51" s="29" t="s">
        <v>627</v>
      </c>
    </row>
    <row r="52" spans="1:2">
      <c r="A52" s="1" t="s">
        <v>360</v>
      </c>
    </row>
    <row r="56" spans="1:2" ht="14.3">
      <c r="A56" s="327" t="s">
        <v>701</v>
      </c>
      <c r="B56" s="328"/>
    </row>
    <row r="60" spans="1:2">
      <c r="A60" s="1" t="s">
        <v>20</v>
      </c>
      <c r="B60" s="1" t="s">
        <v>21</v>
      </c>
    </row>
    <row r="61" spans="1:2">
      <c r="A61" s="1" t="s">
        <v>22</v>
      </c>
      <c r="B61" s="1" t="s">
        <v>136</v>
      </c>
    </row>
    <row r="62" spans="1:2">
      <c r="A62" s="1" t="s">
        <v>23</v>
      </c>
      <c r="B62" s="1" t="s">
        <v>370</v>
      </c>
    </row>
    <row r="63" spans="1:2">
      <c r="A63" s="1" t="s">
        <v>24</v>
      </c>
      <c r="B63" s="1" t="s">
        <v>25</v>
      </c>
    </row>
    <row r="64" spans="1:2">
      <c r="A64" s="1" t="s">
        <v>26</v>
      </c>
      <c r="B64" s="1" t="s">
        <v>27</v>
      </c>
    </row>
    <row r="65" spans="1:6">
      <c r="A65" s="1" t="s">
        <v>28</v>
      </c>
      <c r="B65" s="1" t="s">
        <v>740</v>
      </c>
    </row>
    <row r="66" spans="1:6">
      <c r="A66" s="1" t="s">
        <v>29</v>
      </c>
      <c r="B66" s="1" t="s">
        <v>30</v>
      </c>
    </row>
    <row r="67" spans="1:6" ht="14.3">
      <c r="A67" s="1" t="s">
        <v>31</v>
      </c>
      <c r="B67" s="29" t="s">
        <v>32</v>
      </c>
    </row>
    <row r="68" spans="1:6">
      <c r="A68" s="1" t="s">
        <v>33</v>
      </c>
      <c r="B68" s="1" t="s">
        <v>34</v>
      </c>
    </row>
    <row r="70" spans="1:6">
      <c r="A70" s="544" t="s">
        <v>35</v>
      </c>
      <c r="B70" s="556" t="s">
        <v>36</v>
      </c>
      <c r="C70" s="558" t="s">
        <v>37</v>
      </c>
      <c r="D70" s="557">
        <v>45383</v>
      </c>
      <c r="E70" s="557">
        <v>45444</v>
      </c>
      <c r="F70" s="557">
        <v>45483</v>
      </c>
    </row>
    <row r="71" spans="1:6">
      <c r="A71" s="357"/>
      <c r="B71" s="527"/>
      <c r="C71" s="156"/>
      <c r="D71" s="528">
        <v>45443</v>
      </c>
      <c r="E71" s="528">
        <v>45482</v>
      </c>
      <c r="F71" s="528" t="s">
        <v>746</v>
      </c>
    </row>
    <row r="72" spans="1:6">
      <c r="A72" s="241" t="s">
        <v>47</v>
      </c>
      <c r="B72" s="556" t="s">
        <v>371</v>
      </c>
      <c r="C72" s="556" t="s">
        <v>38</v>
      </c>
      <c r="D72" s="560">
        <v>709</v>
      </c>
      <c r="E72" s="560">
        <v>723</v>
      </c>
      <c r="F72" s="560">
        <v>855</v>
      </c>
    </row>
    <row r="73" spans="1:6">
      <c r="A73" s="241" t="s">
        <v>47</v>
      </c>
      <c r="B73" s="457" t="s">
        <v>371</v>
      </c>
      <c r="C73" s="457" t="s">
        <v>39</v>
      </c>
      <c r="D73" s="458">
        <f t="shared" ref="D73:F73" si="0">+D72</f>
        <v>709</v>
      </c>
      <c r="E73" s="458">
        <f t="shared" si="0"/>
        <v>723</v>
      </c>
      <c r="F73" s="458">
        <f t="shared" si="0"/>
        <v>855</v>
      </c>
    </row>
    <row r="74" spans="1:6">
      <c r="A74" s="241" t="s">
        <v>47</v>
      </c>
      <c r="B74" s="457" t="s">
        <v>371</v>
      </c>
      <c r="C74" s="457" t="s">
        <v>40</v>
      </c>
      <c r="D74" s="458">
        <f t="shared" ref="D74:F74" si="1">+D72+145</f>
        <v>854</v>
      </c>
      <c r="E74" s="458">
        <f t="shared" si="1"/>
        <v>868</v>
      </c>
      <c r="F74" s="458">
        <f t="shared" si="1"/>
        <v>1000</v>
      </c>
    </row>
    <row r="75" spans="1:6">
      <c r="A75" s="241" t="s">
        <v>47</v>
      </c>
      <c r="B75" s="457" t="s">
        <v>371</v>
      </c>
      <c r="C75" s="457" t="s">
        <v>41</v>
      </c>
      <c r="D75" s="458">
        <f t="shared" ref="D75:F75" si="2">+D72+23</f>
        <v>732</v>
      </c>
      <c r="E75" s="458">
        <f t="shared" si="2"/>
        <v>746</v>
      </c>
      <c r="F75" s="458">
        <f t="shared" si="2"/>
        <v>878</v>
      </c>
    </row>
    <row r="76" spans="1:6">
      <c r="A76" s="527" t="s">
        <v>47</v>
      </c>
      <c r="B76" s="457" t="s">
        <v>371</v>
      </c>
      <c r="C76" s="457" t="s">
        <v>42</v>
      </c>
      <c r="D76" s="458">
        <f t="shared" ref="D76:F76" si="3">+D72+23</f>
        <v>732</v>
      </c>
      <c r="E76" s="458">
        <f t="shared" si="3"/>
        <v>746</v>
      </c>
      <c r="F76" s="458">
        <f t="shared" si="3"/>
        <v>878</v>
      </c>
    </row>
    <row r="77" spans="1:6">
      <c r="A77" s="241" t="s">
        <v>47</v>
      </c>
      <c r="B77" s="556" t="s">
        <v>372</v>
      </c>
      <c r="C77" s="556" t="s">
        <v>38</v>
      </c>
      <c r="D77" s="560">
        <v>851</v>
      </c>
      <c r="E77" s="560">
        <v>882</v>
      </c>
      <c r="F77" s="560">
        <v>1040</v>
      </c>
    </row>
    <row r="78" spans="1:6">
      <c r="A78" s="241" t="s">
        <v>47</v>
      </c>
      <c r="B78" s="457" t="s">
        <v>372</v>
      </c>
      <c r="C78" s="457" t="s">
        <v>39</v>
      </c>
      <c r="D78" s="458">
        <f t="shared" ref="D78:F78" si="4">+D77</f>
        <v>851</v>
      </c>
      <c r="E78" s="458">
        <f t="shared" si="4"/>
        <v>882</v>
      </c>
      <c r="F78" s="458">
        <f t="shared" si="4"/>
        <v>1040</v>
      </c>
    </row>
    <row r="79" spans="1:6">
      <c r="A79" s="241" t="s">
        <v>47</v>
      </c>
      <c r="B79" s="457" t="s">
        <v>372</v>
      </c>
      <c r="C79" s="457" t="s">
        <v>40</v>
      </c>
      <c r="D79" s="458">
        <f t="shared" ref="D79:F79" si="5">+D77+145</f>
        <v>996</v>
      </c>
      <c r="E79" s="458">
        <f t="shared" si="5"/>
        <v>1027</v>
      </c>
      <c r="F79" s="458">
        <f t="shared" si="5"/>
        <v>1185</v>
      </c>
    </row>
    <row r="80" spans="1:6">
      <c r="A80" s="241" t="s">
        <v>47</v>
      </c>
      <c r="B80" s="457" t="s">
        <v>372</v>
      </c>
      <c r="C80" s="457" t="s">
        <v>41</v>
      </c>
      <c r="D80" s="458">
        <f t="shared" ref="D80:F80" si="6">+D77+23</f>
        <v>874</v>
      </c>
      <c r="E80" s="458">
        <f t="shared" si="6"/>
        <v>905</v>
      </c>
      <c r="F80" s="458">
        <f t="shared" si="6"/>
        <v>1063</v>
      </c>
    </row>
    <row r="81" spans="1:6">
      <c r="A81" s="527" t="s">
        <v>47</v>
      </c>
      <c r="B81" s="457" t="s">
        <v>372</v>
      </c>
      <c r="C81" s="457" t="s">
        <v>42</v>
      </c>
      <c r="D81" s="458">
        <f t="shared" ref="D81:F81" si="7">+D77+23</f>
        <v>874</v>
      </c>
      <c r="E81" s="458">
        <f t="shared" si="7"/>
        <v>905</v>
      </c>
      <c r="F81" s="458">
        <f t="shared" si="7"/>
        <v>1063</v>
      </c>
    </row>
    <row r="82" spans="1:6">
      <c r="A82" s="241" t="s">
        <v>47</v>
      </c>
      <c r="B82" s="556" t="s">
        <v>373</v>
      </c>
      <c r="C82" s="556" t="s">
        <v>38</v>
      </c>
      <c r="D82" s="560">
        <v>1155</v>
      </c>
      <c r="E82" s="560">
        <v>1183</v>
      </c>
      <c r="F82" s="560">
        <v>1379</v>
      </c>
    </row>
    <row r="83" spans="1:6">
      <c r="A83" s="241" t="s">
        <v>47</v>
      </c>
      <c r="B83" s="457" t="s">
        <v>373</v>
      </c>
      <c r="C83" s="457" t="s">
        <v>39</v>
      </c>
      <c r="D83" s="458">
        <f t="shared" ref="D83:F83" si="8">+D82</f>
        <v>1155</v>
      </c>
      <c r="E83" s="458">
        <f t="shared" si="8"/>
        <v>1183</v>
      </c>
      <c r="F83" s="458">
        <f t="shared" si="8"/>
        <v>1379</v>
      </c>
    </row>
    <row r="84" spans="1:6">
      <c r="A84" s="241" t="s">
        <v>47</v>
      </c>
      <c r="B84" s="457" t="s">
        <v>373</v>
      </c>
      <c r="C84" s="457" t="s">
        <v>40</v>
      </c>
      <c r="D84" s="458">
        <f t="shared" ref="D84:F84" si="9">+D82+145</f>
        <v>1300</v>
      </c>
      <c r="E84" s="458">
        <f t="shared" si="9"/>
        <v>1328</v>
      </c>
      <c r="F84" s="458">
        <f t="shared" si="9"/>
        <v>1524</v>
      </c>
    </row>
    <row r="85" spans="1:6">
      <c r="A85" s="241" t="s">
        <v>47</v>
      </c>
      <c r="B85" s="457" t="s">
        <v>373</v>
      </c>
      <c r="C85" s="457" t="s">
        <v>41</v>
      </c>
      <c r="D85" s="458">
        <f t="shared" ref="D85:F85" si="10">+D82+23</f>
        <v>1178</v>
      </c>
      <c r="E85" s="458">
        <f t="shared" si="10"/>
        <v>1206</v>
      </c>
      <c r="F85" s="458">
        <f t="shared" si="10"/>
        <v>1402</v>
      </c>
    </row>
    <row r="86" spans="1:6">
      <c r="A86" s="527" t="s">
        <v>47</v>
      </c>
      <c r="B86" s="457" t="s">
        <v>373</v>
      </c>
      <c r="C86" s="457" t="s">
        <v>42</v>
      </c>
      <c r="D86" s="458">
        <f t="shared" ref="D86:F86" si="11">+D82+23</f>
        <v>1178</v>
      </c>
      <c r="E86" s="458">
        <f t="shared" si="11"/>
        <v>1206</v>
      </c>
      <c r="F86" s="458">
        <f t="shared" si="11"/>
        <v>1402</v>
      </c>
    </row>
    <row r="87" spans="1:6">
      <c r="A87" s="241" t="s">
        <v>47</v>
      </c>
      <c r="B87" s="556" t="s">
        <v>374</v>
      </c>
      <c r="C87" s="556" t="s">
        <v>38</v>
      </c>
      <c r="D87" s="560">
        <v>1455</v>
      </c>
      <c r="E87" s="560">
        <v>1508</v>
      </c>
      <c r="F87" s="560">
        <v>1697</v>
      </c>
    </row>
    <row r="88" spans="1:6">
      <c r="A88" s="241" t="s">
        <v>47</v>
      </c>
      <c r="B88" s="457" t="s">
        <v>374</v>
      </c>
      <c r="C88" s="457" t="s">
        <v>39</v>
      </c>
      <c r="D88" s="458">
        <f t="shared" ref="D88:F88" si="12">+D87</f>
        <v>1455</v>
      </c>
      <c r="E88" s="458">
        <f t="shared" si="12"/>
        <v>1508</v>
      </c>
      <c r="F88" s="458">
        <f t="shared" si="12"/>
        <v>1697</v>
      </c>
    </row>
    <row r="89" spans="1:6">
      <c r="A89" s="241" t="s">
        <v>47</v>
      </c>
      <c r="B89" s="457" t="s">
        <v>374</v>
      </c>
      <c r="C89" s="457" t="s">
        <v>40</v>
      </c>
      <c r="D89" s="458">
        <f t="shared" ref="D89:F89" si="13">+D87+145</f>
        <v>1600</v>
      </c>
      <c r="E89" s="458">
        <f t="shared" si="13"/>
        <v>1653</v>
      </c>
      <c r="F89" s="458">
        <f t="shared" si="13"/>
        <v>1842</v>
      </c>
    </row>
    <row r="90" spans="1:6">
      <c r="A90" s="241" t="s">
        <v>47</v>
      </c>
      <c r="B90" s="457" t="s">
        <v>374</v>
      </c>
      <c r="C90" s="457" t="s">
        <v>41</v>
      </c>
      <c r="D90" s="458">
        <f t="shared" ref="D90:F90" si="14">+D87+23</f>
        <v>1478</v>
      </c>
      <c r="E90" s="458">
        <f t="shared" si="14"/>
        <v>1531</v>
      </c>
      <c r="F90" s="458">
        <f t="shared" si="14"/>
        <v>1720</v>
      </c>
    </row>
    <row r="91" spans="1:6">
      <c r="A91" s="527" t="s">
        <v>47</v>
      </c>
      <c r="B91" s="457" t="s">
        <v>374</v>
      </c>
      <c r="C91" s="457" t="s">
        <v>42</v>
      </c>
      <c r="D91" s="458">
        <f t="shared" ref="D91:F91" si="15">+D87+23</f>
        <v>1478</v>
      </c>
      <c r="E91" s="458">
        <f t="shared" si="15"/>
        <v>1531</v>
      </c>
      <c r="F91" s="458">
        <f t="shared" si="15"/>
        <v>1720</v>
      </c>
    </row>
    <row r="92" spans="1:6">
      <c r="A92" s="241" t="s">
        <v>375</v>
      </c>
      <c r="B92" s="556" t="s">
        <v>629</v>
      </c>
      <c r="C92" s="556" t="s">
        <v>38</v>
      </c>
      <c r="D92" s="560">
        <v>1625</v>
      </c>
      <c r="E92" s="560">
        <v>1660</v>
      </c>
      <c r="F92" s="560">
        <v>1868</v>
      </c>
    </row>
    <row r="93" spans="1:6">
      <c r="A93" s="241" t="s">
        <v>375</v>
      </c>
      <c r="B93" s="457" t="s">
        <v>629</v>
      </c>
      <c r="C93" s="457" t="s">
        <v>41</v>
      </c>
      <c r="D93" s="458">
        <f t="shared" ref="D93:F93" si="16">+D92</f>
        <v>1625</v>
      </c>
      <c r="E93" s="458">
        <f t="shared" si="16"/>
        <v>1660</v>
      </c>
      <c r="F93" s="458">
        <f t="shared" si="16"/>
        <v>1868</v>
      </c>
    </row>
    <row r="94" spans="1:6">
      <c r="A94" s="357" t="s">
        <v>375</v>
      </c>
      <c r="B94" s="527" t="s">
        <v>629</v>
      </c>
      <c r="C94" s="457" t="s">
        <v>53</v>
      </c>
      <c r="D94" s="541">
        <f t="shared" ref="D94:F94" si="17">+D92</f>
        <v>1625</v>
      </c>
      <c r="E94" s="541">
        <f t="shared" si="17"/>
        <v>1660</v>
      </c>
      <c r="F94" s="541">
        <f t="shared" si="17"/>
        <v>1868</v>
      </c>
    </row>
    <row r="95" spans="1:6">
      <c r="A95" s="241" t="s">
        <v>47</v>
      </c>
      <c r="B95" s="556" t="s">
        <v>377</v>
      </c>
      <c r="C95" s="556" t="s">
        <v>46</v>
      </c>
      <c r="D95" s="560">
        <v>2063</v>
      </c>
      <c r="E95" s="560">
        <v>2109</v>
      </c>
      <c r="F95" s="560">
        <v>2709</v>
      </c>
    </row>
    <row r="96" spans="1:6">
      <c r="A96" s="241" t="s">
        <v>47</v>
      </c>
      <c r="B96" s="457" t="s">
        <v>377</v>
      </c>
      <c r="C96" s="457" t="s">
        <v>149</v>
      </c>
      <c r="D96" s="458">
        <f t="shared" ref="D96:F96" si="18">+D95+23</f>
        <v>2086</v>
      </c>
      <c r="E96" s="458">
        <f t="shared" si="18"/>
        <v>2132</v>
      </c>
      <c r="F96" s="458">
        <f t="shared" si="18"/>
        <v>2732</v>
      </c>
    </row>
    <row r="97" spans="1:6">
      <c r="A97" s="241" t="s">
        <v>47</v>
      </c>
      <c r="B97" s="457" t="s">
        <v>377</v>
      </c>
      <c r="C97" s="457" t="s">
        <v>50</v>
      </c>
      <c r="D97" s="458">
        <f t="shared" ref="D97:F97" si="19">+D95+23</f>
        <v>2086</v>
      </c>
      <c r="E97" s="458">
        <f t="shared" si="19"/>
        <v>2132</v>
      </c>
      <c r="F97" s="458">
        <f t="shared" si="19"/>
        <v>2732</v>
      </c>
    </row>
    <row r="98" spans="1:6">
      <c r="A98" s="527" t="s">
        <v>47</v>
      </c>
      <c r="B98" s="527" t="s">
        <v>377</v>
      </c>
      <c r="C98" s="527" t="s">
        <v>630</v>
      </c>
      <c r="D98" s="541">
        <f t="shared" ref="D98:F98" si="20">+D95+23+23</f>
        <v>2109</v>
      </c>
      <c r="E98" s="541">
        <f t="shared" si="20"/>
        <v>2155</v>
      </c>
      <c r="F98" s="541">
        <f t="shared" si="20"/>
        <v>2755</v>
      </c>
    </row>
    <row r="100" spans="1:6" ht="14.3">
      <c r="A100" s="29" t="s">
        <v>742</v>
      </c>
    </row>
    <row r="101" spans="1:6" ht="14.3">
      <c r="A101" s="29" t="s">
        <v>743</v>
      </c>
    </row>
    <row r="102" spans="1:6" ht="14.3">
      <c r="A102" s="29" t="s">
        <v>744</v>
      </c>
    </row>
    <row r="103" spans="1:6" ht="14.3">
      <c r="A103" s="29" t="s">
        <v>358</v>
      </c>
    </row>
    <row r="104" spans="1:6" ht="14.3">
      <c r="A104" s="29" t="s">
        <v>359</v>
      </c>
    </row>
    <row r="105" spans="1:6" ht="14.3">
      <c r="A105" s="29" t="s">
        <v>745</v>
      </c>
    </row>
    <row r="106" spans="1:6" ht="14.3">
      <c r="A106" s="29" t="s">
        <v>626</v>
      </c>
    </row>
    <row r="107" spans="1:6" ht="14.3">
      <c r="A107" s="29" t="s">
        <v>627</v>
      </c>
    </row>
    <row r="108" spans="1:6" ht="14.3">
      <c r="A108" s="29" t="s">
        <v>360</v>
      </c>
    </row>
    <row r="112" spans="1:6" ht="14.3">
      <c r="A112" s="273" t="s">
        <v>741</v>
      </c>
      <c r="B112" s="274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0"/>
  <sheetViews>
    <sheetView topLeftCell="A10" zoomScale="85" zoomScaleNormal="85" workbookViewId="0"/>
  </sheetViews>
  <sheetFormatPr defaultRowHeight="12.9"/>
  <cols>
    <col min="1" max="1" width="16" style="1" customWidth="1"/>
    <col min="2" max="2" width="33.25" style="1" customWidth="1"/>
    <col min="3" max="3" width="20.25" style="1" customWidth="1"/>
    <col min="4" max="8" width="10.625" style="34" customWidth="1"/>
    <col min="9" max="11" width="12" style="1" customWidth="1"/>
    <col min="12" max="249" width="9" style="1"/>
    <col min="250" max="250" width="20.875" style="1" customWidth="1"/>
    <col min="251" max="251" width="36.75" style="1" customWidth="1"/>
    <col min="252" max="252" width="20.25" style="1" customWidth="1"/>
    <col min="253" max="260" width="11.75" style="1" customWidth="1"/>
    <col min="261" max="505" width="9" style="1"/>
    <col min="506" max="506" width="20.875" style="1" customWidth="1"/>
    <col min="507" max="507" width="36.75" style="1" customWidth="1"/>
    <col min="508" max="508" width="20.25" style="1" customWidth="1"/>
    <col min="509" max="516" width="11.75" style="1" customWidth="1"/>
    <col min="517" max="761" width="9" style="1"/>
    <col min="762" max="762" width="20.875" style="1" customWidth="1"/>
    <col min="763" max="763" width="36.75" style="1" customWidth="1"/>
    <col min="764" max="764" width="20.25" style="1" customWidth="1"/>
    <col min="765" max="772" width="11.75" style="1" customWidth="1"/>
    <col min="773" max="1017" width="9" style="1"/>
    <col min="1018" max="1018" width="20.875" style="1" customWidth="1"/>
    <col min="1019" max="1019" width="36.75" style="1" customWidth="1"/>
    <col min="1020" max="1020" width="20.25" style="1" customWidth="1"/>
    <col min="1021" max="1028" width="11.75" style="1" customWidth="1"/>
    <col min="1029" max="1273" width="9" style="1"/>
    <col min="1274" max="1274" width="20.875" style="1" customWidth="1"/>
    <col min="1275" max="1275" width="36.75" style="1" customWidth="1"/>
    <col min="1276" max="1276" width="20.25" style="1" customWidth="1"/>
    <col min="1277" max="1284" width="11.75" style="1" customWidth="1"/>
    <col min="1285" max="1529" width="9" style="1"/>
    <col min="1530" max="1530" width="20.875" style="1" customWidth="1"/>
    <col min="1531" max="1531" width="36.75" style="1" customWidth="1"/>
    <col min="1532" max="1532" width="20.25" style="1" customWidth="1"/>
    <col min="1533" max="1540" width="11.75" style="1" customWidth="1"/>
    <col min="1541" max="1785" width="9" style="1"/>
    <col min="1786" max="1786" width="20.875" style="1" customWidth="1"/>
    <col min="1787" max="1787" width="36.75" style="1" customWidth="1"/>
    <col min="1788" max="1788" width="20.25" style="1" customWidth="1"/>
    <col min="1789" max="1796" width="11.75" style="1" customWidth="1"/>
    <col min="1797" max="2041" width="9" style="1"/>
    <col min="2042" max="2042" width="20.875" style="1" customWidth="1"/>
    <col min="2043" max="2043" width="36.75" style="1" customWidth="1"/>
    <col min="2044" max="2044" width="20.25" style="1" customWidth="1"/>
    <col min="2045" max="2052" width="11.75" style="1" customWidth="1"/>
    <col min="2053" max="2297" width="9" style="1"/>
    <col min="2298" max="2298" width="20.875" style="1" customWidth="1"/>
    <col min="2299" max="2299" width="36.75" style="1" customWidth="1"/>
    <col min="2300" max="2300" width="20.25" style="1" customWidth="1"/>
    <col min="2301" max="2308" width="11.75" style="1" customWidth="1"/>
    <col min="2309" max="2553" width="9" style="1"/>
    <col min="2554" max="2554" width="20.875" style="1" customWidth="1"/>
    <col min="2555" max="2555" width="36.75" style="1" customWidth="1"/>
    <col min="2556" max="2556" width="20.25" style="1" customWidth="1"/>
    <col min="2557" max="2564" width="11.75" style="1" customWidth="1"/>
    <col min="2565" max="2809" width="9" style="1"/>
    <col min="2810" max="2810" width="20.875" style="1" customWidth="1"/>
    <col min="2811" max="2811" width="36.75" style="1" customWidth="1"/>
    <col min="2812" max="2812" width="20.25" style="1" customWidth="1"/>
    <col min="2813" max="2820" width="11.75" style="1" customWidth="1"/>
    <col min="2821" max="3065" width="9" style="1"/>
    <col min="3066" max="3066" width="20.875" style="1" customWidth="1"/>
    <col min="3067" max="3067" width="36.75" style="1" customWidth="1"/>
    <col min="3068" max="3068" width="20.25" style="1" customWidth="1"/>
    <col min="3069" max="3076" width="11.75" style="1" customWidth="1"/>
    <col min="3077" max="3321" width="9" style="1"/>
    <col min="3322" max="3322" width="20.875" style="1" customWidth="1"/>
    <col min="3323" max="3323" width="36.75" style="1" customWidth="1"/>
    <col min="3324" max="3324" width="20.25" style="1" customWidth="1"/>
    <col min="3325" max="3332" width="11.75" style="1" customWidth="1"/>
    <col min="3333" max="3577" width="9" style="1"/>
    <col min="3578" max="3578" width="20.875" style="1" customWidth="1"/>
    <col min="3579" max="3579" width="36.75" style="1" customWidth="1"/>
    <col min="3580" max="3580" width="20.25" style="1" customWidth="1"/>
    <col min="3581" max="3588" width="11.75" style="1" customWidth="1"/>
    <col min="3589" max="3833" width="9" style="1"/>
    <col min="3834" max="3834" width="20.875" style="1" customWidth="1"/>
    <col min="3835" max="3835" width="36.75" style="1" customWidth="1"/>
    <col min="3836" max="3836" width="20.25" style="1" customWidth="1"/>
    <col min="3837" max="3844" width="11.75" style="1" customWidth="1"/>
    <col min="3845" max="4089" width="9" style="1"/>
    <col min="4090" max="4090" width="20.875" style="1" customWidth="1"/>
    <col min="4091" max="4091" width="36.75" style="1" customWidth="1"/>
    <col min="4092" max="4092" width="20.25" style="1" customWidth="1"/>
    <col min="4093" max="4100" width="11.75" style="1" customWidth="1"/>
    <col min="4101" max="4345" width="9" style="1"/>
    <col min="4346" max="4346" width="20.875" style="1" customWidth="1"/>
    <col min="4347" max="4347" width="36.75" style="1" customWidth="1"/>
    <col min="4348" max="4348" width="20.25" style="1" customWidth="1"/>
    <col min="4349" max="4356" width="11.75" style="1" customWidth="1"/>
    <col min="4357" max="4601" width="9" style="1"/>
    <col min="4602" max="4602" width="20.875" style="1" customWidth="1"/>
    <col min="4603" max="4603" width="36.75" style="1" customWidth="1"/>
    <col min="4604" max="4604" width="20.25" style="1" customWidth="1"/>
    <col min="4605" max="4612" width="11.75" style="1" customWidth="1"/>
    <col min="4613" max="4857" width="9" style="1"/>
    <col min="4858" max="4858" width="20.875" style="1" customWidth="1"/>
    <col min="4859" max="4859" width="36.75" style="1" customWidth="1"/>
    <col min="4860" max="4860" width="20.25" style="1" customWidth="1"/>
    <col min="4861" max="4868" width="11.75" style="1" customWidth="1"/>
    <col min="4869" max="5113" width="9" style="1"/>
    <col min="5114" max="5114" width="20.875" style="1" customWidth="1"/>
    <col min="5115" max="5115" width="36.75" style="1" customWidth="1"/>
    <col min="5116" max="5116" width="20.25" style="1" customWidth="1"/>
    <col min="5117" max="5124" width="11.75" style="1" customWidth="1"/>
    <col min="5125" max="5369" width="9" style="1"/>
    <col min="5370" max="5370" width="20.875" style="1" customWidth="1"/>
    <col min="5371" max="5371" width="36.75" style="1" customWidth="1"/>
    <col min="5372" max="5372" width="20.25" style="1" customWidth="1"/>
    <col min="5373" max="5380" width="11.75" style="1" customWidth="1"/>
    <col min="5381" max="5625" width="9" style="1"/>
    <col min="5626" max="5626" width="20.875" style="1" customWidth="1"/>
    <col min="5627" max="5627" width="36.75" style="1" customWidth="1"/>
    <col min="5628" max="5628" width="20.25" style="1" customWidth="1"/>
    <col min="5629" max="5636" width="11.75" style="1" customWidth="1"/>
    <col min="5637" max="5881" width="9" style="1"/>
    <col min="5882" max="5882" width="20.875" style="1" customWidth="1"/>
    <col min="5883" max="5883" width="36.75" style="1" customWidth="1"/>
    <col min="5884" max="5884" width="20.25" style="1" customWidth="1"/>
    <col min="5885" max="5892" width="11.75" style="1" customWidth="1"/>
    <col min="5893" max="6137" width="9" style="1"/>
    <col min="6138" max="6138" width="20.875" style="1" customWidth="1"/>
    <col min="6139" max="6139" width="36.75" style="1" customWidth="1"/>
    <col min="6140" max="6140" width="20.25" style="1" customWidth="1"/>
    <col min="6141" max="6148" width="11.75" style="1" customWidth="1"/>
    <col min="6149" max="6393" width="9" style="1"/>
    <col min="6394" max="6394" width="20.875" style="1" customWidth="1"/>
    <col min="6395" max="6395" width="36.75" style="1" customWidth="1"/>
    <col min="6396" max="6396" width="20.25" style="1" customWidth="1"/>
    <col min="6397" max="6404" width="11.75" style="1" customWidth="1"/>
    <col min="6405" max="6649" width="9" style="1"/>
    <col min="6650" max="6650" width="20.875" style="1" customWidth="1"/>
    <col min="6651" max="6651" width="36.75" style="1" customWidth="1"/>
    <col min="6652" max="6652" width="20.25" style="1" customWidth="1"/>
    <col min="6653" max="6660" width="11.75" style="1" customWidth="1"/>
    <col min="6661" max="6905" width="9" style="1"/>
    <col min="6906" max="6906" width="20.875" style="1" customWidth="1"/>
    <col min="6907" max="6907" width="36.75" style="1" customWidth="1"/>
    <col min="6908" max="6908" width="20.25" style="1" customWidth="1"/>
    <col min="6909" max="6916" width="11.75" style="1" customWidth="1"/>
    <col min="6917" max="7161" width="9" style="1"/>
    <col min="7162" max="7162" width="20.875" style="1" customWidth="1"/>
    <col min="7163" max="7163" width="36.75" style="1" customWidth="1"/>
    <col min="7164" max="7164" width="20.25" style="1" customWidth="1"/>
    <col min="7165" max="7172" width="11.75" style="1" customWidth="1"/>
    <col min="7173" max="7417" width="9" style="1"/>
    <col min="7418" max="7418" width="20.875" style="1" customWidth="1"/>
    <col min="7419" max="7419" width="36.75" style="1" customWidth="1"/>
    <col min="7420" max="7420" width="20.25" style="1" customWidth="1"/>
    <col min="7421" max="7428" width="11.75" style="1" customWidth="1"/>
    <col min="7429" max="7673" width="9" style="1"/>
    <col min="7674" max="7674" width="20.875" style="1" customWidth="1"/>
    <col min="7675" max="7675" width="36.75" style="1" customWidth="1"/>
    <col min="7676" max="7676" width="20.25" style="1" customWidth="1"/>
    <col min="7677" max="7684" width="11.75" style="1" customWidth="1"/>
    <col min="7685" max="7929" width="9" style="1"/>
    <col min="7930" max="7930" width="20.875" style="1" customWidth="1"/>
    <col min="7931" max="7931" width="36.75" style="1" customWidth="1"/>
    <col min="7932" max="7932" width="20.25" style="1" customWidth="1"/>
    <col min="7933" max="7940" width="11.75" style="1" customWidth="1"/>
    <col min="7941" max="8185" width="9" style="1"/>
    <col min="8186" max="8186" width="20.875" style="1" customWidth="1"/>
    <col min="8187" max="8187" width="36.75" style="1" customWidth="1"/>
    <col min="8188" max="8188" width="20.25" style="1" customWidth="1"/>
    <col min="8189" max="8196" width="11.75" style="1" customWidth="1"/>
    <col min="8197" max="8441" width="9" style="1"/>
    <col min="8442" max="8442" width="20.875" style="1" customWidth="1"/>
    <col min="8443" max="8443" width="36.75" style="1" customWidth="1"/>
    <col min="8444" max="8444" width="20.25" style="1" customWidth="1"/>
    <col min="8445" max="8452" width="11.75" style="1" customWidth="1"/>
    <col min="8453" max="8697" width="9" style="1"/>
    <col min="8698" max="8698" width="20.875" style="1" customWidth="1"/>
    <col min="8699" max="8699" width="36.75" style="1" customWidth="1"/>
    <col min="8700" max="8700" width="20.25" style="1" customWidth="1"/>
    <col min="8701" max="8708" width="11.75" style="1" customWidth="1"/>
    <col min="8709" max="8953" width="9" style="1"/>
    <col min="8954" max="8954" width="20.875" style="1" customWidth="1"/>
    <col min="8955" max="8955" width="36.75" style="1" customWidth="1"/>
    <col min="8956" max="8956" width="20.25" style="1" customWidth="1"/>
    <col min="8957" max="8964" width="11.75" style="1" customWidth="1"/>
    <col min="8965" max="9209" width="9" style="1"/>
    <col min="9210" max="9210" width="20.875" style="1" customWidth="1"/>
    <col min="9211" max="9211" width="36.75" style="1" customWidth="1"/>
    <col min="9212" max="9212" width="20.25" style="1" customWidth="1"/>
    <col min="9213" max="9220" width="11.75" style="1" customWidth="1"/>
    <col min="9221" max="9465" width="9" style="1"/>
    <col min="9466" max="9466" width="20.875" style="1" customWidth="1"/>
    <col min="9467" max="9467" width="36.75" style="1" customWidth="1"/>
    <col min="9468" max="9468" width="20.25" style="1" customWidth="1"/>
    <col min="9469" max="9476" width="11.75" style="1" customWidth="1"/>
    <col min="9477" max="9721" width="9" style="1"/>
    <col min="9722" max="9722" width="20.875" style="1" customWidth="1"/>
    <col min="9723" max="9723" width="36.75" style="1" customWidth="1"/>
    <col min="9724" max="9724" width="20.25" style="1" customWidth="1"/>
    <col min="9725" max="9732" width="11.75" style="1" customWidth="1"/>
    <col min="9733" max="9977" width="9" style="1"/>
    <col min="9978" max="9978" width="20.875" style="1" customWidth="1"/>
    <col min="9979" max="9979" width="36.75" style="1" customWidth="1"/>
    <col min="9980" max="9980" width="20.25" style="1" customWidth="1"/>
    <col min="9981" max="9988" width="11.75" style="1" customWidth="1"/>
    <col min="9989" max="10233" width="9" style="1"/>
    <col min="10234" max="10234" width="20.875" style="1" customWidth="1"/>
    <col min="10235" max="10235" width="36.75" style="1" customWidth="1"/>
    <col min="10236" max="10236" width="20.25" style="1" customWidth="1"/>
    <col min="10237" max="10244" width="11.75" style="1" customWidth="1"/>
    <col min="10245" max="10489" width="9" style="1"/>
    <col min="10490" max="10490" width="20.875" style="1" customWidth="1"/>
    <col min="10491" max="10491" width="36.75" style="1" customWidth="1"/>
    <col min="10492" max="10492" width="20.25" style="1" customWidth="1"/>
    <col min="10493" max="10500" width="11.75" style="1" customWidth="1"/>
    <col min="10501" max="10745" width="9" style="1"/>
    <col min="10746" max="10746" width="20.875" style="1" customWidth="1"/>
    <col min="10747" max="10747" width="36.75" style="1" customWidth="1"/>
    <col min="10748" max="10748" width="20.25" style="1" customWidth="1"/>
    <col min="10749" max="10756" width="11.75" style="1" customWidth="1"/>
    <col min="10757" max="11001" width="9" style="1"/>
    <col min="11002" max="11002" width="20.875" style="1" customWidth="1"/>
    <col min="11003" max="11003" width="36.75" style="1" customWidth="1"/>
    <col min="11004" max="11004" width="20.25" style="1" customWidth="1"/>
    <col min="11005" max="11012" width="11.75" style="1" customWidth="1"/>
    <col min="11013" max="11257" width="9" style="1"/>
    <col min="11258" max="11258" width="20.875" style="1" customWidth="1"/>
    <col min="11259" max="11259" width="36.75" style="1" customWidth="1"/>
    <col min="11260" max="11260" width="20.25" style="1" customWidth="1"/>
    <col min="11261" max="11268" width="11.75" style="1" customWidth="1"/>
    <col min="11269" max="11513" width="9" style="1"/>
    <col min="11514" max="11514" width="20.875" style="1" customWidth="1"/>
    <col min="11515" max="11515" width="36.75" style="1" customWidth="1"/>
    <col min="11516" max="11516" width="20.25" style="1" customWidth="1"/>
    <col min="11517" max="11524" width="11.75" style="1" customWidth="1"/>
    <col min="11525" max="11769" width="9" style="1"/>
    <col min="11770" max="11770" width="20.875" style="1" customWidth="1"/>
    <col min="11771" max="11771" width="36.75" style="1" customWidth="1"/>
    <col min="11772" max="11772" width="20.25" style="1" customWidth="1"/>
    <col min="11773" max="11780" width="11.75" style="1" customWidth="1"/>
    <col min="11781" max="12025" width="9" style="1"/>
    <col min="12026" max="12026" width="20.875" style="1" customWidth="1"/>
    <col min="12027" max="12027" width="36.75" style="1" customWidth="1"/>
    <col min="12028" max="12028" width="20.25" style="1" customWidth="1"/>
    <col min="12029" max="12036" width="11.75" style="1" customWidth="1"/>
    <col min="12037" max="12281" width="9" style="1"/>
    <col min="12282" max="12282" width="20.875" style="1" customWidth="1"/>
    <col min="12283" max="12283" width="36.75" style="1" customWidth="1"/>
    <col min="12284" max="12284" width="20.25" style="1" customWidth="1"/>
    <col min="12285" max="12292" width="11.75" style="1" customWidth="1"/>
    <col min="12293" max="12537" width="9" style="1"/>
    <col min="12538" max="12538" width="20.875" style="1" customWidth="1"/>
    <col min="12539" max="12539" width="36.75" style="1" customWidth="1"/>
    <col min="12540" max="12540" width="20.25" style="1" customWidth="1"/>
    <col min="12541" max="12548" width="11.75" style="1" customWidth="1"/>
    <col min="12549" max="12793" width="9" style="1"/>
    <col min="12794" max="12794" width="20.875" style="1" customWidth="1"/>
    <col min="12795" max="12795" width="36.75" style="1" customWidth="1"/>
    <col min="12796" max="12796" width="20.25" style="1" customWidth="1"/>
    <col min="12797" max="12804" width="11.75" style="1" customWidth="1"/>
    <col min="12805" max="13049" width="9" style="1"/>
    <col min="13050" max="13050" width="20.875" style="1" customWidth="1"/>
    <col min="13051" max="13051" width="36.75" style="1" customWidth="1"/>
    <col min="13052" max="13052" width="20.25" style="1" customWidth="1"/>
    <col min="13053" max="13060" width="11.75" style="1" customWidth="1"/>
    <col min="13061" max="13305" width="9" style="1"/>
    <col min="13306" max="13306" width="20.875" style="1" customWidth="1"/>
    <col min="13307" max="13307" width="36.75" style="1" customWidth="1"/>
    <col min="13308" max="13308" width="20.25" style="1" customWidth="1"/>
    <col min="13309" max="13316" width="11.75" style="1" customWidth="1"/>
    <col min="13317" max="13561" width="9" style="1"/>
    <col min="13562" max="13562" width="20.875" style="1" customWidth="1"/>
    <col min="13563" max="13563" width="36.75" style="1" customWidth="1"/>
    <col min="13564" max="13564" width="20.25" style="1" customWidth="1"/>
    <col min="13565" max="13572" width="11.75" style="1" customWidth="1"/>
    <col min="13573" max="13817" width="9" style="1"/>
    <col min="13818" max="13818" width="20.875" style="1" customWidth="1"/>
    <col min="13819" max="13819" width="36.75" style="1" customWidth="1"/>
    <col min="13820" max="13820" width="20.25" style="1" customWidth="1"/>
    <col min="13821" max="13828" width="11.75" style="1" customWidth="1"/>
    <col min="13829" max="14073" width="9" style="1"/>
    <col min="14074" max="14074" width="20.875" style="1" customWidth="1"/>
    <col min="14075" max="14075" width="36.75" style="1" customWidth="1"/>
    <col min="14076" max="14076" width="20.25" style="1" customWidth="1"/>
    <col min="14077" max="14084" width="11.75" style="1" customWidth="1"/>
    <col min="14085" max="14329" width="9" style="1"/>
    <col min="14330" max="14330" width="20.875" style="1" customWidth="1"/>
    <col min="14331" max="14331" width="36.75" style="1" customWidth="1"/>
    <col min="14332" max="14332" width="20.25" style="1" customWidth="1"/>
    <col min="14333" max="14340" width="11.75" style="1" customWidth="1"/>
    <col min="14341" max="14585" width="9" style="1"/>
    <col min="14586" max="14586" width="20.875" style="1" customWidth="1"/>
    <col min="14587" max="14587" width="36.75" style="1" customWidth="1"/>
    <col min="14588" max="14588" width="20.25" style="1" customWidth="1"/>
    <col min="14589" max="14596" width="11.75" style="1" customWidth="1"/>
    <col min="14597" max="14841" width="9" style="1"/>
    <col min="14842" max="14842" width="20.875" style="1" customWidth="1"/>
    <col min="14843" max="14843" width="36.75" style="1" customWidth="1"/>
    <col min="14844" max="14844" width="20.25" style="1" customWidth="1"/>
    <col min="14845" max="14852" width="11.75" style="1" customWidth="1"/>
    <col min="14853" max="15097" width="9" style="1"/>
    <col min="15098" max="15098" width="20.875" style="1" customWidth="1"/>
    <col min="15099" max="15099" width="36.75" style="1" customWidth="1"/>
    <col min="15100" max="15100" width="20.25" style="1" customWidth="1"/>
    <col min="15101" max="15108" width="11.75" style="1" customWidth="1"/>
    <col min="15109" max="15353" width="9" style="1"/>
    <col min="15354" max="15354" width="20.875" style="1" customWidth="1"/>
    <col min="15355" max="15355" width="36.75" style="1" customWidth="1"/>
    <col min="15356" max="15356" width="20.25" style="1" customWidth="1"/>
    <col min="15357" max="15364" width="11.75" style="1" customWidth="1"/>
    <col min="15365" max="15609" width="9" style="1"/>
    <col min="15610" max="15610" width="20.875" style="1" customWidth="1"/>
    <col min="15611" max="15611" width="36.75" style="1" customWidth="1"/>
    <col min="15612" max="15612" width="20.25" style="1" customWidth="1"/>
    <col min="15613" max="15620" width="11.75" style="1" customWidth="1"/>
    <col min="15621" max="15865" width="9" style="1"/>
    <col min="15866" max="15866" width="20.875" style="1" customWidth="1"/>
    <col min="15867" max="15867" width="36.75" style="1" customWidth="1"/>
    <col min="15868" max="15868" width="20.25" style="1" customWidth="1"/>
    <col min="15869" max="15876" width="11.75" style="1" customWidth="1"/>
    <col min="15877" max="16121" width="9" style="1"/>
    <col min="16122" max="16122" width="20.875" style="1" customWidth="1"/>
    <col min="16123" max="16123" width="36.75" style="1" customWidth="1"/>
    <col min="16124" max="16124" width="20.25" style="1" customWidth="1"/>
    <col min="16125" max="16132" width="11.75" style="1" customWidth="1"/>
    <col min="16133" max="16384" width="9" style="1"/>
  </cols>
  <sheetData>
    <row r="2" spans="1:8">
      <c r="A2" s="344"/>
    </row>
    <row r="3" spans="1:8">
      <c r="A3" s="1" t="s">
        <v>20</v>
      </c>
      <c r="B3" s="1" t="s">
        <v>21</v>
      </c>
    </row>
    <row r="4" spans="1:8">
      <c r="A4" s="1" t="s">
        <v>22</v>
      </c>
      <c r="B4" s="1" t="s">
        <v>116</v>
      </c>
    </row>
    <row r="5" spans="1:8">
      <c r="A5" s="1" t="s">
        <v>23</v>
      </c>
      <c r="B5" s="1" t="s">
        <v>512</v>
      </c>
    </row>
    <row r="6" spans="1:8">
      <c r="A6" s="1" t="s">
        <v>24</v>
      </c>
      <c r="B6" s="1" t="s">
        <v>25</v>
      </c>
    </row>
    <row r="7" spans="1:8">
      <c r="A7" s="1" t="s">
        <v>26</v>
      </c>
      <c r="B7" s="1" t="s">
        <v>27</v>
      </c>
    </row>
    <row r="8" spans="1:8">
      <c r="A8" s="1" t="s">
        <v>28</v>
      </c>
      <c r="B8" s="1" t="s">
        <v>566</v>
      </c>
    </row>
    <row r="9" spans="1:8">
      <c r="A9" s="1" t="s">
        <v>29</v>
      </c>
      <c r="B9" s="1" t="s">
        <v>30</v>
      </c>
    </row>
    <row r="10" spans="1:8" ht="14.3">
      <c r="A10" s="1" t="s">
        <v>31</v>
      </c>
      <c r="B10" s="29" t="s">
        <v>32</v>
      </c>
    </row>
    <row r="11" spans="1:8">
      <c r="A11" s="1" t="s">
        <v>33</v>
      </c>
      <c r="B11" s="1" t="s">
        <v>34</v>
      </c>
    </row>
    <row r="13" spans="1:8">
      <c r="A13" s="445" t="s">
        <v>35</v>
      </c>
      <c r="B13" s="446" t="s">
        <v>36</v>
      </c>
      <c r="C13" s="356" t="s">
        <v>37</v>
      </c>
      <c r="D13" s="447">
        <v>45037</v>
      </c>
      <c r="E13" s="447">
        <v>45054</v>
      </c>
      <c r="F13" s="447">
        <v>45139</v>
      </c>
      <c r="G13" s="447">
        <v>45170</v>
      </c>
      <c r="H13" s="447">
        <v>45198</v>
      </c>
    </row>
    <row r="14" spans="1:8">
      <c r="A14" s="422"/>
      <c r="B14" s="384"/>
      <c r="C14" s="156"/>
      <c r="D14" s="386">
        <v>45053</v>
      </c>
      <c r="E14" s="386">
        <v>45138</v>
      </c>
      <c r="F14" s="386">
        <v>45169</v>
      </c>
      <c r="G14" s="386">
        <v>45197</v>
      </c>
      <c r="H14" s="386">
        <v>45199</v>
      </c>
    </row>
    <row r="15" spans="1:8">
      <c r="A15" s="167" t="s">
        <v>44</v>
      </c>
      <c r="B15" s="446" t="s">
        <v>605</v>
      </c>
      <c r="C15" s="449" t="s">
        <v>38</v>
      </c>
      <c r="D15" s="448">
        <v>302</v>
      </c>
      <c r="E15" s="448">
        <v>275</v>
      </c>
      <c r="F15" s="448">
        <v>305</v>
      </c>
      <c r="G15" s="448">
        <v>278</v>
      </c>
      <c r="H15" s="448">
        <v>305</v>
      </c>
    </row>
    <row r="16" spans="1:8">
      <c r="A16" s="167" t="s">
        <v>45</v>
      </c>
      <c r="B16" s="203" t="s">
        <v>605</v>
      </c>
      <c r="C16" s="79" t="s">
        <v>39</v>
      </c>
      <c r="D16" s="205">
        <f>+D15</f>
        <v>302</v>
      </c>
      <c r="E16" s="205">
        <f>+E15</f>
        <v>275</v>
      </c>
      <c r="F16" s="205">
        <f>+F15</f>
        <v>305</v>
      </c>
      <c r="G16" s="205">
        <f>+G15</f>
        <v>278</v>
      </c>
      <c r="H16" s="205">
        <f>+H15</f>
        <v>305</v>
      </c>
    </row>
    <row r="17" spans="1:8">
      <c r="A17" s="167" t="s">
        <v>44</v>
      </c>
      <c r="B17" s="203" t="s">
        <v>605</v>
      </c>
      <c r="C17" s="79" t="s">
        <v>40</v>
      </c>
      <c r="D17" s="205">
        <f>+D15+77</f>
        <v>379</v>
      </c>
      <c r="E17" s="205">
        <f>+E15+77</f>
        <v>352</v>
      </c>
      <c r="F17" s="205">
        <f>+F15+77</f>
        <v>382</v>
      </c>
      <c r="G17" s="205">
        <f>+G15+77</f>
        <v>355</v>
      </c>
      <c r="H17" s="205">
        <f>+H15+77</f>
        <v>382</v>
      </c>
    </row>
    <row r="18" spans="1:8">
      <c r="A18" s="167" t="s">
        <v>44</v>
      </c>
      <c r="B18" s="203" t="s">
        <v>605</v>
      </c>
      <c r="C18" s="79" t="s">
        <v>41</v>
      </c>
      <c r="D18" s="205">
        <f>+D15+77</f>
        <v>379</v>
      </c>
      <c r="E18" s="205">
        <f>+E15+77</f>
        <v>352</v>
      </c>
      <c r="F18" s="205">
        <f>+F15+77</f>
        <v>382</v>
      </c>
      <c r="G18" s="205">
        <f>+G15+77</f>
        <v>355</v>
      </c>
      <c r="H18" s="205">
        <f>+H15+77</f>
        <v>382</v>
      </c>
    </row>
    <row r="19" spans="1:8">
      <c r="A19" s="422" t="s">
        <v>44</v>
      </c>
      <c r="B19" s="384" t="s">
        <v>605</v>
      </c>
      <c r="C19" s="79" t="s">
        <v>42</v>
      </c>
      <c r="D19" s="397">
        <f>+D15+15</f>
        <v>317</v>
      </c>
      <c r="E19" s="397">
        <f>+E15+15</f>
        <v>290</v>
      </c>
      <c r="F19" s="397">
        <f>+F15+15</f>
        <v>320</v>
      </c>
      <c r="G19" s="397">
        <f>+G15+15</f>
        <v>293</v>
      </c>
      <c r="H19" s="397">
        <f>+H15+15</f>
        <v>320</v>
      </c>
    </row>
    <row r="20" spans="1:8">
      <c r="A20" s="167" t="s">
        <v>44</v>
      </c>
      <c r="B20" s="446" t="s">
        <v>119</v>
      </c>
      <c r="C20" s="446" t="s">
        <v>38</v>
      </c>
      <c r="D20" s="448">
        <v>348</v>
      </c>
      <c r="E20" s="448">
        <v>331</v>
      </c>
      <c r="F20" s="448">
        <v>349</v>
      </c>
      <c r="G20" s="448">
        <v>333</v>
      </c>
      <c r="H20" s="448">
        <v>349</v>
      </c>
    </row>
    <row r="21" spans="1:8">
      <c r="A21" s="167" t="s">
        <v>45</v>
      </c>
      <c r="B21" s="203" t="s">
        <v>119</v>
      </c>
      <c r="C21" s="203" t="s">
        <v>39</v>
      </c>
      <c r="D21" s="205">
        <f>+D20</f>
        <v>348</v>
      </c>
      <c r="E21" s="205">
        <f>+E20</f>
        <v>331</v>
      </c>
      <c r="F21" s="205">
        <f>+F20</f>
        <v>349</v>
      </c>
      <c r="G21" s="205">
        <f>+G20</f>
        <v>333</v>
      </c>
      <c r="H21" s="205">
        <f>+H20</f>
        <v>349</v>
      </c>
    </row>
    <row r="22" spans="1:8">
      <c r="A22" s="167" t="s">
        <v>44</v>
      </c>
      <c r="B22" s="203" t="s">
        <v>119</v>
      </c>
      <c r="C22" s="203" t="s">
        <v>40</v>
      </c>
      <c r="D22" s="205">
        <f>+D20+77</f>
        <v>425</v>
      </c>
      <c r="E22" s="205">
        <f>+E20+77</f>
        <v>408</v>
      </c>
      <c r="F22" s="205">
        <f>+F20+77</f>
        <v>426</v>
      </c>
      <c r="G22" s="205">
        <f>+G20+77</f>
        <v>410</v>
      </c>
      <c r="H22" s="205">
        <f>+H20+77</f>
        <v>426</v>
      </c>
    </row>
    <row r="23" spans="1:8">
      <c r="A23" s="167" t="s">
        <v>44</v>
      </c>
      <c r="B23" s="203" t="s">
        <v>119</v>
      </c>
      <c r="C23" s="203" t="s">
        <v>41</v>
      </c>
      <c r="D23" s="205">
        <f>+D20+77</f>
        <v>425</v>
      </c>
      <c r="E23" s="205">
        <f>+E20+77</f>
        <v>408</v>
      </c>
      <c r="F23" s="205">
        <f>+F20+77</f>
        <v>426</v>
      </c>
      <c r="G23" s="205">
        <f>+G20+77</f>
        <v>410</v>
      </c>
      <c r="H23" s="205">
        <f>+H20+77</f>
        <v>426</v>
      </c>
    </row>
    <row r="24" spans="1:8">
      <c r="A24" s="422" t="s">
        <v>44</v>
      </c>
      <c r="B24" s="384" t="s">
        <v>119</v>
      </c>
      <c r="C24" s="384" t="s">
        <v>42</v>
      </c>
      <c r="D24" s="397">
        <f>+D20+15</f>
        <v>363</v>
      </c>
      <c r="E24" s="397">
        <f>+E20+15</f>
        <v>346</v>
      </c>
      <c r="F24" s="397">
        <f>+F20+15</f>
        <v>364</v>
      </c>
      <c r="G24" s="397">
        <f>+G20+15</f>
        <v>348</v>
      </c>
      <c r="H24" s="397">
        <f>+H20+15</f>
        <v>364</v>
      </c>
    </row>
    <row r="25" spans="1:8" ht="16.3">
      <c r="A25" s="450" t="s">
        <v>606</v>
      </c>
    </row>
    <row r="26" spans="1:8" ht="16.3">
      <c r="A26" s="403" t="s">
        <v>513</v>
      </c>
    </row>
    <row r="27" spans="1:8" ht="16.3">
      <c r="A27" s="340" t="s">
        <v>607</v>
      </c>
      <c r="D27" s="1"/>
      <c r="E27" s="1"/>
      <c r="F27" s="1"/>
      <c r="G27" s="1"/>
      <c r="H27" s="1"/>
    </row>
    <row r="28" spans="1:8" ht="16.3">
      <c r="A28" s="340" t="s">
        <v>514</v>
      </c>
      <c r="D28" s="1"/>
      <c r="E28" s="1"/>
      <c r="F28" s="1"/>
      <c r="G28" s="1"/>
      <c r="H28" s="1"/>
    </row>
    <row r="29" spans="1:8" ht="16.3">
      <c r="A29" s="340" t="s">
        <v>608</v>
      </c>
      <c r="D29" s="1"/>
      <c r="E29" s="1"/>
      <c r="F29" s="1"/>
      <c r="G29" s="1"/>
      <c r="H29" s="1"/>
    </row>
    <row r="30" spans="1:8" ht="16.3">
      <c r="A30" s="340" t="s">
        <v>609</v>
      </c>
      <c r="D30" s="1"/>
      <c r="E30" s="1"/>
      <c r="F30" s="1"/>
      <c r="G30" s="1"/>
      <c r="H30" s="1"/>
    </row>
    <row r="31" spans="1:8" ht="16.3">
      <c r="A31" s="340" t="s">
        <v>610</v>
      </c>
      <c r="D31" s="1"/>
      <c r="E31" s="1"/>
      <c r="F31" s="1"/>
      <c r="G31" s="1"/>
      <c r="H31" s="1"/>
    </row>
    <row r="32" spans="1:8" ht="16.3">
      <c r="A32" s="421" t="s">
        <v>360</v>
      </c>
      <c r="D32" s="1"/>
      <c r="E32" s="1"/>
      <c r="F32" s="1"/>
      <c r="G32" s="1"/>
      <c r="H32" s="1"/>
    </row>
    <row r="33" spans="1:8">
      <c r="A33" s="344"/>
      <c r="B33" s="51"/>
      <c r="D33" s="1"/>
      <c r="E33" s="1"/>
      <c r="F33" s="1"/>
      <c r="G33" s="1"/>
      <c r="H33" s="1"/>
    </row>
    <row r="34" spans="1:8" ht="14.3">
      <c r="A34" s="273" t="s">
        <v>628</v>
      </c>
      <c r="B34" s="274"/>
      <c r="D34" s="1"/>
      <c r="E34" s="1"/>
      <c r="F34" s="1"/>
      <c r="G34" s="1"/>
      <c r="H34" s="1"/>
    </row>
    <row r="35" spans="1:8">
      <c r="A35" s="344"/>
      <c r="D35" s="1"/>
      <c r="E35" s="1"/>
      <c r="F35" s="1"/>
      <c r="G35" s="1"/>
      <c r="H35" s="1"/>
    </row>
    <row r="36" spans="1:8">
      <c r="A36" s="344"/>
      <c r="D36" s="1"/>
      <c r="E36" s="1"/>
      <c r="F36" s="1"/>
      <c r="G36" s="1"/>
      <c r="H36" s="1"/>
    </row>
    <row r="37" spans="1:8">
      <c r="A37" s="344"/>
      <c r="D37" s="1"/>
      <c r="E37" s="1"/>
      <c r="F37" s="1"/>
      <c r="G37" s="1"/>
      <c r="H37" s="1"/>
    </row>
    <row r="38" spans="1:8">
      <c r="A38" s="344"/>
      <c r="D38" s="1"/>
      <c r="E38" s="1"/>
      <c r="F38" s="1"/>
      <c r="G38" s="1"/>
      <c r="H38" s="1"/>
    </row>
    <row r="39" spans="1:8">
      <c r="A39" s="344"/>
      <c r="D39" s="1"/>
      <c r="E39" s="1"/>
      <c r="F39" s="1"/>
      <c r="G39" s="1"/>
      <c r="H39" s="1"/>
    </row>
    <row r="40" spans="1:8">
      <c r="A40" s="344"/>
      <c r="D40" s="1"/>
      <c r="E40" s="1"/>
      <c r="F40" s="1"/>
      <c r="G40" s="1"/>
      <c r="H40" s="1"/>
    </row>
    <row r="41" spans="1:8">
      <c r="A41" s="344"/>
      <c r="D41" s="1"/>
      <c r="E41" s="1"/>
      <c r="F41" s="1"/>
      <c r="G41" s="1"/>
      <c r="H41" s="1"/>
    </row>
    <row r="42" spans="1:8">
      <c r="A42" s="344"/>
      <c r="D42" s="1"/>
      <c r="E42" s="1"/>
      <c r="F42" s="1"/>
      <c r="G42" s="1"/>
      <c r="H42" s="1"/>
    </row>
    <row r="43" spans="1:8">
      <c r="A43" s="344"/>
      <c r="D43" s="1"/>
      <c r="E43" s="1"/>
      <c r="F43" s="1"/>
      <c r="G43" s="1"/>
      <c r="H43" s="1"/>
    </row>
    <row r="44" spans="1:8">
      <c r="A44" s="344"/>
      <c r="D44" s="1"/>
      <c r="E44" s="1"/>
      <c r="F44" s="1"/>
      <c r="G44" s="1"/>
      <c r="H44" s="1"/>
    </row>
    <row r="45" spans="1:8">
      <c r="A45" s="344"/>
      <c r="B45" s="51"/>
      <c r="D45" s="1"/>
      <c r="E45" s="1"/>
      <c r="F45" s="1"/>
      <c r="G45" s="1"/>
      <c r="H45" s="1"/>
    </row>
    <row r="46" spans="1:8" ht="14.3">
      <c r="A46" s="345"/>
      <c r="D46" s="1"/>
      <c r="E46" s="1"/>
      <c r="F46" s="1"/>
      <c r="G46" s="1"/>
      <c r="H46" s="1"/>
    </row>
    <row r="47" spans="1:8">
      <c r="A47" s="344"/>
      <c r="D47" s="1"/>
      <c r="E47" s="1"/>
      <c r="F47" s="1"/>
      <c r="G47" s="1"/>
      <c r="H47" s="1"/>
    </row>
    <row r="48" spans="1:8">
      <c r="A48" s="344"/>
    </row>
    <row r="50" spans="4:8">
      <c r="D50" s="1"/>
      <c r="E50" s="1"/>
      <c r="F50" s="1"/>
      <c r="G50" s="1"/>
      <c r="H50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workbookViewId="0"/>
  </sheetViews>
  <sheetFormatPr defaultRowHeight="12.9"/>
  <cols>
    <col min="1" max="1" width="16" style="1" customWidth="1"/>
    <col min="2" max="2" width="33.25" style="1" customWidth="1"/>
    <col min="3" max="3" width="20.25" style="1" customWidth="1"/>
    <col min="4" max="5" width="12" style="34" customWidth="1"/>
    <col min="6" max="10" width="12" style="1" customWidth="1"/>
    <col min="11" max="248" width="9" style="1"/>
    <col min="249" max="249" width="20.875" style="1" customWidth="1"/>
    <col min="250" max="250" width="36.75" style="1" customWidth="1"/>
    <col min="251" max="251" width="20.25" style="1" customWidth="1"/>
    <col min="252" max="259" width="11.75" style="1" customWidth="1"/>
    <col min="260" max="504" width="9" style="1"/>
    <col min="505" max="505" width="20.875" style="1" customWidth="1"/>
    <col min="506" max="506" width="36.75" style="1" customWidth="1"/>
    <col min="507" max="507" width="20.25" style="1" customWidth="1"/>
    <col min="508" max="515" width="11.75" style="1" customWidth="1"/>
    <col min="516" max="760" width="9" style="1"/>
    <col min="761" max="761" width="20.875" style="1" customWidth="1"/>
    <col min="762" max="762" width="36.75" style="1" customWidth="1"/>
    <col min="763" max="763" width="20.25" style="1" customWidth="1"/>
    <col min="764" max="771" width="11.75" style="1" customWidth="1"/>
    <col min="772" max="1016" width="9" style="1"/>
    <col min="1017" max="1017" width="20.875" style="1" customWidth="1"/>
    <col min="1018" max="1018" width="36.75" style="1" customWidth="1"/>
    <col min="1019" max="1019" width="20.25" style="1" customWidth="1"/>
    <col min="1020" max="1027" width="11.75" style="1" customWidth="1"/>
    <col min="1028" max="1272" width="9" style="1"/>
    <col min="1273" max="1273" width="20.875" style="1" customWidth="1"/>
    <col min="1274" max="1274" width="36.75" style="1" customWidth="1"/>
    <col min="1275" max="1275" width="20.25" style="1" customWidth="1"/>
    <col min="1276" max="1283" width="11.75" style="1" customWidth="1"/>
    <col min="1284" max="1528" width="9" style="1"/>
    <col min="1529" max="1529" width="20.875" style="1" customWidth="1"/>
    <col min="1530" max="1530" width="36.75" style="1" customWidth="1"/>
    <col min="1531" max="1531" width="20.25" style="1" customWidth="1"/>
    <col min="1532" max="1539" width="11.75" style="1" customWidth="1"/>
    <col min="1540" max="1784" width="9" style="1"/>
    <col min="1785" max="1785" width="20.875" style="1" customWidth="1"/>
    <col min="1786" max="1786" width="36.75" style="1" customWidth="1"/>
    <col min="1787" max="1787" width="20.25" style="1" customWidth="1"/>
    <col min="1788" max="1795" width="11.75" style="1" customWidth="1"/>
    <col min="1796" max="2040" width="9" style="1"/>
    <col min="2041" max="2041" width="20.875" style="1" customWidth="1"/>
    <col min="2042" max="2042" width="36.75" style="1" customWidth="1"/>
    <col min="2043" max="2043" width="20.25" style="1" customWidth="1"/>
    <col min="2044" max="2051" width="11.75" style="1" customWidth="1"/>
    <col min="2052" max="2296" width="9" style="1"/>
    <col min="2297" max="2297" width="20.875" style="1" customWidth="1"/>
    <col min="2298" max="2298" width="36.75" style="1" customWidth="1"/>
    <col min="2299" max="2299" width="20.25" style="1" customWidth="1"/>
    <col min="2300" max="2307" width="11.75" style="1" customWidth="1"/>
    <col min="2308" max="2552" width="9" style="1"/>
    <col min="2553" max="2553" width="20.875" style="1" customWidth="1"/>
    <col min="2554" max="2554" width="36.75" style="1" customWidth="1"/>
    <col min="2555" max="2555" width="20.25" style="1" customWidth="1"/>
    <col min="2556" max="2563" width="11.75" style="1" customWidth="1"/>
    <col min="2564" max="2808" width="9" style="1"/>
    <col min="2809" max="2809" width="20.875" style="1" customWidth="1"/>
    <col min="2810" max="2810" width="36.75" style="1" customWidth="1"/>
    <col min="2811" max="2811" width="20.25" style="1" customWidth="1"/>
    <col min="2812" max="2819" width="11.75" style="1" customWidth="1"/>
    <col min="2820" max="3064" width="9" style="1"/>
    <col min="3065" max="3065" width="20.875" style="1" customWidth="1"/>
    <col min="3066" max="3066" width="36.75" style="1" customWidth="1"/>
    <col min="3067" max="3067" width="20.25" style="1" customWidth="1"/>
    <col min="3068" max="3075" width="11.75" style="1" customWidth="1"/>
    <col min="3076" max="3320" width="9" style="1"/>
    <col min="3321" max="3321" width="20.875" style="1" customWidth="1"/>
    <col min="3322" max="3322" width="36.75" style="1" customWidth="1"/>
    <col min="3323" max="3323" width="20.25" style="1" customWidth="1"/>
    <col min="3324" max="3331" width="11.75" style="1" customWidth="1"/>
    <col min="3332" max="3576" width="9" style="1"/>
    <col min="3577" max="3577" width="20.875" style="1" customWidth="1"/>
    <col min="3578" max="3578" width="36.75" style="1" customWidth="1"/>
    <col min="3579" max="3579" width="20.25" style="1" customWidth="1"/>
    <col min="3580" max="3587" width="11.75" style="1" customWidth="1"/>
    <col min="3588" max="3832" width="9" style="1"/>
    <col min="3833" max="3833" width="20.875" style="1" customWidth="1"/>
    <col min="3834" max="3834" width="36.75" style="1" customWidth="1"/>
    <col min="3835" max="3835" width="20.25" style="1" customWidth="1"/>
    <col min="3836" max="3843" width="11.75" style="1" customWidth="1"/>
    <col min="3844" max="4088" width="9" style="1"/>
    <col min="4089" max="4089" width="20.875" style="1" customWidth="1"/>
    <col min="4090" max="4090" width="36.75" style="1" customWidth="1"/>
    <col min="4091" max="4091" width="20.25" style="1" customWidth="1"/>
    <col min="4092" max="4099" width="11.75" style="1" customWidth="1"/>
    <col min="4100" max="4344" width="9" style="1"/>
    <col min="4345" max="4345" width="20.875" style="1" customWidth="1"/>
    <col min="4346" max="4346" width="36.75" style="1" customWidth="1"/>
    <col min="4347" max="4347" width="20.25" style="1" customWidth="1"/>
    <col min="4348" max="4355" width="11.75" style="1" customWidth="1"/>
    <col min="4356" max="4600" width="9" style="1"/>
    <col min="4601" max="4601" width="20.875" style="1" customWidth="1"/>
    <col min="4602" max="4602" width="36.75" style="1" customWidth="1"/>
    <col min="4603" max="4603" width="20.25" style="1" customWidth="1"/>
    <col min="4604" max="4611" width="11.75" style="1" customWidth="1"/>
    <col min="4612" max="4856" width="9" style="1"/>
    <col min="4857" max="4857" width="20.875" style="1" customWidth="1"/>
    <col min="4858" max="4858" width="36.75" style="1" customWidth="1"/>
    <col min="4859" max="4859" width="20.25" style="1" customWidth="1"/>
    <col min="4860" max="4867" width="11.75" style="1" customWidth="1"/>
    <col min="4868" max="5112" width="9" style="1"/>
    <col min="5113" max="5113" width="20.875" style="1" customWidth="1"/>
    <col min="5114" max="5114" width="36.75" style="1" customWidth="1"/>
    <col min="5115" max="5115" width="20.25" style="1" customWidth="1"/>
    <col min="5116" max="5123" width="11.75" style="1" customWidth="1"/>
    <col min="5124" max="5368" width="9" style="1"/>
    <col min="5369" max="5369" width="20.875" style="1" customWidth="1"/>
    <col min="5370" max="5370" width="36.75" style="1" customWidth="1"/>
    <col min="5371" max="5371" width="20.25" style="1" customWidth="1"/>
    <col min="5372" max="5379" width="11.75" style="1" customWidth="1"/>
    <col min="5380" max="5624" width="9" style="1"/>
    <col min="5625" max="5625" width="20.875" style="1" customWidth="1"/>
    <col min="5626" max="5626" width="36.75" style="1" customWidth="1"/>
    <col min="5627" max="5627" width="20.25" style="1" customWidth="1"/>
    <col min="5628" max="5635" width="11.75" style="1" customWidth="1"/>
    <col min="5636" max="5880" width="9" style="1"/>
    <col min="5881" max="5881" width="20.875" style="1" customWidth="1"/>
    <col min="5882" max="5882" width="36.75" style="1" customWidth="1"/>
    <col min="5883" max="5883" width="20.25" style="1" customWidth="1"/>
    <col min="5884" max="5891" width="11.75" style="1" customWidth="1"/>
    <col min="5892" max="6136" width="9" style="1"/>
    <col min="6137" max="6137" width="20.875" style="1" customWidth="1"/>
    <col min="6138" max="6138" width="36.75" style="1" customWidth="1"/>
    <col min="6139" max="6139" width="20.25" style="1" customWidth="1"/>
    <col min="6140" max="6147" width="11.75" style="1" customWidth="1"/>
    <col min="6148" max="6392" width="9" style="1"/>
    <col min="6393" max="6393" width="20.875" style="1" customWidth="1"/>
    <col min="6394" max="6394" width="36.75" style="1" customWidth="1"/>
    <col min="6395" max="6395" width="20.25" style="1" customWidth="1"/>
    <col min="6396" max="6403" width="11.75" style="1" customWidth="1"/>
    <col min="6404" max="6648" width="9" style="1"/>
    <col min="6649" max="6649" width="20.875" style="1" customWidth="1"/>
    <col min="6650" max="6650" width="36.75" style="1" customWidth="1"/>
    <col min="6651" max="6651" width="20.25" style="1" customWidth="1"/>
    <col min="6652" max="6659" width="11.75" style="1" customWidth="1"/>
    <col min="6660" max="6904" width="9" style="1"/>
    <col min="6905" max="6905" width="20.875" style="1" customWidth="1"/>
    <col min="6906" max="6906" width="36.75" style="1" customWidth="1"/>
    <col min="6907" max="6907" width="20.25" style="1" customWidth="1"/>
    <col min="6908" max="6915" width="11.75" style="1" customWidth="1"/>
    <col min="6916" max="7160" width="9" style="1"/>
    <col min="7161" max="7161" width="20.875" style="1" customWidth="1"/>
    <col min="7162" max="7162" width="36.75" style="1" customWidth="1"/>
    <col min="7163" max="7163" width="20.25" style="1" customWidth="1"/>
    <col min="7164" max="7171" width="11.75" style="1" customWidth="1"/>
    <col min="7172" max="7416" width="9" style="1"/>
    <col min="7417" max="7417" width="20.875" style="1" customWidth="1"/>
    <col min="7418" max="7418" width="36.75" style="1" customWidth="1"/>
    <col min="7419" max="7419" width="20.25" style="1" customWidth="1"/>
    <col min="7420" max="7427" width="11.75" style="1" customWidth="1"/>
    <col min="7428" max="7672" width="9" style="1"/>
    <col min="7673" max="7673" width="20.875" style="1" customWidth="1"/>
    <col min="7674" max="7674" width="36.75" style="1" customWidth="1"/>
    <col min="7675" max="7675" width="20.25" style="1" customWidth="1"/>
    <col min="7676" max="7683" width="11.75" style="1" customWidth="1"/>
    <col min="7684" max="7928" width="9" style="1"/>
    <col min="7929" max="7929" width="20.875" style="1" customWidth="1"/>
    <col min="7930" max="7930" width="36.75" style="1" customWidth="1"/>
    <col min="7931" max="7931" width="20.25" style="1" customWidth="1"/>
    <col min="7932" max="7939" width="11.75" style="1" customWidth="1"/>
    <col min="7940" max="8184" width="9" style="1"/>
    <col min="8185" max="8185" width="20.875" style="1" customWidth="1"/>
    <col min="8186" max="8186" width="36.75" style="1" customWidth="1"/>
    <col min="8187" max="8187" width="20.25" style="1" customWidth="1"/>
    <col min="8188" max="8195" width="11.75" style="1" customWidth="1"/>
    <col min="8196" max="8440" width="9" style="1"/>
    <col min="8441" max="8441" width="20.875" style="1" customWidth="1"/>
    <col min="8442" max="8442" width="36.75" style="1" customWidth="1"/>
    <col min="8443" max="8443" width="20.25" style="1" customWidth="1"/>
    <col min="8444" max="8451" width="11.75" style="1" customWidth="1"/>
    <col min="8452" max="8696" width="9" style="1"/>
    <col min="8697" max="8697" width="20.875" style="1" customWidth="1"/>
    <col min="8698" max="8698" width="36.75" style="1" customWidth="1"/>
    <col min="8699" max="8699" width="20.25" style="1" customWidth="1"/>
    <col min="8700" max="8707" width="11.75" style="1" customWidth="1"/>
    <col min="8708" max="8952" width="9" style="1"/>
    <col min="8953" max="8953" width="20.875" style="1" customWidth="1"/>
    <col min="8954" max="8954" width="36.75" style="1" customWidth="1"/>
    <col min="8955" max="8955" width="20.25" style="1" customWidth="1"/>
    <col min="8956" max="8963" width="11.75" style="1" customWidth="1"/>
    <col min="8964" max="9208" width="9" style="1"/>
    <col min="9209" max="9209" width="20.875" style="1" customWidth="1"/>
    <col min="9210" max="9210" width="36.75" style="1" customWidth="1"/>
    <col min="9211" max="9211" width="20.25" style="1" customWidth="1"/>
    <col min="9212" max="9219" width="11.75" style="1" customWidth="1"/>
    <col min="9220" max="9464" width="9" style="1"/>
    <col min="9465" max="9465" width="20.875" style="1" customWidth="1"/>
    <col min="9466" max="9466" width="36.75" style="1" customWidth="1"/>
    <col min="9467" max="9467" width="20.25" style="1" customWidth="1"/>
    <col min="9468" max="9475" width="11.75" style="1" customWidth="1"/>
    <col min="9476" max="9720" width="9" style="1"/>
    <col min="9721" max="9721" width="20.875" style="1" customWidth="1"/>
    <col min="9722" max="9722" width="36.75" style="1" customWidth="1"/>
    <col min="9723" max="9723" width="20.25" style="1" customWidth="1"/>
    <col min="9724" max="9731" width="11.75" style="1" customWidth="1"/>
    <col min="9732" max="9976" width="9" style="1"/>
    <col min="9977" max="9977" width="20.875" style="1" customWidth="1"/>
    <col min="9978" max="9978" width="36.75" style="1" customWidth="1"/>
    <col min="9979" max="9979" width="20.25" style="1" customWidth="1"/>
    <col min="9980" max="9987" width="11.75" style="1" customWidth="1"/>
    <col min="9988" max="10232" width="9" style="1"/>
    <col min="10233" max="10233" width="20.875" style="1" customWidth="1"/>
    <col min="10234" max="10234" width="36.75" style="1" customWidth="1"/>
    <col min="10235" max="10235" width="20.25" style="1" customWidth="1"/>
    <col min="10236" max="10243" width="11.75" style="1" customWidth="1"/>
    <col min="10244" max="10488" width="9" style="1"/>
    <col min="10489" max="10489" width="20.875" style="1" customWidth="1"/>
    <col min="10490" max="10490" width="36.75" style="1" customWidth="1"/>
    <col min="10491" max="10491" width="20.25" style="1" customWidth="1"/>
    <col min="10492" max="10499" width="11.75" style="1" customWidth="1"/>
    <col min="10500" max="10744" width="9" style="1"/>
    <col min="10745" max="10745" width="20.875" style="1" customWidth="1"/>
    <col min="10746" max="10746" width="36.75" style="1" customWidth="1"/>
    <col min="10747" max="10747" width="20.25" style="1" customWidth="1"/>
    <col min="10748" max="10755" width="11.75" style="1" customWidth="1"/>
    <col min="10756" max="11000" width="9" style="1"/>
    <col min="11001" max="11001" width="20.875" style="1" customWidth="1"/>
    <col min="11002" max="11002" width="36.75" style="1" customWidth="1"/>
    <col min="11003" max="11003" width="20.25" style="1" customWidth="1"/>
    <col min="11004" max="11011" width="11.75" style="1" customWidth="1"/>
    <col min="11012" max="11256" width="9" style="1"/>
    <col min="11257" max="11257" width="20.875" style="1" customWidth="1"/>
    <col min="11258" max="11258" width="36.75" style="1" customWidth="1"/>
    <col min="11259" max="11259" width="20.25" style="1" customWidth="1"/>
    <col min="11260" max="11267" width="11.75" style="1" customWidth="1"/>
    <col min="11268" max="11512" width="9" style="1"/>
    <col min="11513" max="11513" width="20.875" style="1" customWidth="1"/>
    <col min="11514" max="11514" width="36.75" style="1" customWidth="1"/>
    <col min="11515" max="11515" width="20.25" style="1" customWidth="1"/>
    <col min="11516" max="11523" width="11.75" style="1" customWidth="1"/>
    <col min="11524" max="11768" width="9" style="1"/>
    <col min="11769" max="11769" width="20.875" style="1" customWidth="1"/>
    <col min="11770" max="11770" width="36.75" style="1" customWidth="1"/>
    <col min="11771" max="11771" width="20.25" style="1" customWidth="1"/>
    <col min="11772" max="11779" width="11.75" style="1" customWidth="1"/>
    <col min="11780" max="12024" width="9" style="1"/>
    <col min="12025" max="12025" width="20.875" style="1" customWidth="1"/>
    <col min="12026" max="12026" width="36.75" style="1" customWidth="1"/>
    <col min="12027" max="12027" width="20.25" style="1" customWidth="1"/>
    <col min="12028" max="12035" width="11.75" style="1" customWidth="1"/>
    <col min="12036" max="12280" width="9" style="1"/>
    <col min="12281" max="12281" width="20.875" style="1" customWidth="1"/>
    <col min="12282" max="12282" width="36.75" style="1" customWidth="1"/>
    <col min="12283" max="12283" width="20.25" style="1" customWidth="1"/>
    <col min="12284" max="12291" width="11.75" style="1" customWidth="1"/>
    <col min="12292" max="12536" width="9" style="1"/>
    <col min="12537" max="12537" width="20.875" style="1" customWidth="1"/>
    <col min="12538" max="12538" width="36.75" style="1" customWidth="1"/>
    <col min="12539" max="12539" width="20.25" style="1" customWidth="1"/>
    <col min="12540" max="12547" width="11.75" style="1" customWidth="1"/>
    <col min="12548" max="12792" width="9" style="1"/>
    <col min="12793" max="12793" width="20.875" style="1" customWidth="1"/>
    <col min="12794" max="12794" width="36.75" style="1" customWidth="1"/>
    <col min="12795" max="12795" width="20.25" style="1" customWidth="1"/>
    <col min="12796" max="12803" width="11.75" style="1" customWidth="1"/>
    <col min="12804" max="13048" width="9" style="1"/>
    <col min="13049" max="13049" width="20.875" style="1" customWidth="1"/>
    <col min="13050" max="13050" width="36.75" style="1" customWidth="1"/>
    <col min="13051" max="13051" width="20.25" style="1" customWidth="1"/>
    <col min="13052" max="13059" width="11.75" style="1" customWidth="1"/>
    <col min="13060" max="13304" width="9" style="1"/>
    <col min="13305" max="13305" width="20.875" style="1" customWidth="1"/>
    <col min="13306" max="13306" width="36.75" style="1" customWidth="1"/>
    <col min="13307" max="13307" width="20.25" style="1" customWidth="1"/>
    <col min="13308" max="13315" width="11.75" style="1" customWidth="1"/>
    <col min="13316" max="13560" width="9" style="1"/>
    <col min="13561" max="13561" width="20.875" style="1" customWidth="1"/>
    <col min="13562" max="13562" width="36.75" style="1" customWidth="1"/>
    <col min="13563" max="13563" width="20.25" style="1" customWidth="1"/>
    <col min="13564" max="13571" width="11.75" style="1" customWidth="1"/>
    <col min="13572" max="13816" width="9" style="1"/>
    <col min="13817" max="13817" width="20.875" style="1" customWidth="1"/>
    <col min="13818" max="13818" width="36.75" style="1" customWidth="1"/>
    <col min="13819" max="13819" width="20.25" style="1" customWidth="1"/>
    <col min="13820" max="13827" width="11.75" style="1" customWidth="1"/>
    <col min="13828" max="14072" width="9" style="1"/>
    <col min="14073" max="14073" width="20.875" style="1" customWidth="1"/>
    <col min="14074" max="14074" width="36.75" style="1" customWidth="1"/>
    <col min="14075" max="14075" width="20.25" style="1" customWidth="1"/>
    <col min="14076" max="14083" width="11.75" style="1" customWidth="1"/>
    <col min="14084" max="14328" width="9" style="1"/>
    <col min="14329" max="14329" width="20.875" style="1" customWidth="1"/>
    <col min="14330" max="14330" width="36.75" style="1" customWidth="1"/>
    <col min="14331" max="14331" width="20.25" style="1" customWidth="1"/>
    <col min="14332" max="14339" width="11.75" style="1" customWidth="1"/>
    <col min="14340" max="14584" width="9" style="1"/>
    <col min="14585" max="14585" width="20.875" style="1" customWidth="1"/>
    <col min="14586" max="14586" width="36.75" style="1" customWidth="1"/>
    <col min="14587" max="14587" width="20.25" style="1" customWidth="1"/>
    <col min="14588" max="14595" width="11.75" style="1" customWidth="1"/>
    <col min="14596" max="14840" width="9" style="1"/>
    <col min="14841" max="14841" width="20.875" style="1" customWidth="1"/>
    <col min="14842" max="14842" width="36.75" style="1" customWidth="1"/>
    <col min="14843" max="14843" width="20.25" style="1" customWidth="1"/>
    <col min="14844" max="14851" width="11.75" style="1" customWidth="1"/>
    <col min="14852" max="15096" width="9" style="1"/>
    <col min="15097" max="15097" width="20.875" style="1" customWidth="1"/>
    <col min="15098" max="15098" width="36.75" style="1" customWidth="1"/>
    <col min="15099" max="15099" width="20.25" style="1" customWidth="1"/>
    <col min="15100" max="15107" width="11.75" style="1" customWidth="1"/>
    <col min="15108" max="15352" width="9" style="1"/>
    <col min="15353" max="15353" width="20.875" style="1" customWidth="1"/>
    <col min="15354" max="15354" width="36.75" style="1" customWidth="1"/>
    <col min="15355" max="15355" width="20.25" style="1" customWidth="1"/>
    <col min="15356" max="15363" width="11.75" style="1" customWidth="1"/>
    <col min="15364" max="15608" width="9" style="1"/>
    <col min="15609" max="15609" width="20.875" style="1" customWidth="1"/>
    <col min="15610" max="15610" width="36.75" style="1" customWidth="1"/>
    <col min="15611" max="15611" width="20.25" style="1" customWidth="1"/>
    <col min="15612" max="15619" width="11.75" style="1" customWidth="1"/>
    <col min="15620" max="15864" width="9" style="1"/>
    <col min="15865" max="15865" width="20.875" style="1" customWidth="1"/>
    <col min="15866" max="15866" width="36.75" style="1" customWidth="1"/>
    <col min="15867" max="15867" width="20.25" style="1" customWidth="1"/>
    <col min="15868" max="15875" width="11.75" style="1" customWidth="1"/>
    <col min="15876" max="16120" width="9" style="1"/>
    <col min="16121" max="16121" width="20.875" style="1" customWidth="1"/>
    <col min="16122" max="16122" width="36.75" style="1" customWidth="1"/>
    <col min="16123" max="16123" width="20.25" style="1" customWidth="1"/>
    <col min="16124" max="16131" width="11.75" style="1" customWidth="1"/>
    <col min="16132" max="16384" width="9" style="1"/>
  </cols>
  <sheetData>
    <row r="2" spans="1:8">
      <c r="A2" s="344"/>
    </row>
    <row r="3" spans="1:8">
      <c r="A3" s="1" t="s">
        <v>20</v>
      </c>
      <c r="B3" s="1" t="s">
        <v>21</v>
      </c>
    </row>
    <row r="4" spans="1:8">
      <c r="A4" s="1" t="s">
        <v>22</v>
      </c>
      <c r="B4" s="1" t="s">
        <v>116</v>
      </c>
    </row>
    <row r="5" spans="1:8">
      <c r="A5" s="1" t="s">
        <v>23</v>
      </c>
      <c r="B5" s="1" t="s">
        <v>631</v>
      </c>
    </row>
    <row r="6" spans="1:8">
      <c r="A6" s="1" t="s">
        <v>24</v>
      </c>
      <c r="B6" s="1" t="s">
        <v>25</v>
      </c>
    </row>
    <row r="7" spans="1:8">
      <c r="A7" s="1" t="s">
        <v>26</v>
      </c>
      <c r="B7" s="1" t="s">
        <v>27</v>
      </c>
    </row>
    <row r="8" spans="1:8">
      <c r="A8" s="1" t="s">
        <v>28</v>
      </c>
      <c r="B8" s="1" t="s">
        <v>566</v>
      </c>
    </row>
    <row r="9" spans="1:8">
      <c r="A9" s="1" t="s">
        <v>29</v>
      </c>
      <c r="B9" s="1" t="s">
        <v>30</v>
      </c>
    </row>
    <row r="10" spans="1:8" ht="14.3">
      <c r="A10" s="1" t="s">
        <v>31</v>
      </c>
      <c r="B10" s="29" t="s">
        <v>32</v>
      </c>
    </row>
    <row r="11" spans="1:8">
      <c r="A11" s="1" t="s">
        <v>33</v>
      </c>
      <c r="B11" s="1" t="s">
        <v>34</v>
      </c>
    </row>
    <row r="13" spans="1:8">
      <c r="A13" s="445" t="s">
        <v>35</v>
      </c>
      <c r="B13" s="446" t="s">
        <v>36</v>
      </c>
      <c r="C13" s="356" t="s">
        <v>37</v>
      </c>
      <c r="D13" s="447">
        <v>45037</v>
      </c>
      <c r="E13" s="447">
        <v>45054</v>
      </c>
      <c r="F13" s="447">
        <v>45139</v>
      </c>
      <c r="G13" s="447">
        <v>45170</v>
      </c>
      <c r="H13" s="447">
        <v>45198</v>
      </c>
    </row>
    <row r="14" spans="1:8">
      <c r="A14" s="422"/>
      <c r="B14" s="384"/>
      <c r="C14" s="156"/>
      <c r="D14" s="386">
        <v>45053</v>
      </c>
      <c r="E14" s="386">
        <v>45138</v>
      </c>
      <c r="F14" s="386">
        <v>45169</v>
      </c>
      <c r="G14" s="386">
        <v>45197</v>
      </c>
      <c r="H14" s="386">
        <v>45199</v>
      </c>
    </row>
    <row r="15" spans="1:8">
      <c r="A15" s="167" t="s">
        <v>44</v>
      </c>
      <c r="B15" s="446" t="s">
        <v>605</v>
      </c>
      <c r="C15" s="449" t="s">
        <v>38</v>
      </c>
      <c r="D15" s="448">
        <v>310</v>
      </c>
      <c r="E15" s="448">
        <v>282</v>
      </c>
      <c r="F15" s="448">
        <v>311</v>
      </c>
      <c r="G15" s="448">
        <v>282</v>
      </c>
      <c r="H15" s="448">
        <v>311</v>
      </c>
    </row>
    <row r="16" spans="1:8">
      <c r="A16" s="167" t="s">
        <v>45</v>
      </c>
      <c r="B16" s="203" t="s">
        <v>605</v>
      </c>
      <c r="C16" s="79" t="s">
        <v>39</v>
      </c>
      <c r="D16" s="205">
        <f>+D15</f>
        <v>310</v>
      </c>
      <c r="E16" s="205">
        <f>+E15</f>
        <v>282</v>
      </c>
      <c r="F16" s="205">
        <f>+F15</f>
        <v>311</v>
      </c>
      <c r="G16" s="205">
        <f>+G15</f>
        <v>282</v>
      </c>
      <c r="H16" s="205">
        <f>+H15</f>
        <v>311</v>
      </c>
    </row>
    <row r="17" spans="1:8">
      <c r="A17" s="167" t="s">
        <v>44</v>
      </c>
      <c r="B17" s="203" t="s">
        <v>605</v>
      </c>
      <c r="C17" s="79" t="s">
        <v>40</v>
      </c>
      <c r="D17" s="205">
        <f>+D15+77</f>
        <v>387</v>
      </c>
      <c r="E17" s="205">
        <f>+E15+77</f>
        <v>359</v>
      </c>
      <c r="F17" s="205">
        <f>+F15+77</f>
        <v>388</v>
      </c>
      <c r="G17" s="205">
        <f>+G15+77</f>
        <v>359</v>
      </c>
      <c r="H17" s="205">
        <f>+H15+77</f>
        <v>388</v>
      </c>
    </row>
    <row r="18" spans="1:8">
      <c r="A18" s="167" t="s">
        <v>44</v>
      </c>
      <c r="B18" s="203" t="s">
        <v>605</v>
      </c>
      <c r="C18" s="79" t="s">
        <v>41</v>
      </c>
      <c r="D18" s="205">
        <f>+D15+77</f>
        <v>387</v>
      </c>
      <c r="E18" s="205">
        <f>+E15+77</f>
        <v>359</v>
      </c>
      <c r="F18" s="205">
        <f>+F15+77</f>
        <v>388</v>
      </c>
      <c r="G18" s="205">
        <f>+G15+77</f>
        <v>359</v>
      </c>
      <c r="H18" s="205">
        <f>+H15+77</f>
        <v>388</v>
      </c>
    </row>
    <row r="19" spans="1:8">
      <c r="A19" s="422" t="s">
        <v>44</v>
      </c>
      <c r="B19" s="384" t="s">
        <v>605</v>
      </c>
      <c r="C19" s="79" t="s">
        <v>42</v>
      </c>
      <c r="D19" s="397">
        <f>+D15+15</f>
        <v>325</v>
      </c>
      <c r="E19" s="397">
        <f>+E15+15</f>
        <v>297</v>
      </c>
      <c r="F19" s="397">
        <f>+F15+15</f>
        <v>326</v>
      </c>
      <c r="G19" s="397">
        <f>+G15+15</f>
        <v>297</v>
      </c>
      <c r="H19" s="397">
        <f>+H15+15</f>
        <v>326</v>
      </c>
    </row>
    <row r="20" spans="1:8">
      <c r="A20" s="167" t="s">
        <v>44</v>
      </c>
      <c r="B20" s="446" t="s">
        <v>611</v>
      </c>
      <c r="C20" s="446" t="s">
        <v>38</v>
      </c>
      <c r="D20" s="448">
        <v>332</v>
      </c>
      <c r="E20" s="448">
        <v>303</v>
      </c>
      <c r="F20" s="448">
        <v>333</v>
      </c>
      <c r="G20" s="448">
        <v>303</v>
      </c>
      <c r="H20" s="448">
        <v>333</v>
      </c>
    </row>
    <row r="21" spans="1:8">
      <c r="A21" s="167" t="s">
        <v>45</v>
      </c>
      <c r="B21" s="203" t="s">
        <v>611</v>
      </c>
      <c r="C21" s="203" t="s">
        <v>39</v>
      </c>
      <c r="D21" s="205">
        <f>+D20</f>
        <v>332</v>
      </c>
      <c r="E21" s="205">
        <f>+E20</f>
        <v>303</v>
      </c>
      <c r="F21" s="205">
        <f>+F20</f>
        <v>333</v>
      </c>
      <c r="G21" s="205">
        <f>+G20</f>
        <v>303</v>
      </c>
      <c r="H21" s="205">
        <f>+H20</f>
        <v>333</v>
      </c>
    </row>
    <row r="22" spans="1:8">
      <c r="A22" s="167" t="s">
        <v>44</v>
      </c>
      <c r="B22" s="203" t="s">
        <v>611</v>
      </c>
      <c r="C22" s="203" t="s">
        <v>40</v>
      </c>
      <c r="D22" s="205">
        <f>+D20+77</f>
        <v>409</v>
      </c>
      <c r="E22" s="205">
        <f>+E20+77</f>
        <v>380</v>
      </c>
      <c r="F22" s="205">
        <f>+F20+77</f>
        <v>410</v>
      </c>
      <c r="G22" s="205">
        <f>+G20+77</f>
        <v>380</v>
      </c>
      <c r="H22" s="205">
        <f>+H20+77</f>
        <v>410</v>
      </c>
    </row>
    <row r="23" spans="1:8">
      <c r="A23" s="167" t="s">
        <v>44</v>
      </c>
      <c r="B23" s="203" t="s">
        <v>611</v>
      </c>
      <c r="C23" s="203" t="s">
        <v>41</v>
      </c>
      <c r="D23" s="205">
        <f>+D20+77</f>
        <v>409</v>
      </c>
      <c r="E23" s="205">
        <f>+E20+77</f>
        <v>380</v>
      </c>
      <c r="F23" s="205">
        <f>+F20+77</f>
        <v>410</v>
      </c>
      <c r="G23" s="205">
        <f>+G20+77</f>
        <v>380</v>
      </c>
      <c r="H23" s="205">
        <f>+H20+77</f>
        <v>410</v>
      </c>
    </row>
    <row r="24" spans="1:8">
      <c r="A24" s="422" t="s">
        <v>44</v>
      </c>
      <c r="B24" s="384" t="s">
        <v>611</v>
      </c>
      <c r="C24" s="384" t="s">
        <v>42</v>
      </c>
      <c r="D24" s="397">
        <f>+D20+15</f>
        <v>347</v>
      </c>
      <c r="E24" s="397">
        <f>+E20+15</f>
        <v>318</v>
      </c>
      <c r="F24" s="397">
        <f>+F20+15</f>
        <v>348</v>
      </c>
      <c r="G24" s="397">
        <f>+G20+15</f>
        <v>318</v>
      </c>
      <c r="H24" s="397">
        <f>+H20+15</f>
        <v>348</v>
      </c>
    </row>
    <row r="25" spans="1:8" ht="16.3">
      <c r="A25" s="237" t="s">
        <v>606</v>
      </c>
    </row>
    <row r="26" spans="1:8" ht="16.3">
      <c r="A26" s="424"/>
    </row>
    <row r="27" spans="1:8" ht="16.3">
      <c r="A27" s="263" t="s">
        <v>513</v>
      </c>
      <c r="D27" s="1"/>
      <c r="E27" s="1"/>
    </row>
    <row r="28" spans="1:8" ht="16.3">
      <c r="A28" s="263" t="s">
        <v>607</v>
      </c>
      <c r="D28" s="1"/>
      <c r="E28" s="1"/>
    </row>
    <row r="29" spans="1:8" ht="16.3">
      <c r="A29" s="263" t="s">
        <v>514</v>
      </c>
      <c r="D29" s="1"/>
      <c r="E29" s="1"/>
    </row>
    <row r="30" spans="1:8" ht="16.3">
      <c r="A30" s="263" t="s">
        <v>608</v>
      </c>
      <c r="D30" s="1"/>
      <c r="E30" s="1"/>
    </row>
    <row r="31" spans="1:8" ht="16.3">
      <c r="A31" s="263" t="s">
        <v>609</v>
      </c>
      <c r="D31" s="1"/>
      <c r="E31" s="1"/>
    </row>
    <row r="32" spans="1:8" ht="16.3">
      <c r="A32" s="263" t="s">
        <v>610</v>
      </c>
      <c r="D32" s="1"/>
      <c r="E32" s="1"/>
    </row>
    <row r="33" spans="1:5" ht="16.3">
      <c r="A33" s="428" t="s">
        <v>360</v>
      </c>
      <c r="B33" s="274"/>
      <c r="D33" s="1"/>
      <c r="E33" s="1"/>
    </row>
    <row r="34" spans="1:5">
      <c r="A34" s="344"/>
      <c r="D34" s="1"/>
      <c r="E34" s="1"/>
    </row>
    <row r="35" spans="1:5">
      <c r="A35" s="344"/>
      <c r="D35" s="1"/>
      <c r="E35" s="1"/>
    </row>
    <row r="36" spans="1:5" ht="14.3">
      <c r="A36" s="273" t="s">
        <v>628</v>
      </c>
      <c r="B36" s="274"/>
      <c r="D36" s="1"/>
      <c r="E36" s="1"/>
    </row>
    <row r="37" spans="1:5">
      <c r="A37" s="344"/>
      <c r="D37" s="1"/>
      <c r="E37" s="1"/>
    </row>
    <row r="38" spans="1:5">
      <c r="A38" s="344"/>
      <c r="D38" s="1"/>
      <c r="E38" s="1"/>
    </row>
    <row r="39" spans="1:5">
      <c r="A39" s="344"/>
      <c r="D39" s="1"/>
      <c r="E39" s="1"/>
    </row>
    <row r="40" spans="1:5">
      <c r="A40" s="344"/>
      <c r="D40" s="1"/>
      <c r="E40" s="1"/>
    </row>
    <row r="41" spans="1:5">
      <c r="A41" s="344"/>
      <c r="D41" s="1"/>
      <c r="E41" s="1"/>
    </row>
    <row r="42" spans="1:5">
      <c r="A42" s="344"/>
      <c r="D42" s="1"/>
      <c r="E42" s="1"/>
    </row>
    <row r="43" spans="1:5">
      <c r="A43" s="344"/>
      <c r="D43" s="1"/>
      <c r="E43" s="1"/>
    </row>
    <row r="44" spans="1:5">
      <c r="A44" s="344"/>
      <c r="D44" s="1"/>
      <c r="E44" s="1"/>
    </row>
    <row r="45" spans="1:5" ht="14.3">
      <c r="A45" s="345"/>
      <c r="B45" s="51"/>
      <c r="D45" s="1"/>
      <c r="E45" s="1"/>
    </row>
    <row r="46" spans="1:5">
      <c r="A46" s="344"/>
      <c r="D46" s="1"/>
      <c r="E46" s="1"/>
    </row>
    <row r="47" spans="1:5">
      <c r="A47" s="344"/>
    </row>
    <row r="49" spans="4:5">
      <c r="D49" s="1"/>
      <c r="E49" s="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49"/>
  <sheetViews>
    <sheetView topLeftCell="A13" zoomScale="85" zoomScaleNormal="85" workbookViewId="0"/>
  </sheetViews>
  <sheetFormatPr defaultRowHeight="12.9"/>
  <cols>
    <col min="1" max="1" width="16" style="1" customWidth="1"/>
    <col min="2" max="2" width="33.25" style="1" customWidth="1"/>
    <col min="3" max="3" width="20.25" style="1" customWidth="1"/>
    <col min="4" max="5" width="12" style="34" customWidth="1"/>
    <col min="6" max="10" width="12" style="1" customWidth="1"/>
    <col min="11" max="248" width="9" style="1"/>
    <col min="249" max="249" width="20.875" style="1" customWidth="1"/>
    <col min="250" max="250" width="36.75" style="1" customWidth="1"/>
    <col min="251" max="251" width="20.25" style="1" customWidth="1"/>
    <col min="252" max="259" width="11.75" style="1" customWidth="1"/>
    <col min="260" max="504" width="9" style="1"/>
    <col min="505" max="505" width="20.875" style="1" customWidth="1"/>
    <col min="506" max="506" width="36.75" style="1" customWidth="1"/>
    <col min="507" max="507" width="20.25" style="1" customWidth="1"/>
    <col min="508" max="515" width="11.75" style="1" customWidth="1"/>
    <col min="516" max="760" width="9" style="1"/>
    <col min="761" max="761" width="20.875" style="1" customWidth="1"/>
    <col min="762" max="762" width="36.75" style="1" customWidth="1"/>
    <col min="763" max="763" width="20.25" style="1" customWidth="1"/>
    <col min="764" max="771" width="11.75" style="1" customWidth="1"/>
    <col min="772" max="1016" width="9" style="1"/>
    <col min="1017" max="1017" width="20.875" style="1" customWidth="1"/>
    <col min="1018" max="1018" width="36.75" style="1" customWidth="1"/>
    <col min="1019" max="1019" width="20.25" style="1" customWidth="1"/>
    <col min="1020" max="1027" width="11.75" style="1" customWidth="1"/>
    <col min="1028" max="1272" width="9" style="1"/>
    <col min="1273" max="1273" width="20.875" style="1" customWidth="1"/>
    <col min="1274" max="1274" width="36.75" style="1" customWidth="1"/>
    <col min="1275" max="1275" width="20.25" style="1" customWidth="1"/>
    <col min="1276" max="1283" width="11.75" style="1" customWidth="1"/>
    <col min="1284" max="1528" width="9" style="1"/>
    <col min="1529" max="1529" width="20.875" style="1" customWidth="1"/>
    <col min="1530" max="1530" width="36.75" style="1" customWidth="1"/>
    <col min="1531" max="1531" width="20.25" style="1" customWidth="1"/>
    <col min="1532" max="1539" width="11.75" style="1" customWidth="1"/>
    <col min="1540" max="1784" width="9" style="1"/>
    <col min="1785" max="1785" width="20.875" style="1" customWidth="1"/>
    <col min="1786" max="1786" width="36.75" style="1" customWidth="1"/>
    <col min="1787" max="1787" width="20.25" style="1" customWidth="1"/>
    <col min="1788" max="1795" width="11.75" style="1" customWidth="1"/>
    <col min="1796" max="2040" width="9" style="1"/>
    <col min="2041" max="2041" width="20.875" style="1" customWidth="1"/>
    <col min="2042" max="2042" width="36.75" style="1" customWidth="1"/>
    <col min="2043" max="2043" width="20.25" style="1" customWidth="1"/>
    <col min="2044" max="2051" width="11.75" style="1" customWidth="1"/>
    <col min="2052" max="2296" width="9" style="1"/>
    <col min="2297" max="2297" width="20.875" style="1" customWidth="1"/>
    <col min="2298" max="2298" width="36.75" style="1" customWidth="1"/>
    <col min="2299" max="2299" width="20.25" style="1" customWidth="1"/>
    <col min="2300" max="2307" width="11.75" style="1" customWidth="1"/>
    <col min="2308" max="2552" width="9" style="1"/>
    <col min="2553" max="2553" width="20.875" style="1" customWidth="1"/>
    <col min="2554" max="2554" width="36.75" style="1" customWidth="1"/>
    <col min="2555" max="2555" width="20.25" style="1" customWidth="1"/>
    <col min="2556" max="2563" width="11.75" style="1" customWidth="1"/>
    <col min="2564" max="2808" width="9" style="1"/>
    <col min="2809" max="2809" width="20.875" style="1" customWidth="1"/>
    <col min="2810" max="2810" width="36.75" style="1" customWidth="1"/>
    <col min="2811" max="2811" width="20.25" style="1" customWidth="1"/>
    <col min="2812" max="2819" width="11.75" style="1" customWidth="1"/>
    <col min="2820" max="3064" width="9" style="1"/>
    <col min="3065" max="3065" width="20.875" style="1" customWidth="1"/>
    <col min="3066" max="3066" width="36.75" style="1" customWidth="1"/>
    <col min="3067" max="3067" width="20.25" style="1" customWidth="1"/>
    <col min="3068" max="3075" width="11.75" style="1" customWidth="1"/>
    <col min="3076" max="3320" width="9" style="1"/>
    <col min="3321" max="3321" width="20.875" style="1" customWidth="1"/>
    <col min="3322" max="3322" width="36.75" style="1" customWidth="1"/>
    <col min="3323" max="3323" width="20.25" style="1" customWidth="1"/>
    <col min="3324" max="3331" width="11.75" style="1" customWidth="1"/>
    <col min="3332" max="3576" width="9" style="1"/>
    <col min="3577" max="3577" width="20.875" style="1" customWidth="1"/>
    <col min="3578" max="3578" width="36.75" style="1" customWidth="1"/>
    <col min="3579" max="3579" width="20.25" style="1" customWidth="1"/>
    <col min="3580" max="3587" width="11.75" style="1" customWidth="1"/>
    <col min="3588" max="3832" width="9" style="1"/>
    <col min="3833" max="3833" width="20.875" style="1" customWidth="1"/>
    <col min="3834" max="3834" width="36.75" style="1" customWidth="1"/>
    <col min="3835" max="3835" width="20.25" style="1" customWidth="1"/>
    <col min="3836" max="3843" width="11.75" style="1" customWidth="1"/>
    <col min="3844" max="4088" width="9" style="1"/>
    <col min="4089" max="4089" width="20.875" style="1" customWidth="1"/>
    <col min="4090" max="4090" width="36.75" style="1" customWidth="1"/>
    <col min="4091" max="4091" width="20.25" style="1" customWidth="1"/>
    <col min="4092" max="4099" width="11.75" style="1" customWidth="1"/>
    <col min="4100" max="4344" width="9" style="1"/>
    <col min="4345" max="4345" width="20.875" style="1" customWidth="1"/>
    <col min="4346" max="4346" width="36.75" style="1" customWidth="1"/>
    <col min="4347" max="4347" width="20.25" style="1" customWidth="1"/>
    <col min="4348" max="4355" width="11.75" style="1" customWidth="1"/>
    <col min="4356" max="4600" width="9" style="1"/>
    <col min="4601" max="4601" width="20.875" style="1" customWidth="1"/>
    <col min="4602" max="4602" width="36.75" style="1" customWidth="1"/>
    <col min="4603" max="4603" width="20.25" style="1" customWidth="1"/>
    <col min="4604" max="4611" width="11.75" style="1" customWidth="1"/>
    <col min="4612" max="4856" width="9" style="1"/>
    <col min="4857" max="4857" width="20.875" style="1" customWidth="1"/>
    <col min="4858" max="4858" width="36.75" style="1" customWidth="1"/>
    <col min="4859" max="4859" width="20.25" style="1" customWidth="1"/>
    <col min="4860" max="4867" width="11.75" style="1" customWidth="1"/>
    <col min="4868" max="5112" width="9" style="1"/>
    <col min="5113" max="5113" width="20.875" style="1" customWidth="1"/>
    <col min="5114" max="5114" width="36.75" style="1" customWidth="1"/>
    <col min="5115" max="5115" width="20.25" style="1" customWidth="1"/>
    <col min="5116" max="5123" width="11.75" style="1" customWidth="1"/>
    <col min="5124" max="5368" width="9" style="1"/>
    <col min="5369" max="5369" width="20.875" style="1" customWidth="1"/>
    <col min="5370" max="5370" width="36.75" style="1" customWidth="1"/>
    <col min="5371" max="5371" width="20.25" style="1" customWidth="1"/>
    <col min="5372" max="5379" width="11.75" style="1" customWidth="1"/>
    <col min="5380" max="5624" width="9" style="1"/>
    <col min="5625" max="5625" width="20.875" style="1" customWidth="1"/>
    <col min="5626" max="5626" width="36.75" style="1" customWidth="1"/>
    <col min="5627" max="5627" width="20.25" style="1" customWidth="1"/>
    <col min="5628" max="5635" width="11.75" style="1" customWidth="1"/>
    <col min="5636" max="5880" width="9" style="1"/>
    <col min="5881" max="5881" width="20.875" style="1" customWidth="1"/>
    <col min="5882" max="5882" width="36.75" style="1" customWidth="1"/>
    <col min="5883" max="5883" width="20.25" style="1" customWidth="1"/>
    <col min="5884" max="5891" width="11.75" style="1" customWidth="1"/>
    <col min="5892" max="6136" width="9" style="1"/>
    <col min="6137" max="6137" width="20.875" style="1" customWidth="1"/>
    <col min="6138" max="6138" width="36.75" style="1" customWidth="1"/>
    <col min="6139" max="6139" width="20.25" style="1" customWidth="1"/>
    <col min="6140" max="6147" width="11.75" style="1" customWidth="1"/>
    <col min="6148" max="6392" width="9" style="1"/>
    <col min="6393" max="6393" width="20.875" style="1" customWidth="1"/>
    <col min="6394" max="6394" width="36.75" style="1" customWidth="1"/>
    <col min="6395" max="6395" width="20.25" style="1" customWidth="1"/>
    <col min="6396" max="6403" width="11.75" style="1" customWidth="1"/>
    <col min="6404" max="6648" width="9" style="1"/>
    <col min="6649" max="6649" width="20.875" style="1" customWidth="1"/>
    <col min="6650" max="6650" width="36.75" style="1" customWidth="1"/>
    <col min="6651" max="6651" width="20.25" style="1" customWidth="1"/>
    <col min="6652" max="6659" width="11.75" style="1" customWidth="1"/>
    <col min="6660" max="6904" width="9" style="1"/>
    <col min="6905" max="6905" width="20.875" style="1" customWidth="1"/>
    <col min="6906" max="6906" width="36.75" style="1" customWidth="1"/>
    <col min="6907" max="6907" width="20.25" style="1" customWidth="1"/>
    <col min="6908" max="6915" width="11.75" style="1" customWidth="1"/>
    <col min="6916" max="7160" width="9" style="1"/>
    <col min="7161" max="7161" width="20.875" style="1" customWidth="1"/>
    <col min="7162" max="7162" width="36.75" style="1" customWidth="1"/>
    <col min="7163" max="7163" width="20.25" style="1" customWidth="1"/>
    <col min="7164" max="7171" width="11.75" style="1" customWidth="1"/>
    <col min="7172" max="7416" width="9" style="1"/>
    <col min="7417" max="7417" width="20.875" style="1" customWidth="1"/>
    <col min="7418" max="7418" width="36.75" style="1" customWidth="1"/>
    <col min="7419" max="7419" width="20.25" style="1" customWidth="1"/>
    <col min="7420" max="7427" width="11.75" style="1" customWidth="1"/>
    <col min="7428" max="7672" width="9" style="1"/>
    <col min="7673" max="7673" width="20.875" style="1" customWidth="1"/>
    <col min="7674" max="7674" width="36.75" style="1" customWidth="1"/>
    <col min="7675" max="7675" width="20.25" style="1" customWidth="1"/>
    <col min="7676" max="7683" width="11.75" style="1" customWidth="1"/>
    <col min="7684" max="7928" width="9" style="1"/>
    <col min="7929" max="7929" width="20.875" style="1" customWidth="1"/>
    <col min="7930" max="7930" width="36.75" style="1" customWidth="1"/>
    <col min="7931" max="7931" width="20.25" style="1" customWidth="1"/>
    <col min="7932" max="7939" width="11.75" style="1" customWidth="1"/>
    <col min="7940" max="8184" width="9" style="1"/>
    <col min="8185" max="8185" width="20.875" style="1" customWidth="1"/>
    <col min="8186" max="8186" width="36.75" style="1" customWidth="1"/>
    <col min="8187" max="8187" width="20.25" style="1" customWidth="1"/>
    <col min="8188" max="8195" width="11.75" style="1" customWidth="1"/>
    <col min="8196" max="8440" width="9" style="1"/>
    <col min="8441" max="8441" width="20.875" style="1" customWidth="1"/>
    <col min="8442" max="8442" width="36.75" style="1" customWidth="1"/>
    <col min="8443" max="8443" width="20.25" style="1" customWidth="1"/>
    <col min="8444" max="8451" width="11.75" style="1" customWidth="1"/>
    <col min="8452" max="8696" width="9" style="1"/>
    <col min="8697" max="8697" width="20.875" style="1" customWidth="1"/>
    <col min="8698" max="8698" width="36.75" style="1" customWidth="1"/>
    <col min="8699" max="8699" width="20.25" style="1" customWidth="1"/>
    <col min="8700" max="8707" width="11.75" style="1" customWidth="1"/>
    <col min="8708" max="8952" width="9" style="1"/>
    <col min="8953" max="8953" width="20.875" style="1" customWidth="1"/>
    <col min="8954" max="8954" width="36.75" style="1" customWidth="1"/>
    <col min="8955" max="8955" width="20.25" style="1" customWidth="1"/>
    <col min="8956" max="8963" width="11.75" style="1" customWidth="1"/>
    <col min="8964" max="9208" width="9" style="1"/>
    <col min="9209" max="9209" width="20.875" style="1" customWidth="1"/>
    <col min="9210" max="9210" width="36.75" style="1" customWidth="1"/>
    <col min="9211" max="9211" width="20.25" style="1" customWidth="1"/>
    <col min="9212" max="9219" width="11.75" style="1" customWidth="1"/>
    <col min="9220" max="9464" width="9" style="1"/>
    <col min="9465" max="9465" width="20.875" style="1" customWidth="1"/>
    <col min="9466" max="9466" width="36.75" style="1" customWidth="1"/>
    <col min="9467" max="9467" width="20.25" style="1" customWidth="1"/>
    <col min="9468" max="9475" width="11.75" style="1" customWidth="1"/>
    <col min="9476" max="9720" width="9" style="1"/>
    <col min="9721" max="9721" width="20.875" style="1" customWidth="1"/>
    <col min="9722" max="9722" width="36.75" style="1" customWidth="1"/>
    <col min="9723" max="9723" width="20.25" style="1" customWidth="1"/>
    <col min="9724" max="9731" width="11.75" style="1" customWidth="1"/>
    <col min="9732" max="9976" width="9" style="1"/>
    <col min="9977" max="9977" width="20.875" style="1" customWidth="1"/>
    <col min="9978" max="9978" width="36.75" style="1" customWidth="1"/>
    <col min="9979" max="9979" width="20.25" style="1" customWidth="1"/>
    <col min="9980" max="9987" width="11.75" style="1" customWidth="1"/>
    <col min="9988" max="10232" width="9" style="1"/>
    <col min="10233" max="10233" width="20.875" style="1" customWidth="1"/>
    <col min="10234" max="10234" width="36.75" style="1" customWidth="1"/>
    <col min="10235" max="10235" width="20.25" style="1" customWidth="1"/>
    <col min="10236" max="10243" width="11.75" style="1" customWidth="1"/>
    <col min="10244" max="10488" width="9" style="1"/>
    <col min="10489" max="10489" width="20.875" style="1" customWidth="1"/>
    <col min="10490" max="10490" width="36.75" style="1" customWidth="1"/>
    <col min="10491" max="10491" width="20.25" style="1" customWidth="1"/>
    <col min="10492" max="10499" width="11.75" style="1" customWidth="1"/>
    <col min="10500" max="10744" width="9" style="1"/>
    <col min="10745" max="10745" width="20.875" style="1" customWidth="1"/>
    <col min="10746" max="10746" width="36.75" style="1" customWidth="1"/>
    <col min="10747" max="10747" width="20.25" style="1" customWidth="1"/>
    <col min="10748" max="10755" width="11.75" style="1" customWidth="1"/>
    <col min="10756" max="11000" width="9" style="1"/>
    <col min="11001" max="11001" width="20.875" style="1" customWidth="1"/>
    <col min="11002" max="11002" width="36.75" style="1" customWidth="1"/>
    <col min="11003" max="11003" width="20.25" style="1" customWidth="1"/>
    <col min="11004" max="11011" width="11.75" style="1" customWidth="1"/>
    <col min="11012" max="11256" width="9" style="1"/>
    <col min="11257" max="11257" width="20.875" style="1" customWidth="1"/>
    <col min="11258" max="11258" width="36.75" style="1" customWidth="1"/>
    <col min="11259" max="11259" width="20.25" style="1" customWidth="1"/>
    <col min="11260" max="11267" width="11.75" style="1" customWidth="1"/>
    <col min="11268" max="11512" width="9" style="1"/>
    <col min="11513" max="11513" width="20.875" style="1" customWidth="1"/>
    <col min="11514" max="11514" width="36.75" style="1" customWidth="1"/>
    <col min="11515" max="11515" width="20.25" style="1" customWidth="1"/>
    <col min="11516" max="11523" width="11.75" style="1" customWidth="1"/>
    <col min="11524" max="11768" width="9" style="1"/>
    <col min="11769" max="11769" width="20.875" style="1" customWidth="1"/>
    <col min="11770" max="11770" width="36.75" style="1" customWidth="1"/>
    <col min="11771" max="11771" width="20.25" style="1" customWidth="1"/>
    <col min="11772" max="11779" width="11.75" style="1" customWidth="1"/>
    <col min="11780" max="12024" width="9" style="1"/>
    <col min="12025" max="12025" width="20.875" style="1" customWidth="1"/>
    <col min="12026" max="12026" width="36.75" style="1" customWidth="1"/>
    <col min="12027" max="12027" width="20.25" style="1" customWidth="1"/>
    <col min="12028" max="12035" width="11.75" style="1" customWidth="1"/>
    <col min="12036" max="12280" width="9" style="1"/>
    <col min="12281" max="12281" width="20.875" style="1" customWidth="1"/>
    <col min="12282" max="12282" width="36.75" style="1" customWidth="1"/>
    <col min="12283" max="12283" width="20.25" style="1" customWidth="1"/>
    <col min="12284" max="12291" width="11.75" style="1" customWidth="1"/>
    <col min="12292" max="12536" width="9" style="1"/>
    <col min="12537" max="12537" width="20.875" style="1" customWidth="1"/>
    <col min="12538" max="12538" width="36.75" style="1" customWidth="1"/>
    <col min="12539" max="12539" width="20.25" style="1" customWidth="1"/>
    <col min="12540" max="12547" width="11.75" style="1" customWidth="1"/>
    <col min="12548" max="12792" width="9" style="1"/>
    <col min="12793" max="12793" width="20.875" style="1" customWidth="1"/>
    <col min="12794" max="12794" width="36.75" style="1" customWidth="1"/>
    <col min="12795" max="12795" width="20.25" style="1" customWidth="1"/>
    <col min="12796" max="12803" width="11.75" style="1" customWidth="1"/>
    <col min="12804" max="13048" width="9" style="1"/>
    <col min="13049" max="13049" width="20.875" style="1" customWidth="1"/>
    <col min="13050" max="13050" width="36.75" style="1" customWidth="1"/>
    <col min="13051" max="13051" width="20.25" style="1" customWidth="1"/>
    <col min="13052" max="13059" width="11.75" style="1" customWidth="1"/>
    <col min="13060" max="13304" width="9" style="1"/>
    <col min="13305" max="13305" width="20.875" style="1" customWidth="1"/>
    <col min="13306" max="13306" width="36.75" style="1" customWidth="1"/>
    <col min="13307" max="13307" width="20.25" style="1" customWidth="1"/>
    <col min="13308" max="13315" width="11.75" style="1" customWidth="1"/>
    <col min="13316" max="13560" width="9" style="1"/>
    <col min="13561" max="13561" width="20.875" style="1" customWidth="1"/>
    <col min="13562" max="13562" width="36.75" style="1" customWidth="1"/>
    <col min="13563" max="13563" width="20.25" style="1" customWidth="1"/>
    <col min="13564" max="13571" width="11.75" style="1" customWidth="1"/>
    <col min="13572" max="13816" width="9" style="1"/>
    <col min="13817" max="13817" width="20.875" style="1" customWidth="1"/>
    <col min="13818" max="13818" width="36.75" style="1" customWidth="1"/>
    <col min="13819" max="13819" width="20.25" style="1" customWidth="1"/>
    <col min="13820" max="13827" width="11.75" style="1" customWidth="1"/>
    <col min="13828" max="14072" width="9" style="1"/>
    <col min="14073" max="14073" width="20.875" style="1" customWidth="1"/>
    <col min="14074" max="14074" width="36.75" style="1" customWidth="1"/>
    <col min="14075" max="14075" width="20.25" style="1" customWidth="1"/>
    <col min="14076" max="14083" width="11.75" style="1" customWidth="1"/>
    <col min="14084" max="14328" width="9" style="1"/>
    <col min="14329" max="14329" width="20.875" style="1" customWidth="1"/>
    <col min="14330" max="14330" width="36.75" style="1" customWidth="1"/>
    <col min="14331" max="14331" width="20.25" style="1" customWidth="1"/>
    <col min="14332" max="14339" width="11.75" style="1" customWidth="1"/>
    <col min="14340" max="14584" width="9" style="1"/>
    <col min="14585" max="14585" width="20.875" style="1" customWidth="1"/>
    <col min="14586" max="14586" width="36.75" style="1" customWidth="1"/>
    <col min="14587" max="14587" width="20.25" style="1" customWidth="1"/>
    <col min="14588" max="14595" width="11.75" style="1" customWidth="1"/>
    <col min="14596" max="14840" width="9" style="1"/>
    <col min="14841" max="14841" width="20.875" style="1" customWidth="1"/>
    <col min="14842" max="14842" width="36.75" style="1" customWidth="1"/>
    <col min="14843" max="14843" width="20.25" style="1" customWidth="1"/>
    <col min="14844" max="14851" width="11.75" style="1" customWidth="1"/>
    <col min="14852" max="15096" width="9" style="1"/>
    <col min="15097" max="15097" width="20.875" style="1" customWidth="1"/>
    <col min="15098" max="15098" width="36.75" style="1" customWidth="1"/>
    <col min="15099" max="15099" width="20.25" style="1" customWidth="1"/>
    <col min="15100" max="15107" width="11.75" style="1" customWidth="1"/>
    <col min="15108" max="15352" width="9" style="1"/>
    <col min="15353" max="15353" width="20.875" style="1" customWidth="1"/>
    <col min="15354" max="15354" width="36.75" style="1" customWidth="1"/>
    <col min="15355" max="15355" width="20.25" style="1" customWidth="1"/>
    <col min="15356" max="15363" width="11.75" style="1" customWidth="1"/>
    <col min="15364" max="15608" width="9" style="1"/>
    <col min="15609" max="15609" width="20.875" style="1" customWidth="1"/>
    <col min="15610" max="15610" width="36.75" style="1" customWidth="1"/>
    <col min="15611" max="15611" width="20.25" style="1" customWidth="1"/>
    <col min="15612" max="15619" width="11.75" style="1" customWidth="1"/>
    <col min="15620" max="15864" width="9" style="1"/>
    <col min="15865" max="15865" width="20.875" style="1" customWidth="1"/>
    <col min="15866" max="15866" width="36.75" style="1" customWidth="1"/>
    <col min="15867" max="15867" width="20.25" style="1" customWidth="1"/>
    <col min="15868" max="15875" width="11.75" style="1" customWidth="1"/>
    <col min="15876" max="16120" width="9" style="1"/>
    <col min="16121" max="16121" width="20.875" style="1" customWidth="1"/>
    <col min="16122" max="16122" width="36.75" style="1" customWidth="1"/>
    <col min="16123" max="16123" width="20.25" style="1" customWidth="1"/>
    <col min="16124" max="16131" width="11.75" style="1" customWidth="1"/>
    <col min="16132" max="16384" width="9" style="1"/>
  </cols>
  <sheetData>
    <row r="2" spans="1:8">
      <c r="A2" s="344"/>
    </row>
    <row r="3" spans="1:8">
      <c r="A3" s="1" t="s">
        <v>20</v>
      </c>
      <c r="B3" s="1" t="s">
        <v>21</v>
      </c>
    </row>
    <row r="4" spans="1:8">
      <c r="A4" s="1" t="s">
        <v>22</v>
      </c>
      <c r="B4" s="1" t="s">
        <v>116</v>
      </c>
    </row>
    <row r="5" spans="1:8">
      <c r="A5" s="1" t="s">
        <v>23</v>
      </c>
      <c r="B5" s="1" t="s">
        <v>612</v>
      </c>
    </row>
    <row r="6" spans="1:8">
      <c r="A6" s="1" t="s">
        <v>24</v>
      </c>
      <c r="B6" s="1" t="s">
        <v>25</v>
      </c>
    </row>
    <row r="7" spans="1:8">
      <c r="A7" s="1" t="s">
        <v>26</v>
      </c>
      <c r="B7" s="1" t="s">
        <v>27</v>
      </c>
    </row>
    <row r="8" spans="1:8">
      <c r="A8" s="1" t="s">
        <v>28</v>
      </c>
      <c r="B8" s="1" t="s">
        <v>566</v>
      </c>
    </row>
    <row r="9" spans="1:8">
      <c r="A9" s="1" t="s">
        <v>29</v>
      </c>
      <c r="B9" s="1" t="s">
        <v>30</v>
      </c>
    </row>
    <row r="10" spans="1:8" ht="14.3">
      <c r="A10" s="1" t="s">
        <v>31</v>
      </c>
      <c r="B10" s="29" t="s">
        <v>32</v>
      </c>
    </row>
    <row r="11" spans="1:8">
      <c r="A11" s="1" t="s">
        <v>33</v>
      </c>
      <c r="B11" s="1" t="s">
        <v>34</v>
      </c>
    </row>
    <row r="13" spans="1:8">
      <c r="A13" s="445" t="s">
        <v>35</v>
      </c>
      <c r="B13" s="446" t="s">
        <v>36</v>
      </c>
      <c r="C13" s="356" t="s">
        <v>37</v>
      </c>
      <c r="D13" s="447">
        <v>45049</v>
      </c>
      <c r="E13" s="447">
        <v>45054</v>
      </c>
      <c r="F13" s="447">
        <v>45139</v>
      </c>
      <c r="G13" s="447">
        <v>45170</v>
      </c>
      <c r="H13" s="447">
        <v>45198</v>
      </c>
    </row>
    <row r="14" spans="1:8">
      <c r="A14" s="422"/>
      <c r="B14" s="203"/>
      <c r="C14" s="156"/>
      <c r="D14" s="386">
        <v>45053</v>
      </c>
      <c r="E14" s="386">
        <v>45138</v>
      </c>
      <c r="F14" s="386">
        <v>45169</v>
      </c>
      <c r="G14" s="386">
        <v>45197</v>
      </c>
      <c r="H14" s="386">
        <v>45199</v>
      </c>
    </row>
    <row r="15" spans="1:8">
      <c r="A15" s="167" t="s">
        <v>47</v>
      </c>
      <c r="B15" s="446" t="s">
        <v>632</v>
      </c>
      <c r="C15" s="449" t="s">
        <v>38</v>
      </c>
      <c r="D15" s="448">
        <v>697</v>
      </c>
      <c r="E15" s="448">
        <v>640</v>
      </c>
      <c r="F15" s="448">
        <v>697</v>
      </c>
      <c r="G15" s="448">
        <v>640</v>
      </c>
      <c r="H15" s="448">
        <v>697</v>
      </c>
    </row>
    <row r="16" spans="1:8">
      <c r="A16" s="167" t="s">
        <v>47</v>
      </c>
      <c r="B16" s="203" t="s">
        <v>632</v>
      </c>
      <c r="C16" s="79" t="s">
        <v>39</v>
      </c>
      <c r="D16" s="205">
        <f>+D15</f>
        <v>697</v>
      </c>
      <c r="E16" s="205">
        <f>+E15</f>
        <v>640</v>
      </c>
      <c r="F16" s="205">
        <f>+F15</f>
        <v>697</v>
      </c>
      <c r="G16" s="205">
        <f>+G15</f>
        <v>640</v>
      </c>
      <c r="H16" s="205">
        <f>+H15</f>
        <v>697</v>
      </c>
    </row>
    <row r="17" spans="1:8">
      <c r="A17" s="167" t="s">
        <v>47</v>
      </c>
      <c r="B17" s="203" t="s">
        <v>632</v>
      </c>
      <c r="C17" s="79" t="s">
        <v>40</v>
      </c>
      <c r="D17" s="205">
        <f>+D15+85</f>
        <v>782</v>
      </c>
      <c r="E17" s="205">
        <f>+E15+85</f>
        <v>725</v>
      </c>
      <c r="F17" s="205">
        <f>+F15+85</f>
        <v>782</v>
      </c>
      <c r="G17" s="205">
        <f>+G15+85</f>
        <v>725</v>
      </c>
      <c r="H17" s="205">
        <f>+H15+85</f>
        <v>782</v>
      </c>
    </row>
    <row r="18" spans="1:8">
      <c r="A18" s="167" t="s">
        <v>47</v>
      </c>
      <c r="B18" s="203" t="s">
        <v>632</v>
      </c>
      <c r="C18" s="79" t="s">
        <v>41</v>
      </c>
      <c r="D18" s="205">
        <f>+D15+85</f>
        <v>782</v>
      </c>
      <c r="E18" s="205">
        <f>+E15+85</f>
        <v>725</v>
      </c>
      <c r="F18" s="205">
        <f>+F15+85</f>
        <v>782</v>
      </c>
      <c r="G18" s="205">
        <f>+G15+85</f>
        <v>725</v>
      </c>
      <c r="H18" s="205">
        <f>+H15+85</f>
        <v>782</v>
      </c>
    </row>
    <row r="19" spans="1:8">
      <c r="A19" s="422" t="s">
        <v>47</v>
      </c>
      <c r="B19" s="203" t="s">
        <v>632</v>
      </c>
      <c r="C19" s="79" t="s">
        <v>42</v>
      </c>
      <c r="D19" s="397">
        <f>+D15+17</f>
        <v>714</v>
      </c>
      <c r="E19" s="397">
        <f>+E15+17</f>
        <v>657</v>
      </c>
      <c r="F19" s="397">
        <f>+F15+17</f>
        <v>714</v>
      </c>
      <c r="G19" s="397">
        <f>+G15+17</f>
        <v>657</v>
      </c>
      <c r="H19" s="397">
        <f>+H15+17</f>
        <v>714</v>
      </c>
    </row>
    <row r="20" spans="1:8">
      <c r="A20" s="167" t="s">
        <v>47</v>
      </c>
      <c r="B20" s="446" t="s">
        <v>613</v>
      </c>
      <c r="C20" s="449" t="s">
        <v>38</v>
      </c>
      <c r="D20" s="448">
        <v>835</v>
      </c>
      <c r="E20" s="448">
        <v>766</v>
      </c>
      <c r="F20" s="448">
        <v>835</v>
      </c>
      <c r="G20" s="448">
        <v>768</v>
      </c>
      <c r="H20" s="448">
        <v>835</v>
      </c>
    </row>
    <row r="21" spans="1:8">
      <c r="A21" s="167" t="s">
        <v>47</v>
      </c>
      <c r="B21" s="203" t="s">
        <v>613</v>
      </c>
      <c r="C21" s="79" t="s">
        <v>39</v>
      </c>
      <c r="D21" s="205">
        <f>+D20</f>
        <v>835</v>
      </c>
      <c r="E21" s="205">
        <f>+E20</f>
        <v>766</v>
      </c>
      <c r="F21" s="205">
        <f>+F20</f>
        <v>835</v>
      </c>
      <c r="G21" s="205">
        <f>+G20</f>
        <v>768</v>
      </c>
      <c r="H21" s="205">
        <f>+H20</f>
        <v>835</v>
      </c>
    </row>
    <row r="22" spans="1:8">
      <c r="A22" s="167" t="s">
        <v>47</v>
      </c>
      <c r="B22" s="203" t="s">
        <v>613</v>
      </c>
      <c r="C22" s="79" t="s">
        <v>40</v>
      </c>
      <c r="D22" s="205">
        <f>+D20+85</f>
        <v>920</v>
      </c>
      <c r="E22" s="205">
        <f>+E20+85</f>
        <v>851</v>
      </c>
      <c r="F22" s="205">
        <f>+F20+85</f>
        <v>920</v>
      </c>
      <c r="G22" s="205">
        <f>+G20+85</f>
        <v>853</v>
      </c>
      <c r="H22" s="205">
        <f>+H20+85</f>
        <v>920</v>
      </c>
    </row>
    <row r="23" spans="1:8">
      <c r="A23" s="167" t="s">
        <v>47</v>
      </c>
      <c r="B23" s="203" t="s">
        <v>613</v>
      </c>
      <c r="C23" s="79" t="s">
        <v>41</v>
      </c>
      <c r="D23" s="205">
        <f>+D20+85</f>
        <v>920</v>
      </c>
      <c r="E23" s="205">
        <f>+E20+85</f>
        <v>851</v>
      </c>
      <c r="F23" s="205">
        <f>+F20+85</f>
        <v>920</v>
      </c>
      <c r="G23" s="205">
        <f>+G20+85</f>
        <v>853</v>
      </c>
      <c r="H23" s="205">
        <f>+H20+85</f>
        <v>920</v>
      </c>
    </row>
    <row r="24" spans="1:8">
      <c r="A24" s="422" t="s">
        <v>47</v>
      </c>
      <c r="B24" s="384" t="s">
        <v>613</v>
      </c>
      <c r="C24" s="437" t="s">
        <v>42</v>
      </c>
      <c r="D24" s="397">
        <f>+D20+17</f>
        <v>852</v>
      </c>
      <c r="E24" s="397">
        <f>+E20+17</f>
        <v>783</v>
      </c>
      <c r="F24" s="397">
        <f>+F20+17</f>
        <v>852</v>
      </c>
      <c r="G24" s="397">
        <f>+G20+17</f>
        <v>785</v>
      </c>
      <c r="H24" s="397">
        <f>+H20+17</f>
        <v>852</v>
      </c>
    </row>
    <row r="25" spans="1:8" ht="16.3">
      <c r="A25" s="237" t="s">
        <v>606</v>
      </c>
    </row>
    <row r="26" spans="1:8" ht="16.3">
      <c r="A26" s="424"/>
    </row>
    <row r="27" spans="1:8" ht="16.3">
      <c r="A27" s="263" t="s">
        <v>513</v>
      </c>
      <c r="D27" s="1"/>
      <c r="E27" s="1"/>
    </row>
    <row r="28" spans="1:8" ht="16.3">
      <c r="A28" s="263" t="s">
        <v>607</v>
      </c>
      <c r="D28" s="1"/>
      <c r="E28" s="1"/>
    </row>
    <row r="29" spans="1:8" ht="16.3">
      <c r="A29" s="263" t="s">
        <v>514</v>
      </c>
      <c r="D29" s="1"/>
      <c r="E29" s="1"/>
    </row>
    <row r="30" spans="1:8" ht="16.3">
      <c r="A30" s="263" t="s">
        <v>608</v>
      </c>
      <c r="D30" s="1"/>
      <c r="E30" s="1"/>
    </row>
    <row r="31" spans="1:8" ht="16.3">
      <c r="A31" s="263" t="s">
        <v>609</v>
      </c>
      <c r="D31" s="1"/>
      <c r="E31" s="1"/>
    </row>
    <row r="32" spans="1:8" ht="16.3">
      <c r="A32" s="263" t="s">
        <v>614</v>
      </c>
      <c r="D32" s="1"/>
      <c r="E32" s="1"/>
    </row>
    <row r="33" spans="1:5" ht="16.3">
      <c r="A33" s="428" t="s">
        <v>360</v>
      </c>
      <c r="B33" s="274"/>
      <c r="D33" s="1"/>
      <c r="E33" s="1"/>
    </row>
    <row r="34" spans="1:5">
      <c r="A34" s="344"/>
      <c r="D34" s="1"/>
      <c r="E34" s="1"/>
    </row>
    <row r="35" spans="1:5">
      <c r="A35" s="344"/>
      <c r="D35" s="1"/>
      <c r="E35" s="1"/>
    </row>
    <row r="36" spans="1:5" ht="14.3">
      <c r="A36" s="273" t="s">
        <v>628</v>
      </c>
      <c r="B36" s="274"/>
      <c r="D36" s="1"/>
      <c r="E36" s="1"/>
    </row>
    <row r="37" spans="1:5">
      <c r="A37" s="344"/>
      <c r="D37" s="1"/>
      <c r="E37" s="1"/>
    </row>
    <row r="38" spans="1:5">
      <c r="A38" s="344"/>
      <c r="D38" s="1"/>
      <c r="E38" s="1"/>
    </row>
    <row r="39" spans="1:5">
      <c r="A39" s="344"/>
      <c r="D39" s="1"/>
      <c r="E39" s="1"/>
    </row>
    <row r="40" spans="1:5">
      <c r="A40" s="344"/>
      <c r="D40" s="1"/>
      <c r="E40" s="1"/>
    </row>
    <row r="41" spans="1:5">
      <c r="A41" s="344"/>
      <c r="D41" s="1"/>
      <c r="E41" s="1"/>
    </row>
    <row r="42" spans="1:5">
      <c r="A42" s="344"/>
      <c r="D42" s="1"/>
      <c r="E42" s="1"/>
    </row>
    <row r="43" spans="1:5">
      <c r="A43" s="344"/>
      <c r="D43" s="1"/>
      <c r="E43" s="1"/>
    </row>
    <row r="44" spans="1:5">
      <c r="A44" s="344"/>
      <c r="D44" s="1"/>
      <c r="E44" s="1"/>
    </row>
    <row r="45" spans="1:5" ht="14.3">
      <c r="A45" s="345"/>
      <c r="B45" s="51"/>
      <c r="D45" s="1"/>
      <c r="E45" s="1"/>
    </row>
    <row r="46" spans="1:5">
      <c r="A46" s="344"/>
      <c r="D46" s="1"/>
      <c r="E46" s="1"/>
    </row>
    <row r="47" spans="1:5">
      <c r="A47" s="344"/>
    </row>
    <row r="49" spans="4:5">
      <c r="D49" s="1"/>
      <c r="E49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showGridLines="0" zoomScale="85" zoomScaleNormal="85" workbookViewId="0">
      <selection activeCell="A65" sqref="A65"/>
    </sheetView>
  </sheetViews>
  <sheetFormatPr defaultRowHeight="12.9"/>
  <sheetData>
    <row r="2" spans="1:1">
      <c r="A2" s="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52"/>
  <sheetViews>
    <sheetView topLeftCell="A7" workbookViewId="0">
      <selection activeCell="D13" sqref="D13:D14"/>
    </sheetView>
  </sheetViews>
  <sheetFormatPr defaultRowHeight="12.9"/>
  <cols>
    <col min="1" max="1" width="17.875" style="1" customWidth="1"/>
    <col min="2" max="2" width="19.75" style="1" customWidth="1"/>
    <col min="3" max="3" width="19.125" style="1" customWidth="1"/>
    <col min="4" max="4" width="11.625" style="34" customWidth="1"/>
    <col min="5" max="247" width="9.125" style="1"/>
    <col min="248" max="248" width="13.125" style="1" customWidth="1"/>
    <col min="249" max="249" width="19.75" style="1" customWidth="1"/>
    <col min="250" max="250" width="19.125" style="1" customWidth="1"/>
    <col min="251" max="251" width="11.625" style="1" customWidth="1"/>
    <col min="252" max="252" width="12.375" style="1" customWidth="1"/>
    <col min="253" max="253" width="12.625" style="1" customWidth="1"/>
    <col min="254" max="254" width="11.625" style="1" customWidth="1"/>
    <col min="255" max="255" width="12.375" style="1" customWidth="1"/>
    <col min="256" max="256" width="12.625" style="1" customWidth="1"/>
    <col min="257" max="257" width="11.625" style="1" customWidth="1"/>
    <col min="258" max="258" width="12.375" style="1" customWidth="1"/>
    <col min="259" max="260" width="12.625" style="1" customWidth="1"/>
    <col min="261" max="503" width="9.125" style="1"/>
    <col min="504" max="504" width="13.125" style="1" customWidth="1"/>
    <col min="505" max="505" width="19.75" style="1" customWidth="1"/>
    <col min="506" max="506" width="19.125" style="1" customWidth="1"/>
    <col min="507" max="507" width="11.625" style="1" customWidth="1"/>
    <col min="508" max="508" width="12.375" style="1" customWidth="1"/>
    <col min="509" max="509" width="12.625" style="1" customWidth="1"/>
    <col min="510" max="510" width="11.625" style="1" customWidth="1"/>
    <col min="511" max="511" width="12.375" style="1" customWidth="1"/>
    <col min="512" max="512" width="12.625" style="1" customWidth="1"/>
    <col min="513" max="513" width="11.625" style="1" customWidth="1"/>
    <col min="514" max="514" width="12.375" style="1" customWidth="1"/>
    <col min="515" max="516" width="12.625" style="1" customWidth="1"/>
    <col min="517" max="759" width="9.125" style="1"/>
    <col min="760" max="760" width="13.125" style="1" customWidth="1"/>
    <col min="761" max="761" width="19.75" style="1" customWidth="1"/>
    <col min="762" max="762" width="19.125" style="1" customWidth="1"/>
    <col min="763" max="763" width="11.625" style="1" customWidth="1"/>
    <col min="764" max="764" width="12.375" style="1" customWidth="1"/>
    <col min="765" max="765" width="12.625" style="1" customWidth="1"/>
    <col min="766" max="766" width="11.625" style="1" customWidth="1"/>
    <col min="767" max="767" width="12.375" style="1" customWidth="1"/>
    <col min="768" max="768" width="12.625" style="1" customWidth="1"/>
    <col min="769" max="769" width="11.625" style="1" customWidth="1"/>
    <col min="770" max="770" width="12.375" style="1" customWidth="1"/>
    <col min="771" max="772" width="12.625" style="1" customWidth="1"/>
    <col min="773" max="1015" width="9.125" style="1"/>
    <col min="1016" max="1016" width="13.125" style="1" customWidth="1"/>
    <col min="1017" max="1017" width="19.75" style="1" customWidth="1"/>
    <col min="1018" max="1018" width="19.125" style="1" customWidth="1"/>
    <col min="1019" max="1019" width="11.625" style="1" customWidth="1"/>
    <col min="1020" max="1020" width="12.375" style="1" customWidth="1"/>
    <col min="1021" max="1021" width="12.625" style="1" customWidth="1"/>
    <col min="1022" max="1022" width="11.625" style="1" customWidth="1"/>
    <col min="1023" max="1023" width="12.375" style="1" customWidth="1"/>
    <col min="1024" max="1024" width="12.625" style="1" customWidth="1"/>
    <col min="1025" max="1025" width="11.625" style="1" customWidth="1"/>
    <col min="1026" max="1026" width="12.375" style="1" customWidth="1"/>
    <col min="1027" max="1028" width="12.625" style="1" customWidth="1"/>
    <col min="1029" max="1271" width="9.125" style="1"/>
    <col min="1272" max="1272" width="13.125" style="1" customWidth="1"/>
    <col min="1273" max="1273" width="19.75" style="1" customWidth="1"/>
    <col min="1274" max="1274" width="19.125" style="1" customWidth="1"/>
    <col min="1275" max="1275" width="11.625" style="1" customWidth="1"/>
    <col min="1276" max="1276" width="12.375" style="1" customWidth="1"/>
    <col min="1277" max="1277" width="12.625" style="1" customWidth="1"/>
    <col min="1278" max="1278" width="11.625" style="1" customWidth="1"/>
    <col min="1279" max="1279" width="12.375" style="1" customWidth="1"/>
    <col min="1280" max="1280" width="12.625" style="1" customWidth="1"/>
    <col min="1281" max="1281" width="11.625" style="1" customWidth="1"/>
    <col min="1282" max="1282" width="12.375" style="1" customWidth="1"/>
    <col min="1283" max="1284" width="12.625" style="1" customWidth="1"/>
    <col min="1285" max="1527" width="9.125" style="1"/>
    <col min="1528" max="1528" width="13.125" style="1" customWidth="1"/>
    <col min="1529" max="1529" width="19.75" style="1" customWidth="1"/>
    <col min="1530" max="1530" width="19.125" style="1" customWidth="1"/>
    <col min="1531" max="1531" width="11.625" style="1" customWidth="1"/>
    <col min="1532" max="1532" width="12.375" style="1" customWidth="1"/>
    <col min="1533" max="1533" width="12.625" style="1" customWidth="1"/>
    <col min="1534" max="1534" width="11.625" style="1" customWidth="1"/>
    <col min="1535" max="1535" width="12.375" style="1" customWidth="1"/>
    <col min="1536" max="1536" width="12.625" style="1" customWidth="1"/>
    <col min="1537" max="1537" width="11.625" style="1" customWidth="1"/>
    <col min="1538" max="1538" width="12.375" style="1" customWidth="1"/>
    <col min="1539" max="1540" width="12.625" style="1" customWidth="1"/>
    <col min="1541" max="1783" width="9.125" style="1"/>
    <col min="1784" max="1784" width="13.125" style="1" customWidth="1"/>
    <col min="1785" max="1785" width="19.75" style="1" customWidth="1"/>
    <col min="1786" max="1786" width="19.125" style="1" customWidth="1"/>
    <col min="1787" max="1787" width="11.625" style="1" customWidth="1"/>
    <col min="1788" max="1788" width="12.375" style="1" customWidth="1"/>
    <col min="1789" max="1789" width="12.625" style="1" customWidth="1"/>
    <col min="1790" max="1790" width="11.625" style="1" customWidth="1"/>
    <col min="1791" max="1791" width="12.375" style="1" customWidth="1"/>
    <col min="1792" max="1792" width="12.625" style="1" customWidth="1"/>
    <col min="1793" max="1793" width="11.625" style="1" customWidth="1"/>
    <col min="1794" max="1794" width="12.375" style="1" customWidth="1"/>
    <col min="1795" max="1796" width="12.625" style="1" customWidth="1"/>
    <col min="1797" max="2039" width="9.125" style="1"/>
    <col min="2040" max="2040" width="13.125" style="1" customWidth="1"/>
    <col min="2041" max="2041" width="19.75" style="1" customWidth="1"/>
    <col min="2042" max="2042" width="19.125" style="1" customWidth="1"/>
    <col min="2043" max="2043" width="11.625" style="1" customWidth="1"/>
    <col min="2044" max="2044" width="12.375" style="1" customWidth="1"/>
    <col min="2045" max="2045" width="12.625" style="1" customWidth="1"/>
    <col min="2046" max="2046" width="11.625" style="1" customWidth="1"/>
    <col min="2047" max="2047" width="12.375" style="1" customWidth="1"/>
    <col min="2048" max="2048" width="12.625" style="1" customWidth="1"/>
    <col min="2049" max="2049" width="11.625" style="1" customWidth="1"/>
    <col min="2050" max="2050" width="12.375" style="1" customWidth="1"/>
    <col min="2051" max="2052" width="12.625" style="1" customWidth="1"/>
    <col min="2053" max="2295" width="9.125" style="1"/>
    <col min="2296" max="2296" width="13.125" style="1" customWidth="1"/>
    <col min="2297" max="2297" width="19.75" style="1" customWidth="1"/>
    <col min="2298" max="2298" width="19.125" style="1" customWidth="1"/>
    <col min="2299" max="2299" width="11.625" style="1" customWidth="1"/>
    <col min="2300" max="2300" width="12.375" style="1" customWidth="1"/>
    <col min="2301" max="2301" width="12.625" style="1" customWidth="1"/>
    <col min="2302" max="2302" width="11.625" style="1" customWidth="1"/>
    <col min="2303" max="2303" width="12.375" style="1" customWidth="1"/>
    <col min="2304" max="2304" width="12.625" style="1" customWidth="1"/>
    <col min="2305" max="2305" width="11.625" style="1" customWidth="1"/>
    <col min="2306" max="2306" width="12.375" style="1" customWidth="1"/>
    <col min="2307" max="2308" width="12.625" style="1" customWidth="1"/>
    <col min="2309" max="2551" width="9.125" style="1"/>
    <col min="2552" max="2552" width="13.125" style="1" customWidth="1"/>
    <col min="2553" max="2553" width="19.75" style="1" customWidth="1"/>
    <col min="2554" max="2554" width="19.125" style="1" customWidth="1"/>
    <col min="2555" max="2555" width="11.625" style="1" customWidth="1"/>
    <col min="2556" max="2556" width="12.375" style="1" customWidth="1"/>
    <col min="2557" max="2557" width="12.625" style="1" customWidth="1"/>
    <col min="2558" max="2558" width="11.625" style="1" customWidth="1"/>
    <col min="2559" max="2559" width="12.375" style="1" customWidth="1"/>
    <col min="2560" max="2560" width="12.625" style="1" customWidth="1"/>
    <col min="2561" max="2561" width="11.625" style="1" customWidth="1"/>
    <col min="2562" max="2562" width="12.375" style="1" customWidth="1"/>
    <col min="2563" max="2564" width="12.625" style="1" customWidth="1"/>
    <col min="2565" max="2807" width="9.125" style="1"/>
    <col min="2808" max="2808" width="13.125" style="1" customWidth="1"/>
    <col min="2809" max="2809" width="19.75" style="1" customWidth="1"/>
    <col min="2810" max="2810" width="19.125" style="1" customWidth="1"/>
    <col min="2811" max="2811" width="11.625" style="1" customWidth="1"/>
    <col min="2812" max="2812" width="12.375" style="1" customWidth="1"/>
    <col min="2813" max="2813" width="12.625" style="1" customWidth="1"/>
    <col min="2814" max="2814" width="11.625" style="1" customWidth="1"/>
    <col min="2815" max="2815" width="12.375" style="1" customWidth="1"/>
    <col min="2816" max="2816" width="12.625" style="1" customWidth="1"/>
    <col min="2817" max="2817" width="11.625" style="1" customWidth="1"/>
    <col min="2818" max="2818" width="12.375" style="1" customWidth="1"/>
    <col min="2819" max="2820" width="12.625" style="1" customWidth="1"/>
    <col min="2821" max="3063" width="9.125" style="1"/>
    <col min="3064" max="3064" width="13.125" style="1" customWidth="1"/>
    <col min="3065" max="3065" width="19.75" style="1" customWidth="1"/>
    <col min="3066" max="3066" width="19.125" style="1" customWidth="1"/>
    <col min="3067" max="3067" width="11.625" style="1" customWidth="1"/>
    <col min="3068" max="3068" width="12.375" style="1" customWidth="1"/>
    <col min="3069" max="3069" width="12.625" style="1" customWidth="1"/>
    <col min="3070" max="3070" width="11.625" style="1" customWidth="1"/>
    <col min="3071" max="3071" width="12.375" style="1" customWidth="1"/>
    <col min="3072" max="3072" width="12.625" style="1" customWidth="1"/>
    <col min="3073" max="3073" width="11.625" style="1" customWidth="1"/>
    <col min="3074" max="3074" width="12.375" style="1" customWidth="1"/>
    <col min="3075" max="3076" width="12.625" style="1" customWidth="1"/>
    <col min="3077" max="3319" width="9.125" style="1"/>
    <col min="3320" max="3320" width="13.125" style="1" customWidth="1"/>
    <col min="3321" max="3321" width="19.75" style="1" customWidth="1"/>
    <col min="3322" max="3322" width="19.125" style="1" customWidth="1"/>
    <col min="3323" max="3323" width="11.625" style="1" customWidth="1"/>
    <col min="3324" max="3324" width="12.375" style="1" customWidth="1"/>
    <col min="3325" max="3325" width="12.625" style="1" customWidth="1"/>
    <col min="3326" max="3326" width="11.625" style="1" customWidth="1"/>
    <col min="3327" max="3327" width="12.375" style="1" customWidth="1"/>
    <col min="3328" max="3328" width="12.625" style="1" customWidth="1"/>
    <col min="3329" max="3329" width="11.625" style="1" customWidth="1"/>
    <col min="3330" max="3330" width="12.375" style="1" customWidth="1"/>
    <col min="3331" max="3332" width="12.625" style="1" customWidth="1"/>
    <col min="3333" max="3575" width="9.125" style="1"/>
    <col min="3576" max="3576" width="13.125" style="1" customWidth="1"/>
    <col min="3577" max="3577" width="19.75" style="1" customWidth="1"/>
    <col min="3578" max="3578" width="19.125" style="1" customWidth="1"/>
    <col min="3579" max="3579" width="11.625" style="1" customWidth="1"/>
    <col min="3580" max="3580" width="12.375" style="1" customWidth="1"/>
    <col min="3581" max="3581" width="12.625" style="1" customWidth="1"/>
    <col min="3582" max="3582" width="11.625" style="1" customWidth="1"/>
    <col min="3583" max="3583" width="12.375" style="1" customWidth="1"/>
    <col min="3584" max="3584" width="12.625" style="1" customWidth="1"/>
    <col min="3585" max="3585" width="11.625" style="1" customWidth="1"/>
    <col min="3586" max="3586" width="12.375" style="1" customWidth="1"/>
    <col min="3587" max="3588" width="12.625" style="1" customWidth="1"/>
    <col min="3589" max="3831" width="9.125" style="1"/>
    <col min="3832" max="3832" width="13.125" style="1" customWidth="1"/>
    <col min="3833" max="3833" width="19.75" style="1" customWidth="1"/>
    <col min="3834" max="3834" width="19.125" style="1" customWidth="1"/>
    <col min="3835" max="3835" width="11.625" style="1" customWidth="1"/>
    <col min="3836" max="3836" width="12.375" style="1" customWidth="1"/>
    <col min="3837" max="3837" width="12.625" style="1" customWidth="1"/>
    <col min="3838" max="3838" width="11.625" style="1" customWidth="1"/>
    <col min="3839" max="3839" width="12.375" style="1" customWidth="1"/>
    <col min="3840" max="3840" width="12.625" style="1" customWidth="1"/>
    <col min="3841" max="3841" width="11.625" style="1" customWidth="1"/>
    <col min="3842" max="3842" width="12.375" style="1" customWidth="1"/>
    <col min="3843" max="3844" width="12.625" style="1" customWidth="1"/>
    <col min="3845" max="4087" width="9.125" style="1"/>
    <col min="4088" max="4088" width="13.125" style="1" customWidth="1"/>
    <col min="4089" max="4089" width="19.75" style="1" customWidth="1"/>
    <col min="4090" max="4090" width="19.125" style="1" customWidth="1"/>
    <col min="4091" max="4091" width="11.625" style="1" customWidth="1"/>
    <col min="4092" max="4092" width="12.375" style="1" customWidth="1"/>
    <col min="4093" max="4093" width="12.625" style="1" customWidth="1"/>
    <col min="4094" max="4094" width="11.625" style="1" customWidth="1"/>
    <col min="4095" max="4095" width="12.375" style="1" customWidth="1"/>
    <col min="4096" max="4096" width="12.625" style="1" customWidth="1"/>
    <col min="4097" max="4097" width="11.625" style="1" customWidth="1"/>
    <col min="4098" max="4098" width="12.375" style="1" customWidth="1"/>
    <col min="4099" max="4100" width="12.625" style="1" customWidth="1"/>
    <col min="4101" max="4343" width="9.125" style="1"/>
    <col min="4344" max="4344" width="13.125" style="1" customWidth="1"/>
    <col min="4345" max="4345" width="19.75" style="1" customWidth="1"/>
    <col min="4346" max="4346" width="19.125" style="1" customWidth="1"/>
    <col min="4347" max="4347" width="11.625" style="1" customWidth="1"/>
    <col min="4348" max="4348" width="12.375" style="1" customWidth="1"/>
    <col min="4349" max="4349" width="12.625" style="1" customWidth="1"/>
    <col min="4350" max="4350" width="11.625" style="1" customWidth="1"/>
    <col min="4351" max="4351" width="12.375" style="1" customWidth="1"/>
    <col min="4352" max="4352" width="12.625" style="1" customWidth="1"/>
    <col min="4353" max="4353" width="11.625" style="1" customWidth="1"/>
    <col min="4354" max="4354" width="12.375" style="1" customWidth="1"/>
    <col min="4355" max="4356" width="12.625" style="1" customWidth="1"/>
    <col min="4357" max="4599" width="9.125" style="1"/>
    <col min="4600" max="4600" width="13.125" style="1" customWidth="1"/>
    <col min="4601" max="4601" width="19.75" style="1" customWidth="1"/>
    <col min="4602" max="4602" width="19.125" style="1" customWidth="1"/>
    <col min="4603" max="4603" width="11.625" style="1" customWidth="1"/>
    <col min="4604" max="4604" width="12.375" style="1" customWidth="1"/>
    <col min="4605" max="4605" width="12.625" style="1" customWidth="1"/>
    <col min="4606" max="4606" width="11.625" style="1" customWidth="1"/>
    <col min="4607" max="4607" width="12.375" style="1" customWidth="1"/>
    <col min="4608" max="4608" width="12.625" style="1" customWidth="1"/>
    <col min="4609" max="4609" width="11.625" style="1" customWidth="1"/>
    <col min="4610" max="4610" width="12.375" style="1" customWidth="1"/>
    <col min="4611" max="4612" width="12.625" style="1" customWidth="1"/>
    <col min="4613" max="4855" width="9.125" style="1"/>
    <col min="4856" max="4856" width="13.125" style="1" customWidth="1"/>
    <col min="4857" max="4857" width="19.75" style="1" customWidth="1"/>
    <col min="4858" max="4858" width="19.125" style="1" customWidth="1"/>
    <col min="4859" max="4859" width="11.625" style="1" customWidth="1"/>
    <col min="4860" max="4860" width="12.375" style="1" customWidth="1"/>
    <col min="4861" max="4861" width="12.625" style="1" customWidth="1"/>
    <col min="4862" max="4862" width="11.625" style="1" customWidth="1"/>
    <col min="4863" max="4863" width="12.375" style="1" customWidth="1"/>
    <col min="4864" max="4864" width="12.625" style="1" customWidth="1"/>
    <col min="4865" max="4865" width="11.625" style="1" customWidth="1"/>
    <col min="4866" max="4866" width="12.375" style="1" customWidth="1"/>
    <col min="4867" max="4868" width="12.625" style="1" customWidth="1"/>
    <col min="4869" max="5111" width="9.125" style="1"/>
    <col min="5112" max="5112" width="13.125" style="1" customWidth="1"/>
    <col min="5113" max="5113" width="19.75" style="1" customWidth="1"/>
    <col min="5114" max="5114" width="19.125" style="1" customWidth="1"/>
    <col min="5115" max="5115" width="11.625" style="1" customWidth="1"/>
    <col min="5116" max="5116" width="12.375" style="1" customWidth="1"/>
    <col min="5117" max="5117" width="12.625" style="1" customWidth="1"/>
    <col min="5118" max="5118" width="11.625" style="1" customWidth="1"/>
    <col min="5119" max="5119" width="12.375" style="1" customWidth="1"/>
    <col min="5120" max="5120" width="12.625" style="1" customWidth="1"/>
    <col min="5121" max="5121" width="11.625" style="1" customWidth="1"/>
    <col min="5122" max="5122" width="12.375" style="1" customWidth="1"/>
    <col min="5123" max="5124" width="12.625" style="1" customWidth="1"/>
    <col min="5125" max="5367" width="9.125" style="1"/>
    <col min="5368" max="5368" width="13.125" style="1" customWidth="1"/>
    <col min="5369" max="5369" width="19.75" style="1" customWidth="1"/>
    <col min="5370" max="5370" width="19.125" style="1" customWidth="1"/>
    <col min="5371" max="5371" width="11.625" style="1" customWidth="1"/>
    <col min="5372" max="5372" width="12.375" style="1" customWidth="1"/>
    <col min="5373" max="5373" width="12.625" style="1" customWidth="1"/>
    <col min="5374" max="5374" width="11.625" style="1" customWidth="1"/>
    <col min="5375" max="5375" width="12.375" style="1" customWidth="1"/>
    <col min="5376" max="5376" width="12.625" style="1" customWidth="1"/>
    <col min="5377" max="5377" width="11.625" style="1" customWidth="1"/>
    <col min="5378" max="5378" width="12.375" style="1" customWidth="1"/>
    <col min="5379" max="5380" width="12.625" style="1" customWidth="1"/>
    <col min="5381" max="5623" width="9.125" style="1"/>
    <col min="5624" max="5624" width="13.125" style="1" customWidth="1"/>
    <col min="5625" max="5625" width="19.75" style="1" customWidth="1"/>
    <col min="5626" max="5626" width="19.125" style="1" customWidth="1"/>
    <col min="5627" max="5627" width="11.625" style="1" customWidth="1"/>
    <col min="5628" max="5628" width="12.375" style="1" customWidth="1"/>
    <col min="5629" max="5629" width="12.625" style="1" customWidth="1"/>
    <col min="5630" max="5630" width="11.625" style="1" customWidth="1"/>
    <col min="5631" max="5631" width="12.375" style="1" customWidth="1"/>
    <col min="5632" max="5632" width="12.625" style="1" customWidth="1"/>
    <col min="5633" max="5633" width="11.625" style="1" customWidth="1"/>
    <col min="5634" max="5634" width="12.375" style="1" customWidth="1"/>
    <col min="5635" max="5636" width="12.625" style="1" customWidth="1"/>
    <col min="5637" max="5879" width="9.125" style="1"/>
    <col min="5880" max="5880" width="13.125" style="1" customWidth="1"/>
    <col min="5881" max="5881" width="19.75" style="1" customWidth="1"/>
    <col min="5882" max="5882" width="19.125" style="1" customWidth="1"/>
    <col min="5883" max="5883" width="11.625" style="1" customWidth="1"/>
    <col min="5884" max="5884" width="12.375" style="1" customWidth="1"/>
    <col min="5885" max="5885" width="12.625" style="1" customWidth="1"/>
    <col min="5886" max="5886" width="11.625" style="1" customWidth="1"/>
    <col min="5887" max="5887" width="12.375" style="1" customWidth="1"/>
    <col min="5888" max="5888" width="12.625" style="1" customWidth="1"/>
    <col min="5889" max="5889" width="11.625" style="1" customWidth="1"/>
    <col min="5890" max="5890" width="12.375" style="1" customWidth="1"/>
    <col min="5891" max="5892" width="12.625" style="1" customWidth="1"/>
    <col min="5893" max="6135" width="9.125" style="1"/>
    <col min="6136" max="6136" width="13.125" style="1" customWidth="1"/>
    <col min="6137" max="6137" width="19.75" style="1" customWidth="1"/>
    <col min="6138" max="6138" width="19.125" style="1" customWidth="1"/>
    <col min="6139" max="6139" width="11.625" style="1" customWidth="1"/>
    <col min="6140" max="6140" width="12.375" style="1" customWidth="1"/>
    <col min="6141" max="6141" width="12.625" style="1" customWidth="1"/>
    <col min="6142" max="6142" width="11.625" style="1" customWidth="1"/>
    <col min="6143" max="6143" width="12.375" style="1" customWidth="1"/>
    <col min="6144" max="6144" width="12.625" style="1" customWidth="1"/>
    <col min="6145" max="6145" width="11.625" style="1" customWidth="1"/>
    <col min="6146" max="6146" width="12.375" style="1" customWidth="1"/>
    <col min="6147" max="6148" width="12.625" style="1" customWidth="1"/>
    <col min="6149" max="6391" width="9.125" style="1"/>
    <col min="6392" max="6392" width="13.125" style="1" customWidth="1"/>
    <col min="6393" max="6393" width="19.75" style="1" customWidth="1"/>
    <col min="6394" max="6394" width="19.125" style="1" customWidth="1"/>
    <col min="6395" max="6395" width="11.625" style="1" customWidth="1"/>
    <col min="6396" max="6396" width="12.375" style="1" customWidth="1"/>
    <col min="6397" max="6397" width="12.625" style="1" customWidth="1"/>
    <col min="6398" max="6398" width="11.625" style="1" customWidth="1"/>
    <col min="6399" max="6399" width="12.375" style="1" customWidth="1"/>
    <col min="6400" max="6400" width="12.625" style="1" customWidth="1"/>
    <col min="6401" max="6401" width="11.625" style="1" customWidth="1"/>
    <col min="6402" max="6402" width="12.375" style="1" customWidth="1"/>
    <col min="6403" max="6404" width="12.625" style="1" customWidth="1"/>
    <col min="6405" max="6647" width="9.125" style="1"/>
    <col min="6648" max="6648" width="13.125" style="1" customWidth="1"/>
    <col min="6649" max="6649" width="19.75" style="1" customWidth="1"/>
    <col min="6650" max="6650" width="19.125" style="1" customWidth="1"/>
    <col min="6651" max="6651" width="11.625" style="1" customWidth="1"/>
    <col min="6652" max="6652" width="12.375" style="1" customWidth="1"/>
    <col min="6653" max="6653" width="12.625" style="1" customWidth="1"/>
    <col min="6654" max="6654" width="11.625" style="1" customWidth="1"/>
    <col min="6655" max="6655" width="12.375" style="1" customWidth="1"/>
    <col min="6656" max="6656" width="12.625" style="1" customWidth="1"/>
    <col min="6657" max="6657" width="11.625" style="1" customWidth="1"/>
    <col min="6658" max="6658" width="12.375" style="1" customWidth="1"/>
    <col min="6659" max="6660" width="12.625" style="1" customWidth="1"/>
    <col min="6661" max="6903" width="9.125" style="1"/>
    <col min="6904" max="6904" width="13.125" style="1" customWidth="1"/>
    <col min="6905" max="6905" width="19.75" style="1" customWidth="1"/>
    <col min="6906" max="6906" width="19.125" style="1" customWidth="1"/>
    <col min="6907" max="6907" width="11.625" style="1" customWidth="1"/>
    <col min="6908" max="6908" width="12.375" style="1" customWidth="1"/>
    <col min="6909" max="6909" width="12.625" style="1" customWidth="1"/>
    <col min="6910" max="6910" width="11.625" style="1" customWidth="1"/>
    <col min="6911" max="6911" width="12.375" style="1" customWidth="1"/>
    <col min="6912" max="6912" width="12.625" style="1" customWidth="1"/>
    <col min="6913" max="6913" width="11.625" style="1" customWidth="1"/>
    <col min="6914" max="6914" width="12.375" style="1" customWidth="1"/>
    <col min="6915" max="6916" width="12.625" style="1" customWidth="1"/>
    <col min="6917" max="7159" width="9.125" style="1"/>
    <col min="7160" max="7160" width="13.125" style="1" customWidth="1"/>
    <col min="7161" max="7161" width="19.75" style="1" customWidth="1"/>
    <col min="7162" max="7162" width="19.125" style="1" customWidth="1"/>
    <col min="7163" max="7163" width="11.625" style="1" customWidth="1"/>
    <col min="7164" max="7164" width="12.375" style="1" customWidth="1"/>
    <col min="7165" max="7165" width="12.625" style="1" customWidth="1"/>
    <col min="7166" max="7166" width="11.625" style="1" customWidth="1"/>
    <col min="7167" max="7167" width="12.375" style="1" customWidth="1"/>
    <col min="7168" max="7168" width="12.625" style="1" customWidth="1"/>
    <col min="7169" max="7169" width="11.625" style="1" customWidth="1"/>
    <col min="7170" max="7170" width="12.375" style="1" customWidth="1"/>
    <col min="7171" max="7172" width="12.625" style="1" customWidth="1"/>
    <col min="7173" max="7415" width="9.125" style="1"/>
    <col min="7416" max="7416" width="13.125" style="1" customWidth="1"/>
    <col min="7417" max="7417" width="19.75" style="1" customWidth="1"/>
    <col min="7418" max="7418" width="19.125" style="1" customWidth="1"/>
    <col min="7419" max="7419" width="11.625" style="1" customWidth="1"/>
    <col min="7420" max="7420" width="12.375" style="1" customWidth="1"/>
    <col min="7421" max="7421" width="12.625" style="1" customWidth="1"/>
    <col min="7422" max="7422" width="11.625" style="1" customWidth="1"/>
    <col min="7423" max="7423" width="12.375" style="1" customWidth="1"/>
    <col min="7424" max="7424" width="12.625" style="1" customWidth="1"/>
    <col min="7425" max="7425" width="11.625" style="1" customWidth="1"/>
    <col min="7426" max="7426" width="12.375" style="1" customWidth="1"/>
    <col min="7427" max="7428" width="12.625" style="1" customWidth="1"/>
    <col min="7429" max="7671" width="9.125" style="1"/>
    <col min="7672" max="7672" width="13.125" style="1" customWidth="1"/>
    <col min="7673" max="7673" width="19.75" style="1" customWidth="1"/>
    <col min="7674" max="7674" width="19.125" style="1" customWidth="1"/>
    <col min="7675" max="7675" width="11.625" style="1" customWidth="1"/>
    <col min="7676" max="7676" width="12.375" style="1" customWidth="1"/>
    <col min="7677" max="7677" width="12.625" style="1" customWidth="1"/>
    <col min="7678" max="7678" width="11.625" style="1" customWidth="1"/>
    <col min="7679" max="7679" width="12.375" style="1" customWidth="1"/>
    <col min="7680" max="7680" width="12.625" style="1" customWidth="1"/>
    <col min="7681" max="7681" width="11.625" style="1" customWidth="1"/>
    <col min="7682" max="7682" width="12.375" style="1" customWidth="1"/>
    <col min="7683" max="7684" width="12.625" style="1" customWidth="1"/>
    <col min="7685" max="7927" width="9.125" style="1"/>
    <col min="7928" max="7928" width="13.125" style="1" customWidth="1"/>
    <col min="7929" max="7929" width="19.75" style="1" customWidth="1"/>
    <col min="7930" max="7930" width="19.125" style="1" customWidth="1"/>
    <col min="7931" max="7931" width="11.625" style="1" customWidth="1"/>
    <col min="7932" max="7932" width="12.375" style="1" customWidth="1"/>
    <col min="7933" max="7933" width="12.625" style="1" customWidth="1"/>
    <col min="7934" max="7934" width="11.625" style="1" customWidth="1"/>
    <col min="7935" max="7935" width="12.375" style="1" customWidth="1"/>
    <col min="7936" max="7936" width="12.625" style="1" customWidth="1"/>
    <col min="7937" max="7937" width="11.625" style="1" customWidth="1"/>
    <col min="7938" max="7938" width="12.375" style="1" customWidth="1"/>
    <col min="7939" max="7940" width="12.625" style="1" customWidth="1"/>
    <col min="7941" max="8183" width="9.125" style="1"/>
    <col min="8184" max="8184" width="13.125" style="1" customWidth="1"/>
    <col min="8185" max="8185" width="19.75" style="1" customWidth="1"/>
    <col min="8186" max="8186" width="19.125" style="1" customWidth="1"/>
    <col min="8187" max="8187" width="11.625" style="1" customWidth="1"/>
    <col min="8188" max="8188" width="12.375" style="1" customWidth="1"/>
    <col min="8189" max="8189" width="12.625" style="1" customWidth="1"/>
    <col min="8190" max="8190" width="11.625" style="1" customWidth="1"/>
    <col min="8191" max="8191" width="12.375" style="1" customWidth="1"/>
    <col min="8192" max="8192" width="12.625" style="1" customWidth="1"/>
    <col min="8193" max="8193" width="11.625" style="1" customWidth="1"/>
    <col min="8194" max="8194" width="12.375" style="1" customWidth="1"/>
    <col min="8195" max="8196" width="12.625" style="1" customWidth="1"/>
    <col min="8197" max="8439" width="9.125" style="1"/>
    <col min="8440" max="8440" width="13.125" style="1" customWidth="1"/>
    <col min="8441" max="8441" width="19.75" style="1" customWidth="1"/>
    <col min="8442" max="8442" width="19.125" style="1" customWidth="1"/>
    <col min="8443" max="8443" width="11.625" style="1" customWidth="1"/>
    <col min="8444" max="8444" width="12.375" style="1" customWidth="1"/>
    <col min="8445" max="8445" width="12.625" style="1" customWidth="1"/>
    <col min="8446" max="8446" width="11.625" style="1" customWidth="1"/>
    <col min="8447" max="8447" width="12.375" style="1" customWidth="1"/>
    <col min="8448" max="8448" width="12.625" style="1" customWidth="1"/>
    <col min="8449" max="8449" width="11.625" style="1" customWidth="1"/>
    <col min="8450" max="8450" width="12.375" style="1" customWidth="1"/>
    <col min="8451" max="8452" width="12.625" style="1" customWidth="1"/>
    <col min="8453" max="8695" width="9.125" style="1"/>
    <col min="8696" max="8696" width="13.125" style="1" customWidth="1"/>
    <col min="8697" max="8697" width="19.75" style="1" customWidth="1"/>
    <col min="8698" max="8698" width="19.125" style="1" customWidth="1"/>
    <col min="8699" max="8699" width="11.625" style="1" customWidth="1"/>
    <col min="8700" max="8700" width="12.375" style="1" customWidth="1"/>
    <col min="8701" max="8701" width="12.625" style="1" customWidth="1"/>
    <col min="8702" max="8702" width="11.625" style="1" customWidth="1"/>
    <col min="8703" max="8703" width="12.375" style="1" customWidth="1"/>
    <col min="8704" max="8704" width="12.625" style="1" customWidth="1"/>
    <col min="8705" max="8705" width="11.625" style="1" customWidth="1"/>
    <col min="8706" max="8706" width="12.375" style="1" customWidth="1"/>
    <col min="8707" max="8708" width="12.625" style="1" customWidth="1"/>
    <col min="8709" max="8951" width="9.125" style="1"/>
    <col min="8952" max="8952" width="13.125" style="1" customWidth="1"/>
    <col min="8953" max="8953" width="19.75" style="1" customWidth="1"/>
    <col min="8954" max="8954" width="19.125" style="1" customWidth="1"/>
    <col min="8955" max="8955" width="11.625" style="1" customWidth="1"/>
    <col min="8956" max="8956" width="12.375" style="1" customWidth="1"/>
    <col min="8957" max="8957" width="12.625" style="1" customWidth="1"/>
    <col min="8958" max="8958" width="11.625" style="1" customWidth="1"/>
    <col min="8959" max="8959" width="12.375" style="1" customWidth="1"/>
    <col min="8960" max="8960" width="12.625" style="1" customWidth="1"/>
    <col min="8961" max="8961" width="11.625" style="1" customWidth="1"/>
    <col min="8962" max="8962" width="12.375" style="1" customWidth="1"/>
    <col min="8963" max="8964" width="12.625" style="1" customWidth="1"/>
    <col min="8965" max="9207" width="9.125" style="1"/>
    <col min="9208" max="9208" width="13.125" style="1" customWidth="1"/>
    <col min="9209" max="9209" width="19.75" style="1" customWidth="1"/>
    <col min="9210" max="9210" width="19.125" style="1" customWidth="1"/>
    <col min="9211" max="9211" width="11.625" style="1" customWidth="1"/>
    <col min="9212" max="9212" width="12.375" style="1" customWidth="1"/>
    <col min="9213" max="9213" width="12.625" style="1" customWidth="1"/>
    <col min="9214" max="9214" width="11.625" style="1" customWidth="1"/>
    <col min="9215" max="9215" width="12.375" style="1" customWidth="1"/>
    <col min="9216" max="9216" width="12.625" style="1" customWidth="1"/>
    <col min="9217" max="9217" width="11.625" style="1" customWidth="1"/>
    <col min="9218" max="9218" width="12.375" style="1" customWidth="1"/>
    <col min="9219" max="9220" width="12.625" style="1" customWidth="1"/>
    <col min="9221" max="9463" width="9.125" style="1"/>
    <col min="9464" max="9464" width="13.125" style="1" customWidth="1"/>
    <col min="9465" max="9465" width="19.75" style="1" customWidth="1"/>
    <col min="9466" max="9466" width="19.125" style="1" customWidth="1"/>
    <col min="9467" max="9467" width="11.625" style="1" customWidth="1"/>
    <col min="9468" max="9468" width="12.375" style="1" customWidth="1"/>
    <col min="9469" max="9469" width="12.625" style="1" customWidth="1"/>
    <col min="9470" max="9470" width="11.625" style="1" customWidth="1"/>
    <col min="9471" max="9471" width="12.375" style="1" customWidth="1"/>
    <col min="9472" max="9472" width="12.625" style="1" customWidth="1"/>
    <col min="9473" max="9473" width="11.625" style="1" customWidth="1"/>
    <col min="9474" max="9474" width="12.375" style="1" customWidth="1"/>
    <col min="9475" max="9476" width="12.625" style="1" customWidth="1"/>
    <col min="9477" max="9719" width="9.125" style="1"/>
    <col min="9720" max="9720" width="13.125" style="1" customWidth="1"/>
    <col min="9721" max="9721" width="19.75" style="1" customWidth="1"/>
    <col min="9722" max="9722" width="19.125" style="1" customWidth="1"/>
    <col min="9723" max="9723" width="11.625" style="1" customWidth="1"/>
    <col min="9724" max="9724" width="12.375" style="1" customWidth="1"/>
    <col min="9725" max="9725" width="12.625" style="1" customWidth="1"/>
    <col min="9726" max="9726" width="11.625" style="1" customWidth="1"/>
    <col min="9727" max="9727" width="12.375" style="1" customWidth="1"/>
    <col min="9728" max="9728" width="12.625" style="1" customWidth="1"/>
    <col min="9729" max="9729" width="11.625" style="1" customWidth="1"/>
    <col min="9730" max="9730" width="12.375" style="1" customWidth="1"/>
    <col min="9731" max="9732" width="12.625" style="1" customWidth="1"/>
    <col min="9733" max="9975" width="9.125" style="1"/>
    <col min="9976" max="9976" width="13.125" style="1" customWidth="1"/>
    <col min="9977" max="9977" width="19.75" style="1" customWidth="1"/>
    <col min="9978" max="9978" width="19.125" style="1" customWidth="1"/>
    <col min="9979" max="9979" width="11.625" style="1" customWidth="1"/>
    <col min="9980" max="9980" width="12.375" style="1" customWidth="1"/>
    <col min="9981" max="9981" width="12.625" style="1" customWidth="1"/>
    <col min="9982" max="9982" width="11.625" style="1" customWidth="1"/>
    <col min="9983" max="9983" width="12.375" style="1" customWidth="1"/>
    <col min="9984" max="9984" width="12.625" style="1" customWidth="1"/>
    <col min="9985" max="9985" width="11.625" style="1" customWidth="1"/>
    <col min="9986" max="9986" width="12.375" style="1" customWidth="1"/>
    <col min="9987" max="9988" width="12.625" style="1" customWidth="1"/>
    <col min="9989" max="10231" width="9.125" style="1"/>
    <col min="10232" max="10232" width="13.125" style="1" customWidth="1"/>
    <col min="10233" max="10233" width="19.75" style="1" customWidth="1"/>
    <col min="10234" max="10234" width="19.125" style="1" customWidth="1"/>
    <col min="10235" max="10235" width="11.625" style="1" customWidth="1"/>
    <col min="10236" max="10236" width="12.375" style="1" customWidth="1"/>
    <col min="10237" max="10237" width="12.625" style="1" customWidth="1"/>
    <col min="10238" max="10238" width="11.625" style="1" customWidth="1"/>
    <col min="10239" max="10239" width="12.375" style="1" customWidth="1"/>
    <col min="10240" max="10240" width="12.625" style="1" customWidth="1"/>
    <col min="10241" max="10241" width="11.625" style="1" customWidth="1"/>
    <col min="10242" max="10242" width="12.375" style="1" customWidth="1"/>
    <col min="10243" max="10244" width="12.625" style="1" customWidth="1"/>
    <col min="10245" max="10487" width="9.125" style="1"/>
    <col min="10488" max="10488" width="13.125" style="1" customWidth="1"/>
    <col min="10489" max="10489" width="19.75" style="1" customWidth="1"/>
    <col min="10490" max="10490" width="19.125" style="1" customWidth="1"/>
    <col min="10491" max="10491" width="11.625" style="1" customWidth="1"/>
    <col min="10492" max="10492" width="12.375" style="1" customWidth="1"/>
    <col min="10493" max="10493" width="12.625" style="1" customWidth="1"/>
    <col min="10494" max="10494" width="11.625" style="1" customWidth="1"/>
    <col min="10495" max="10495" width="12.375" style="1" customWidth="1"/>
    <col min="10496" max="10496" width="12.625" style="1" customWidth="1"/>
    <col min="10497" max="10497" width="11.625" style="1" customWidth="1"/>
    <col min="10498" max="10498" width="12.375" style="1" customWidth="1"/>
    <col min="10499" max="10500" width="12.625" style="1" customWidth="1"/>
    <col min="10501" max="10743" width="9.125" style="1"/>
    <col min="10744" max="10744" width="13.125" style="1" customWidth="1"/>
    <col min="10745" max="10745" width="19.75" style="1" customWidth="1"/>
    <col min="10746" max="10746" width="19.125" style="1" customWidth="1"/>
    <col min="10747" max="10747" width="11.625" style="1" customWidth="1"/>
    <col min="10748" max="10748" width="12.375" style="1" customWidth="1"/>
    <col min="10749" max="10749" width="12.625" style="1" customWidth="1"/>
    <col min="10750" max="10750" width="11.625" style="1" customWidth="1"/>
    <col min="10751" max="10751" width="12.375" style="1" customWidth="1"/>
    <col min="10752" max="10752" width="12.625" style="1" customWidth="1"/>
    <col min="10753" max="10753" width="11.625" style="1" customWidth="1"/>
    <col min="10754" max="10754" width="12.375" style="1" customWidth="1"/>
    <col min="10755" max="10756" width="12.625" style="1" customWidth="1"/>
    <col min="10757" max="10999" width="9.125" style="1"/>
    <col min="11000" max="11000" width="13.125" style="1" customWidth="1"/>
    <col min="11001" max="11001" width="19.75" style="1" customWidth="1"/>
    <col min="11002" max="11002" width="19.125" style="1" customWidth="1"/>
    <col min="11003" max="11003" width="11.625" style="1" customWidth="1"/>
    <col min="11004" max="11004" width="12.375" style="1" customWidth="1"/>
    <col min="11005" max="11005" width="12.625" style="1" customWidth="1"/>
    <col min="11006" max="11006" width="11.625" style="1" customWidth="1"/>
    <col min="11007" max="11007" width="12.375" style="1" customWidth="1"/>
    <col min="11008" max="11008" width="12.625" style="1" customWidth="1"/>
    <col min="11009" max="11009" width="11.625" style="1" customWidth="1"/>
    <col min="11010" max="11010" width="12.375" style="1" customWidth="1"/>
    <col min="11011" max="11012" width="12.625" style="1" customWidth="1"/>
    <col min="11013" max="11255" width="9.125" style="1"/>
    <col min="11256" max="11256" width="13.125" style="1" customWidth="1"/>
    <col min="11257" max="11257" width="19.75" style="1" customWidth="1"/>
    <col min="11258" max="11258" width="19.125" style="1" customWidth="1"/>
    <col min="11259" max="11259" width="11.625" style="1" customWidth="1"/>
    <col min="11260" max="11260" width="12.375" style="1" customWidth="1"/>
    <col min="11261" max="11261" width="12.625" style="1" customWidth="1"/>
    <col min="11262" max="11262" width="11.625" style="1" customWidth="1"/>
    <col min="11263" max="11263" width="12.375" style="1" customWidth="1"/>
    <col min="11264" max="11264" width="12.625" style="1" customWidth="1"/>
    <col min="11265" max="11265" width="11.625" style="1" customWidth="1"/>
    <col min="11266" max="11266" width="12.375" style="1" customWidth="1"/>
    <col min="11267" max="11268" width="12.625" style="1" customWidth="1"/>
    <col min="11269" max="11511" width="9.125" style="1"/>
    <col min="11512" max="11512" width="13.125" style="1" customWidth="1"/>
    <col min="11513" max="11513" width="19.75" style="1" customWidth="1"/>
    <col min="11514" max="11514" width="19.125" style="1" customWidth="1"/>
    <col min="11515" max="11515" width="11.625" style="1" customWidth="1"/>
    <col min="11516" max="11516" width="12.375" style="1" customWidth="1"/>
    <col min="11517" max="11517" width="12.625" style="1" customWidth="1"/>
    <col min="11518" max="11518" width="11.625" style="1" customWidth="1"/>
    <col min="11519" max="11519" width="12.375" style="1" customWidth="1"/>
    <col min="11520" max="11520" width="12.625" style="1" customWidth="1"/>
    <col min="11521" max="11521" width="11.625" style="1" customWidth="1"/>
    <col min="11522" max="11522" width="12.375" style="1" customWidth="1"/>
    <col min="11523" max="11524" width="12.625" style="1" customWidth="1"/>
    <col min="11525" max="11767" width="9.125" style="1"/>
    <col min="11768" max="11768" width="13.125" style="1" customWidth="1"/>
    <col min="11769" max="11769" width="19.75" style="1" customWidth="1"/>
    <col min="11770" max="11770" width="19.125" style="1" customWidth="1"/>
    <col min="11771" max="11771" width="11.625" style="1" customWidth="1"/>
    <col min="11772" max="11772" width="12.375" style="1" customWidth="1"/>
    <col min="11773" max="11773" width="12.625" style="1" customWidth="1"/>
    <col min="11774" max="11774" width="11.625" style="1" customWidth="1"/>
    <col min="11775" max="11775" width="12.375" style="1" customWidth="1"/>
    <col min="11776" max="11776" width="12.625" style="1" customWidth="1"/>
    <col min="11777" max="11777" width="11.625" style="1" customWidth="1"/>
    <col min="11778" max="11778" width="12.375" style="1" customWidth="1"/>
    <col min="11779" max="11780" width="12.625" style="1" customWidth="1"/>
    <col min="11781" max="12023" width="9.125" style="1"/>
    <col min="12024" max="12024" width="13.125" style="1" customWidth="1"/>
    <col min="12025" max="12025" width="19.75" style="1" customWidth="1"/>
    <col min="12026" max="12026" width="19.125" style="1" customWidth="1"/>
    <col min="12027" max="12027" width="11.625" style="1" customWidth="1"/>
    <col min="12028" max="12028" width="12.375" style="1" customWidth="1"/>
    <col min="12029" max="12029" width="12.625" style="1" customWidth="1"/>
    <col min="12030" max="12030" width="11.625" style="1" customWidth="1"/>
    <col min="12031" max="12031" width="12.375" style="1" customWidth="1"/>
    <col min="12032" max="12032" width="12.625" style="1" customWidth="1"/>
    <col min="12033" max="12033" width="11.625" style="1" customWidth="1"/>
    <col min="12034" max="12034" width="12.375" style="1" customWidth="1"/>
    <col min="12035" max="12036" width="12.625" style="1" customWidth="1"/>
    <col min="12037" max="12279" width="9.125" style="1"/>
    <col min="12280" max="12280" width="13.125" style="1" customWidth="1"/>
    <col min="12281" max="12281" width="19.75" style="1" customWidth="1"/>
    <col min="12282" max="12282" width="19.125" style="1" customWidth="1"/>
    <col min="12283" max="12283" width="11.625" style="1" customWidth="1"/>
    <col min="12284" max="12284" width="12.375" style="1" customWidth="1"/>
    <col min="12285" max="12285" width="12.625" style="1" customWidth="1"/>
    <col min="12286" max="12286" width="11.625" style="1" customWidth="1"/>
    <col min="12287" max="12287" width="12.375" style="1" customWidth="1"/>
    <col min="12288" max="12288" width="12.625" style="1" customWidth="1"/>
    <col min="12289" max="12289" width="11.625" style="1" customWidth="1"/>
    <col min="12290" max="12290" width="12.375" style="1" customWidth="1"/>
    <col min="12291" max="12292" width="12.625" style="1" customWidth="1"/>
    <col min="12293" max="12535" width="9.125" style="1"/>
    <col min="12536" max="12536" width="13.125" style="1" customWidth="1"/>
    <col min="12537" max="12537" width="19.75" style="1" customWidth="1"/>
    <col min="12538" max="12538" width="19.125" style="1" customWidth="1"/>
    <col min="12539" max="12539" width="11.625" style="1" customWidth="1"/>
    <col min="12540" max="12540" width="12.375" style="1" customWidth="1"/>
    <col min="12541" max="12541" width="12.625" style="1" customWidth="1"/>
    <col min="12542" max="12542" width="11.625" style="1" customWidth="1"/>
    <col min="12543" max="12543" width="12.375" style="1" customWidth="1"/>
    <col min="12544" max="12544" width="12.625" style="1" customWidth="1"/>
    <col min="12545" max="12545" width="11.625" style="1" customWidth="1"/>
    <col min="12546" max="12546" width="12.375" style="1" customWidth="1"/>
    <col min="12547" max="12548" width="12.625" style="1" customWidth="1"/>
    <col min="12549" max="12791" width="9.125" style="1"/>
    <col min="12792" max="12792" width="13.125" style="1" customWidth="1"/>
    <col min="12793" max="12793" width="19.75" style="1" customWidth="1"/>
    <col min="12794" max="12794" width="19.125" style="1" customWidth="1"/>
    <col min="12795" max="12795" width="11.625" style="1" customWidth="1"/>
    <col min="12796" max="12796" width="12.375" style="1" customWidth="1"/>
    <col min="12797" max="12797" width="12.625" style="1" customWidth="1"/>
    <col min="12798" max="12798" width="11.625" style="1" customWidth="1"/>
    <col min="12799" max="12799" width="12.375" style="1" customWidth="1"/>
    <col min="12800" max="12800" width="12.625" style="1" customWidth="1"/>
    <col min="12801" max="12801" width="11.625" style="1" customWidth="1"/>
    <col min="12802" max="12802" width="12.375" style="1" customWidth="1"/>
    <col min="12803" max="12804" width="12.625" style="1" customWidth="1"/>
    <col min="12805" max="13047" width="9.125" style="1"/>
    <col min="13048" max="13048" width="13.125" style="1" customWidth="1"/>
    <col min="13049" max="13049" width="19.75" style="1" customWidth="1"/>
    <col min="13050" max="13050" width="19.125" style="1" customWidth="1"/>
    <col min="13051" max="13051" width="11.625" style="1" customWidth="1"/>
    <col min="13052" max="13052" width="12.375" style="1" customWidth="1"/>
    <col min="13053" max="13053" width="12.625" style="1" customWidth="1"/>
    <col min="13054" max="13054" width="11.625" style="1" customWidth="1"/>
    <col min="13055" max="13055" width="12.375" style="1" customWidth="1"/>
    <col min="13056" max="13056" width="12.625" style="1" customWidth="1"/>
    <col min="13057" max="13057" width="11.625" style="1" customWidth="1"/>
    <col min="13058" max="13058" width="12.375" style="1" customWidth="1"/>
    <col min="13059" max="13060" width="12.625" style="1" customWidth="1"/>
    <col min="13061" max="13303" width="9.125" style="1"/>
    <col min="13304" max="13304" width="13.125" style="1" customWidth="1"/>
    <col min="13305" max="13305" width="19.75" style="1" customWidth="1"/>
    <col min="13306" max="13306" width="19.125" style="1" customWidth="1"/>
    <col min="13307" max="13307" width="11.625" style="1" customWidth="1"/>
    <col min="13308" max="13308" width="12.375" style="1" customWidth="1"/>
    <col min="13309" max="13309" width="12.625" style="1" customWidth="1"/>
    <col min="13310" max="13310" width="11.625" style="1" customWidth="1"/>
    <col min="13311" max="13311" width="12.375" style="1" customWidth="1"/>
    <col min="13312" max="13312" width="12.625" style="1" customWidth="1"/>
    <col min="13313" max="13313" width="11.625" style="1" customWidth="1"/>
    <col min="13314" max="13314" width="12.375" style="1" customWidth="1"/>
    <col min="13315" max="13316" width="12.625" style="1" customWidth="1"/>
    <col min="13317" max="13559" width="9.125" style="1"/>
    <col min="13560" max="13560" width="13.125" style="1" customWidth="1"/>
    <col min="13561" max="13561" width="19.75" style="1" customWidth="1"/>
    <col min="13562" max="13562" width="19.125" style="1" customWidth="1"/>
    <col min="13563" max="13563" width="11.625" style="1" customWidth="1"/>
    <col min="13564" max="13564" width="12.375" style="1" customWidth="1"/>
    <col min="13565" max="13565" width="12.625" style="1" customWidth="1"/>
    <col min="13566" max="13566" width="11.625" style="1" customWidth="1"/>
    <col min="13567" max="13567" width="12.375" style="1" customWidth="1"/>
    <col min="13568" max="13568" width="12.625" style="1" customWidth="1"/>
    <col min="13569" max="13569" width="11.625" style="1" customWidth="1"/>
    <col min="13570" max="13570" width="12.375" style="1" customWidth="1"/>
    <col min="13571" max="13572" width="12.625" style="1" customWidth="1"/>
    <col min="13573" max="13815" width="9.125" style="1"/>
    <col min="13816" max="13816" width="13.125" style="1" customWidth="1"/>
    <col min="13817" max="13817" width="19.75" style="1" customWidth="1"/>
    <col min="13818" max="13818" width="19.125" style="1" customWidth="1"/>
    <col min="13819" max="13819" width="11.625" style="1" customWidth="1"/>
    <col min="13820" max="13820" width="12.375" style="1" customWidth="1"/>
    <col min="13821" max="13821" width="12.625" style="1" customWidth="1"/>
    <col min="13822" max="13822" width="11.625" style="1" customWidth="1"/>
    <col min="13823" max="13823" width="12.375" style="1" customWidth="1"/>
    <col min="13824" max="13824" width="12.625" style="1" customWidth="1"/>
    <col min="13825" max="13825" width="11.625" style="1" customWidth="1"/>
    <col min="13826" max="13826" width="12.375" style="1" customWidth="1"/>
    <col min="13827" max="13828" width="12.625" style="1" customWidth="1"/>
    <col min="13829" max="14071" width="9.125" style="1"/>
    <col min="14072" max="14072" width="13.125" style="1" customWidth="1"/>
    <col min="14073" max="14073" width="19.75" style="1" customWidth="1"/>
    <col min="14074" max="14074" width="19.125" style="1" customWidth="1"/>
    <col min="14075" max="14075" width="11.625" style="1" customWidth="1"/>
    <col min="14076" max="14076" width="12.375" style="1" customWidth="1"/>
    <col min="14077" max="14077" width="12.625" style="1" customWidth="1"/>
    <col min="14078" max="14078" width="11.625" style="1" customWidth="1"/>
    <col min="14079" max="14079" width="12.375" style="1" customWidth="1"/>
    <col min="14080" max="14080" width="12.625" style="1" customWidth="1"/>
    <col min="14081" max="14081" width="11.625" style="1" customWidth="1"/>
    <col min="14082" max="14082" width="12.375" style="1" customWidth="1"/>
    <col min="14083" max="14084" width="12.625" style="1" customWidth="1"/>
    <col min="14085" max="14327" width="9.125" style="1"/>
    <col min="14328" max="14328" width="13.125" style="1" customWidth="1"/>
    <col min="14329" max="14329" width="19.75" style="1" customWidth="1"/>
    <col min="14330" max="14330" width="19.125" style="1" customWidth="1"/>
    <col min="14331" max="14331" width="11.625" style="1" customWidth="1"/>
    <col min="14332" max="14332" width="12.375" style="1" customWidth="1"/>
    <col min="14333" max="14333" width="12.625" style="1" customWidth="1"/>
    <col min="14334" max="14334" width="11.625" style="1" customWidth="1"/>
    <col min="14335" max="14335" width="12.375" style="1" customWidth="1"/>
    <col min="14336" max="14336" width="12.625" style="1" customWidth="1"/>
    <col min="14337" max="14337" width="11.625" style="1" customWidth="1"/>
    <col min="14338" max="14338" width="12.375" style="1" customWidth="1"/>
    <col min="14339" max="14340" width="12.625" style="1" customWidth="1"/>
    <col min="14341" max="14583" width="9.125" style="1"/>
    <col min="14584" max="14584" width="13.125" style="1" customWidth="1"/>
    <col min="14585" max="14585" width="19.75" style="1" customWidth="1"/>
    <col min="14586" max="14586" width="19.125" style="1" customWidth="1"/>
    <col min="14587" max="14587" width="11.625" style="1" customWidth="1"/>
    <col min="14588" max="14588" width="12.375" style="1" customWidth="1"/>
    <col min="14589" max="14589" width="12.625" style="1" customWidth="1"/>
    <col min="14590" max="14590" width="11.625" style="1" customWidth="1"/>
    <col min="14591" max="14591" width="12.375" style="1" customWidth="1"/>
    <col min="14592" max="14592" width="12.625" style="1" customWidth="1"/>
    <col min="14593" max="14593" width="11.625" style="1" customWidth="1"/>
    <col min="14594" max="14594" width="12.375" style="1" customWidth="1"/>
    <col min="14595" max="14596" width="12.625" style="1" customWidth="1"/>
    <col min="14597" max="14839" width="9.125" style="1"/>
    <col min="14840" max="14840" width="13.125" style="1" customWidth="1"/>
    <col min="14841" max="14841" width="19.75" style="1" customWidth="1"/>
    <col min="14842" max="14842" width="19.125" style="1" customWidth="1"/>
    <col min="14843" max="14843" width="11.625" style="1" customWidth="1"/>
    <col min="14844" max="14844" width="12.375" style="1" customWidth="1"/>
    <col min="14845" max="14845" width="12.625" style="1" customWidth="1"/>
    <col min="14846" max="14846" width="11.625" style="1" customWidth="1"/>
    <col min="14847" max="14847" width="12.375" style="1" customWidth="1"/>
    <col min="14848" max="14848" width="12.625" style="1" customWidth="1"/>
    <col min="14849" max="14849" width="11.625" style="1" customWidth="1"/>
    <col min="14850" max="14850" width="12.375" style="1" customWidth="1"/>
    <col min="14851" max="14852" width="12.625" style="1" customWidth="1"/>
    <col min="14853" max="15095" width="9.125" style="1"/>
    <col min="15096" max="15096" width="13.125" style="1" customWidth="1"/>
    <col min="15097" max="15097" width="19.75" style="1" customWidth="1"/>
    <col min="15098" max="15098" width="19.125" style="1" customWidth="1"/>
    <col min="15099" max="15099" width="11.625" style="1" customWidth="1"/>
    <col min="15100" max="15100" width="12.375" style="1" customWidth="1"/>
    <col min="15101" max="15101" width="12.625" style="1" customWidth="1"/>
    <col min="15102" max="15102" width="11.625" style="1" customWidth="1"/>
    <col min="15103" max="15103" width="12.375" style="1" customWidth="1"/>
    <col min="15104" max="15104" width="12.625" style="1" customWidth="1"/>
    <col min="15105" max="15105" width="11.625" style="1" customWidth="1"/>
    <col min="15106" max="15106" width="12.375" style="1" customWidth="1"/>
    <col min="15107" max="15108" width="12.625" style="1" customWidth="1"/>
    <col min="15109" max="15351" width="9.125" style="1"/>
    <col min="15352" max="15352" width="13.125" style="1" customWidth="1"/>
    <col min="15353" max="15353" width="19.75" style="1" customWidth="1"/>
    <col min="15354" max="15354" width="19.125" style="1" customWidth="1"/>
    <col min="15355" max="15355" width="11.625" style="1" customWidth="1"/>
    <col min="15356" max="15356" width="12.375" style="1" customWidth="1"/>
    <col min="15357" max="15357" width="12.625" style="1" customWidth="1"/>
    <col min="15358" max="15358" width="11.625" style="1" customWidth="1"/>
    <col min="15359" max="15359" width="12.375" style="1" customWidth="1"/>
    <col min="15360" max="15360" width="12.625" style="1" customWidth="1"/>
    <col min="15361" max="15361" width="11.625" style="1" customWidth="1"/>
    <col min="15362" max="15362" width="12.375" style="1" customWidth="1"/>
    <col min="15363" max="15364" width="12.625" style="1" customWidth="1"/>
    <col min="15365" max="15607" width="9.125" style="1"/>
    <col min="15608" max="15608" width="13.125" style="1" customWidth="1"/>
    <col min="15609" max="15609" width="19.75" style="1" customWidth="1"/>
    <col min="15610" max="15610" width="19.125" style="1" customWidth="1"/>
    <col min="15611" max="15611" width="11.625" style="1" customWidth="1"/>
    <col min="15612" max="15612" width="12.375" style="1" customWidth="1"/>
    <col min="15613" max="15613" width="12.625" style="1" customWidth="1"/>
    <col min="15614" max="15614" width="11.625" style="1" customWidth="1"/>
    <col min="15615" max="15615" width="12.375" style="1" customWidth="1"/>
    <col min="15616" max="15616" width="12.625" style="1" customWidth="1"/>
    <col min="15617" max="15617" width="11.625" style="1" customWidth="1"/>
    <col min="15618" max="15618" width="12.375" style="1" customWidth="1"/>
    <col min="15619" max="15620" width="12.625" style="1" customWidth="1"/>
    <col min="15621" max="15863" width="9.125" style="1"/>
    <col min="15864" max="15864" width="13.125" style="1" customWidth="1"/>
    <col min="15865" max="15865" width="19.75" style="1" customWidth="1"/>
    <col min="15866" max="15866" width="19.125" style="1" customWidth="1"/>
    <col min="15867" max="15867" width="11.625" style="1" customWidth="1"/>
    <col min="15868" max="15868" width="12.375" style="1" customWidth="1"/>
    <col min="15869" max="15869" width="12.625" style="1" customWidth="1"/>
    <col min="15870" max="15870" width="11.625" style="1" customWidth="1"/>
    <col min="15871" max="15871" width="12.375" style="1" customWidth="1"/>
    <col min="15872" max="15872" width="12.625" style="1" customWidth="1"/>
    <col min="15873" max="15873" width="11.625" style="1" customWidth="1"/>
    <col min="15874" max="15874" width="12.375" style="1" customWidth="1"/>
    <col min="15875" max="15876" width="12.625" style="1" customWidth="1"/>
    <col min="15877" max="16119" width="9.125" style="1"/>
    <col min="16120" max="16120" width="13.125" style="1" customWidth="1"/>
    <col min="16121" max="16121" width="19.75" style="1" customWidth="1"/>
    <col min="16122" max="16122" width="19.125" style="1" customWidth="1"/>
    <col min="16123" max="16123" width="11.625" style="1" customWidth="1"/>
    <col min="16124" max="16124" width="12.375" style="1" customWidth="1"/>
    <col min="16125" max="16125" width="12.625" style="1" customWidth="1"/>
    <col min="16126" max="16126" width="11.625" style="1" customWidth="1"/>
    <col min="16127" max="16127" width="12.375" style="1" customWidth="1"/>
    <col min="16128" max="16128" width="12.625" style="1" customWidth="1"/>
    <col min="16129" max="16129" width="11.625" style="1" customWidth="1"/>
    <col min="16130" max="16130" width="12.375" style="1" customWidth="1"/>
    <col min="16131" max="16132" width="12.625" style="1" customWidth="1"/>
    <col min="16133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136</v>
      </c>
    </row>
    <row r="5" spans="1:4">
      <c r="A5" s="1" t="s">
        <v>23</v>
      </c>
      <c r="B5" s="1" t="s">
        <v>118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223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77" t="s">
        <v>35</v>
      </c>
      <c r="B13" s="89" t="s">
        <v>36</v>
      </c>
      <c r="C13" s="78" t="s">
        <v>37</v>
      </c>
      <c r="D13" s="57"/>
    </row>
    <row r="14" spans="1:4">
      <c r="A14" s="33"/>
      <c r="B14" s="61"/>
      <c r="C14" s="30"/>
      <c r="D14" s="82"/>
    </row>
    <row r="15" spans="1:4">
      <c r="A15" s="60" t="s">
        <v>44</v>
      </c>
      <c r="B15" s="92" t="s">
        <v>137</v>
      </c>
      <c r="C15" s="77" t="s">
        <v>38</v>
      </c>
      <c r="D15" s="63"/>
    </row>
    <row r="16" spans="1:4">
      <c r="A16" s="75" t="s">
        <v>45</v>
      </c>
      <c r="B16" s="79" t="s">
        <v>137</v>
      </c>
      <c r="C16" s="33" t="s">
        <v>39</v>
      </c>
      <c r="D16" s="80">
        <f>+D15</f>
        <v>0</v>
      </c>
    </row>
    <row r="17" spans="1:4">
      <c r="A17" s="75" t="s">
        <v>44</v>
      </c>
      <c r="B17" s="79" t="s">
        <v>137</v>
      </c>
      <c r="C17" s="33" t="s">
        <v>40</v>
      </c>
      <c r="D17" s="80">
        <f>+D15+47</f>
        <v>47</v>
      </c>
    </row>
    <row r="18" spans="1:4">
      <c r="A18" s="75" t="s">
        <v>44</v>
      </c>
      <c r="B18" s="79" t="s">
        <v>137</v>
      </c>
      <c r="C18" s="33" t="s">
        <v>41</v>
      </c>
      <c r="D18" s="80">
        <f>+D15+25</f>
        <v>25</v>
      </c>
    </row>
    <row r="19" spans="1:4">
      <c r="A19" s="75" t="s">
        <v>44</v>
      </c>
      <c r="B19" s="79" t="s">
        <v>137</v>
      </c>
      <c r="C19" s="33" t="s">
        <v>42</v>
      </c>
      <c r="D19" s="80">
        <f>+D15+11</f>
        <v>11</v>
      </c>
    </row>
    <row r="20" spans="1:4">
      <c r="A20" s="60" t="s">
        <v>44</v>
      </c>
      <c r="B20" s="81" t="s">
        <v>138</v>
      </c>
      <c r="C20" s="77" t="s">
        <v>38</v>
      </c>
      <c r="D20" s="63">
        <v>120</v>
      </c>
    </row>
    <row r="21" spans="1:4">
      <c r="A21" s="75" t="s">
        <v>45</v>
      </c>
      <c r="B21" s="79" t="s">
        <v>138</v>
      </c>
      <c r="C21" s="33" t="s">
        <v>39</v>
      </c>
      <c r="D21" s="80">
        <f>+D20</f>
        <v>120</v>
      </c>
    </row>
    <row r="22" spans="1:4">
      <c r="A22" s="75" t="s">
        <v>44</v>
      </c>
      <c r="B22" s="79" t="s">
        <v>138</v>
      </c>
      <c r="C22" s="33" t="s">
        <v>40</v>
      </c>
      <c r="D22" s="80">
        <f>+D20+47</f>
        <v>167</v>
      </c>
    </row>
    <row r="23" spans="1:4">
      <c r="A23" s="75" t="s">
        <v>44</v>
      </c>
      <c r="B23" s="79" t="s">
        <v>138</v>
      </c>
      <c r="C23" s="33" t="s">
        <v>41</v>
      </c>
      <c r="D23" s="80">
        <f>+D20+47</f>
        <v>167</v>
      </c>
    </row>
    <row r="24" spans="1:4">
      <c r="A24" s="75" t="s">
        <v>44</v>
      </c>
      <c r="B24" s="79" t="s">
        <v>138</v>
      </c>
      <c r="C24" s="33" t="s">
        <v>42</v>
      </c>
      <c r="D24" s="80">
        <f>+D20+16</f>
        <v>136</v>
      </c>
    </row>
    <row r="25" spans="1:4">
      <c r="A25" s="60" t="s">
        <v>44</v>
      </c>
      <c r="B25" s="81" t="s">
        <v>119</v>
      </c>
      <c r="C25" s="77" t="s">
        <v>38</v>
      </c>
      <c r="D25" s="63">
        <v>156</v>
      </c>
    </row>
    <row r="26" spans="1:4">
      <c r="A26" s="75" t="s">
        <v>45</v>
      </c>
      <c r="B26" s="79" t="s">
        <v>119</v>
      </c>
      <c r="C26" s="33" t="s">
        <v>39</v>
      </c>
      <c r="D26" s="80">
        <f>+D25</f>
        <v>156</v>
      </c>
    </row>
    <row r="27" spans="1:4">
      <c r="A27" s="75" t="s">
        <v>44</v>
      </c>
      <c r="B27" s="79" t="s">
        <v>119</v>
      </c>
      <c r="C27" s="33" t="s">
        <v>40</v>
      </c>
      <c r="D27" s="80">
        <f>+D25+47</f>
        <v>203</v>
      </c>
    </row>
    <row r="28" spans="1:4">
      <c r="A28" s="75" t="s">
        <v>44</v>
      </c>
      <c r="B28" s="79" t="s">
        <v>119</v>
      </c>
      <c r="C28" s="33" t="s">
        <v>41</v>
      </c>
      <c r="D28" s="80">
        <f>+D25+47</f>
        <v>203</v>
      </c>
    </row>
    <row r="29" spans="1:4">
      <c r="A29" s="75" t="s">
        <v>44</v>
      </c>
      <c r="B29" s="79" t="s">
        <v>119</v>
      </c>
      <c r="C29" s="33" t="s">
        <v>42</v>
      </c>
      <c r="D29" s="80">
        <f>+D25+16</f>
        <v>172</v>
      </c>
    </row>
    <row r="30" spans="1:4">
      <c r="A30" s="60" t="s">
        <v>44</v>
      </c>
      <c r="B30" s="81" t="s">
        <v>139</v>
      </c>
      <c r="C30" s="77" t="s">
        <v>38</v>
      </c>
      <c r="D30" s="63">
        <v>164</v>
      </c>
    </row>
    <row r="31" spans="1:4">
      <c r="A31" s="75" t="s">
        <v>45</v>
      </c>
      <c r="B31" s="79" t="s">
        <v>139</v>
      </c>
      <c r="C31" s="33" t="s">
        <v>39</v>
      </c>
      <c r="D31" s="80">
        <f>+D30</f>
        <v>164</v>
      </c>
    </row>
    <row r="32" spans="1:4">
      <c r="A32" s="75" t="s">
        <v>44</v>
      </c>
      <c r="B32" s="79" t="s">
        <v>139</v>
      </c>
      <c r="C32" s="33" t="s">
        <v>40</v>
      </c>
      <c r="D32" s="80">
        <f>+D30+47</f>
        <v>211</v>
      </c>
    </row>
    <row r="33" spans="1:4">
      <c r="A33" s="75" t="s">
        <v>44</v>
      </c>
      <c r="B33" s="79" t="s">
        <v>139</v>
      </c>
      <c r="C33" s="33" t="s">
        <v>41</v>
      </c>
      <c r="D33" s="80">
        <f>+D30+47</f>
        <v>211</v>
      </c>
    </row>
    <row r="34" spans="1:4">
      <c r="A34" s="75" t="s">
        <v>44</v>
      </c>
      <c r="B34" s="79" t="s">
        <v>139</v>
      </c>
      <c r="C34" s="33" t="s">
        <v>42</v>
      </c>
      <c r="D34" s="80">
        <f>+D30+16</f>
        <v>180</v>
      </c>
    </row>
    <row r="35" spans="1:4">
      <c r="A35" s="60" t="s">
        <v>49</v>
      </c>
      <c r="B35" s="81" t="s">
        <v>140</v>
      </c>
      <c r="C35" s="77" t="s">
        <v>38</v>
      </c>
      <c r="D35" s="63">
        <v>183</v>
      </c>
    </row>
    <row r="36" spans="1:4">
      <c r="A36" s="75" t="s">
        <v>49</v>
      </c>
      <c r="B36" s="79" t="s">
        <v>140</v>
      </c>
      <c r="C36" s="33" t="s">
        <v>39</v>
      </c>
      <c r="D36" s="80">
        <f>+D35</f>
        <v>183</v>
      </c>
    </row>
    <row r="37" spans="1:4">
      <c r="A37" s="75" t="s">
        <v>49</v>
      </c>
      <c r="B37" s="79" t="s">
        <v>140</v>
      </c>
      <c r="C37" s="33" t="s">
        <v>40</v>
      </c>
      <c r="D37" s="80">
        <f>+D35+47</f>
        <v>230</v>
      </c>
    </row>
    <row r="38" spans="1:4">
      <c r="A38" s="75" t="s">
        <v>49</v>
      </c>
      <c r="B38" s="79" t="s">
        <v>140</v>
      </c>
      <c r="C38" s="33" t="s">
        <v>41</v>
      </c>
      <c r="D38" s="80">
        <f>+D35+47</f>
        <v>230</v>
      </c>
    </row>
    <row r="39" spans="1:4">
      <c r="A39" s="75" t="s">
        <v>49</v>
      </c>
      <c r="B39" s="79" t="s">
        <v>140</v>
      </c>
      <c r="C39" s="33" t="s">
        <v>42</v>
      </c>
      <c r="D39" s="80">
        <f>+D35+16</f>
        <v>199</v>
      </c>
    </row>
    <row r="40" spans="1:4">
      <c r="A40" s="77" t="s">
        <v>49</v>
      </c>
      <c r="B40" s="77" t="s">
        <v>120</v>
      </c>
      <c r="C40" s="77" t="s">
        <v>38</v>
      </c>
      <c r="D40" s="63">
        <v>199</v>
      </c>
    </row>
    <row r="41" spans="1:4">
      <c r="A41" s="33" t="s">
        <v>49</v>
      </c>
      <c r="B41" s="33" t="s">
        <v>141</v>
      </c>
      <c r="C41" s="33" t="s">
        <v>39</v>
      </c>
      <c r="D41" s="80">
        <f>+D40</f>
        <v>199</v>
      </c>
    </row>
    <row r="42" spans="1:4">
      <c r="A42" s="33" t="s">
        <v>49</v>
      </c>
      <c r="B42" s="33" t="s">
        <v>141</v>
      </c>
      <c r="C42" s="33" t="s">
        <v>40</v>
      </c>
      <c r="D42" s="80">
        <f>+D40+47</f>
        <v>246</v>
      </c>
    </row>
    <row r="43" spans="1:4">
      <c r="A43" s="33" t="s">
        <v>49</v>
      </c>
      <c r="B43" s="33" t="s">
        <v>141</v>
      </c>
      <c r="C43" s="33" t="s">
        <v>41</v>
      </c>
      <c r="D43" s="80">
        <f>+D40+47</f>
        <v>246</v>
      </c>
    </row>
    <row r="44" spans="1:4">
      <c r="A44" s="38" t="s">
        <v>49</v>
      </c>
      <c r="B44" s="38" t="s">
        <v>141</v>
      </c>
      <c r="C44" s="38" t="s">
        <v>42</v>
      </c>
      <c r="D44" s="62">
        <f>+D40+16</f>
        <v>215</v>
      </c>
    </row>
    <row r="46" spans="1:4">
      <c r="A46" s="83"/>
      <c r="B46" s="35"/>
      <c r="C46" s="35"/>
      <c r="D46" s="66"/>
    </row>
    <row r="47" spans="1:4">
      <c r="A47" s="35" t="s">
        <v>249</v>
      </c>
      <c r="B47" s="35"/>
      <c r="C47" s="35"/>
      <c r="D47" s="66"/>
    </row>
    <row r="48" spans="1:4">
      <c r="A48" s="35" t="s">
        <v>250</v>
      </c>
      <c r="B48" s="35"/>
      <c r="C48" s="35"/>
      <c r="D48" s="66"/>
    </row>
    <row r="49" spans="1:4">
      <c r="A49" s="35" t="s">
        <v>121</v>
      </c>
      <c r="B49" s="35"/>
      <c r="C49" s="35"/>
      <c r="D49" s="66"/>
    </row>
    <row r="50" spans="1:4">
      <c r="A50" s="35" t="s">
        <v>65</v>
      </c>
      <c r="B50" s="35"/>
      <c r="C50" s="35"/>
      <c r="D50" s="66"/>
    </row>
    <row r="52" spans="1:4" ht="14.3">
      <c r="A52" s="29" t="s">
        <v>247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6"/>
  <sheetViews>
    <sheetView topLeftCell="A7" workbookViewId="0">
      <selection activeCell="L32" sqref="L32"/>
    </sheetView>
  </sheetViews>
  <sheetFormatPr defaultRowHeight="12.9"/>
  <cols>
    <col min="1" max="1" width="16.375" style="1" customWidth="1"/>
    <col min="2" max="2" width="24.25" style="1" customWidth="1"/>
    <col min="3" max="3" width="20.25" style="1" customWidth="1"/>
    <col min="4" max="6" width="11" style="1" customWidth="1"/>
    <col min="7" max="7" width="10.125" style="1" customWidth="1"/>
    <col min="8" max="253" width="9.125" style="1"/>
    <col min="254" max="254" width="13.125" style="1" customWidth="1"/>
    <col min="255" max="255" width="24.25" style="1" customWidth="1"/>
    <col min="256" max="256" width="20.25" style="1" customWidth="1"/>
    <col min="257" max="257" width="10.875" style="1" customWidth="1"/>
    <col min="258" max="258" width="11.75" style="1" customWidth="1"/>
    <col min="259" max="259" width="12.75" style="1" customWidth="1"/>
    <col min="260" max="260" width="11.375" style="1" customWidth="1"/>
    <col min="261" max="509" width="9.125" style="1"/>
    <col min="510" max="510" width="13.125" style="1" customWidth="1"/>
    <col min="511" max="511" width="24.25" style="1" customWidth="1"/>
    <col min="512" max="512" width="20.25" style="1" customWidth="1"/>
    <col min="513" max="513" width="10.875" style="1" customWidth="1"/>
    <col min="514" max="514" width="11.75" style="1" customWidth="1"/>
    <col min="515" max="515" width="12.75" style="1" customWidth="1"/>
    <col min="516" max="516" width="11.375" style="1" customWidth="1"/>
    <col min="517" max="765" width="9.125" style="1"/>
    <col min="766" max="766" width="13.125" style="1" customWidth="1"/>
    <col min="767" max="767" width="24.25" style="1" customWidth="1"/>
    <col min="768" max="768" width="20.25" style="1" customWidth="1"/>
    <col min="769" max="769" width="10.875" style="1" customWidth="1"/>
    <col min="770" max="770" width="11.75" style="1" customWidth="1"/>
    <col min="771" max="771" width="12.75" style="1" customWidth="1"/>
    <col min="772" max="772" width="11.375" style="1" customWidth="1"/>
    <col min="773" max="1021" width="9.125" style="1"/>
    <col min="1022" max="1022" width="13.125" style="1" customWidth="1"/>
    <col min="1023" max="1023" width="24.25" style="1" customWidth="1"/>
    <col min="1024" max="1024" width="20.25" style="1" customWidth="1"/>
    <col min="1025" max="1025" width="10.875" style="1" customWidth="1"/>
    <col min="1026" max="1026" width="11.75" style="1" customWidth="1"/>
    <col min="1027" max="1027" width="12.75" style="1" customWidth="1"/>
    <col min="1028" max="1028" width="11.375" style="1" customWidth="1"/>
    <col min="1029" max="1277" width="9.125" style="1"/>
    <col min="1278" max="1278" width="13.125" style="1" customWidth="1"/>
    <col min="1279" max="1279" width="24.25" style="1" customWidth="1"/>
    <col min="1280" max="1280" width="20.25" style="1" customWidth="1"/>
    <col min="1281" max="1281" width="10.875" style="1" customWidth="1"/>
    <col min="1282" max="1282" width="11.75" style="1" customWidth="1"/>
    <col min="1283" max="1283" width="12.75" style="1" customWidth="1"/>
    <col min="1284" max="1284" width="11.375" style="1" customWidth="1"/>
    <col min="1285" max="1533" width="9.125" style="1"/>
    <col min="1534" max="1534" width="13.125" style="1" customWidth="1"/>
    <col min="1535" max="1535" width="24.25" style="1" customWidth="1"/>
    <col min="1536" max="1536" width="20.25" style="1" customWidth="1"/>
    <col min="1537" max="1537" width="10.875" style="1" customWidth="1"/>
    <col min="1538" max="1538" width="11.75" style="1" customWidth="1"/>
    <col min="1539" max="1539" width="12.75" style="1" customWidth="1"/>
    <col min="1540" max="1540" width="11.375" style="1" customWidth="1"/>
    <col min="1541" max="1789" width="9.125" style="1"/>
    <col min="1790" max="1790" width="13.125" style="1" customWidth="1"/>
    <col min="1791" max="1791" width="24.25" style="1" customWidth="1"/>
    <col min="1792" max="1792" width="20.25" style="1" customWidth="1"/>
    <col min="1793" max="1793" width="10.875" style="1" customWidth="1"/>
    <col min="1794" max="1794" width="11.75" style="1" customWidth="1"/>
    <col min="1795" max="1795" width="12.75" style="1" customWidth="1"/>
    <col min="1796" max="1796" width="11.375" style="1" customWidth="1"/>
    <col min="1797" max="2045" width="9.125" style="1"/>
    <col min="2046" max="2046" width="13.125" style="1" customWidth="1"/>
    <col min="2047" max="2047" width="24.25" style="1" customWidth="1"/>
    <col min="2048" max="2048" width="20.25" style="1" customWidth="1"/>
    <col min="2049" max="2049" width="10.875" style="1" customWidth="1"/>
    <col min="2050" max="2050" width="11.75" style="1" customWidth="1"/>
    <col min="2051" max="2051" width="12.75" style="1" customWidth="1"/>
    <col min="2052" max="2052" width="11.375" style="1" customWidth="1"/>
    <col min="2053" max="2301" width="9.125" style="1"/>
    <col min="2302" max="2302" width="13.125" style="1" customWidth="1"/>
    <col min="2303" max="2303" width="24.25" style="1" customWidth="1"/>
    <col min="2304" max="2304" width="20.25" style="1" customWidth="1"/>
    <col min="2305" max="2305" width="10.875" style="1" customWidth="1"/>
    <col min="2306" max="2306" width="11.75" style="1" customWidth="1"/>
    <col min="2307" max="2307" width="12.75" style="1" customWidth="1"/>
    <col min="2308" max="2308" width="11.375" style="1" customWidth="1"/>
    <col min="2309" max="2557" width="9.125" style="1"/>
    <col min="2558" max="2558" width="13.125" style="1" customWidth="1"/>
    <col min="2559" max="2559" width="24.25" style="1" customWidth="1"/>
    <col min="2560" max="2560" width="20.25" style="1" customWidth="1"/>
    <col min="2561" max="2561" width="10.875" style="1" customWidth="1"/>
    <col min="2562" max="2562" width="11.75" style="1" customWidth="1"/>
    <col min="2563" max="2563" width="12.75" style="1" customWidth="1"/>
    <col min="2564" max="2564" width="11.375" style="1" customWidth="1"/>
    <col min="2565" max="2813" width="9.125" style="1"/>
    <col min="2814" max="2814" width="13.125" style="1" customWidth="1"/>
    <col min="2815" max="2815" width="24.25" style="1" customWidth="1"/>
    <col min="2816" max="2816" width="20.25" style="1" customWidth="1"/>
    <col min="2817" max="2817" width="10.875" style="1" customWidth="1"/>
    <col min="2818" max="2818" width="11.75" style="1" customWidth="1"/>
    <col min="2819" max="2819" width="12.75" style="1" customWidth="1"/>
    <col min="2820" max="2820" width="11.375" style="1" customWidth="1"/>
    <col min="2821" max="3069" width="9.125" style="1"/>
    <col min="3070" max="3070" width="13.125" style="1" customWidth="1"/>
    <col min="3071" max="3071" width="24.25" style="1" customWidth="1"/>
    <col min="3072" max="3072" width="20.25" style="1" customWidth="1"/>
    <col min="3073" max="3073" width="10.875" style="1" customWidth="1"/>
    <col min="3074" max="3074" width="11.75" style="1" customWidth="1"/>
    <col min="3075" max="3075" width="12.75" style="1" customWidth="1"/>
    <col min="3076" max="3076" width="11.375" style="1" customWidth="1"/>
    <col min="3077" max="3325" width="9.125" style="1"/>
    <col min="3326" max="3326" width="13.125" style="1" customWidth="1"/>
    <col min="3327" max="3327" width="24.25" style="1" customWidth="1"/>
    <col min="3328" max="3328" width="20.25" style="1" customWidth="1"/>
    <col min="3329" max="3329" width="10.875" style="1" customWidth="1"/>
    <col min="3330" max="3330" width="11.75" style="1" customWidth="1"/>
    <col min="3331" max="3331" width="12.75" style="1" customWidth="1"/>
    <col min="3332" max="3332" width="11.375" style="1" customWidth="1"/>
    <col min="3333" max="3581" width="9.125" style="1"/>
    <col min="3582" max="3582" width="13.125" style="1" customWidth="1"/>
    <col min="3583" max="3583" width="24.25" style="1" customWidth="1"/>
    <col min="3584" max="3584" width="20.25" style="1" customWidth="1"/>
    <col min="3585" max="3585" width="10.875" style="1" customWidth="1"/>
    <col min="3586" max="3586" width="11.75" style="1" customWidth="1"/>
    <col min="3587" max="3587" width="12.75" style="1" customWidth="1"/>
    <col min="3588" max="3588" width="11.375" style="1" customWidth="1"/>
    <col min="3589" max="3837" width="9.125" style="1"/>
    <col min="3838" max="3838" width="13.125" style="1" customWidth="1"/>
    <col min="3839" max="3839" width="24.25" style="1" customWidth="1"/>
    <col min="3840" max="3840" width="20.25" style="1" customWidth="1"/>
    <col min="3841" max="3841" width="10.875" style="1" customWidth="1"/>
    <col min="3842" max="3842" width="11.75" style="1" customWidth="1"/>
    <col min="3843" max="3843" width="12.75" style="1" customWidth="1"/>
    <col min="3844" max="3844" width="11.375" style="1" customWidth="1"/>
    <col min="3845" max="4093" width="9.125" style="1"/>
    <col min="4094" max="4094" width="13.125" style="1" customWidth="1"/>
    <col min="4095" max="4095" width="24.25" style="1" customWidth="1"/>
    <col min="4096" max="4096" width="20.25" style="1" customWidth="1"/>
    <col min="4097" max="4097" width="10.875" style="1" customWidth="1"/>
    <col min="4098" max="4098" width="11.75" style="1" customWidth="1"/>
    <col min="4099" max="4099" width="12.75" style="1" customWidth="1"/>
    <col min="4100" max="4100" width="11.375" style="1" customWidth="1"/>
    <col min="4101" max="4349" width="9.125" style="1"/>
    <col min="4350" max="4350" width="13.125" style="1" customWidth="1"/>
    <col min="4351" max="4351" width="24.25" style="1" customWidth="1"/>
    <col min="4352" max="4352" width="20.25" style="1" customWidth="1"/>
    <col min="4353" max="4353" width="10.875" style="1" customWidth="1"/>
    <col min="4354" max="4354" width="11.75" style="1" customWidth="1"/>
    <col min="4355" max="4355" width="12.75" style="1" customWidth="1"/>
    <col min="4356" max="4356" width="11.375" style="1" customWidth="1"/>
    <col min="4357" max="4605" width="9.125" style="1"/>
    <col min="4606" max="4606" width="13.125" style="1" customWidth="1"/>
    <col min="4607" max="4607" width="24.25" style="1" customWidth="1"/>
    <col min="4608" max="4608" width="20.25" style="1" customWidth="1"/>
    <col min="4609" max="4609" width="10.875" style="1" customWidth="1"/>
    <col min="4610" max="4610" width="11.75" style="1" customWidth="1"/>
    <col min="4611" max="4611" width="12.75" style="1" customWidth="1"/>
    <col min="4612" max="4612" width="11.375" style="1" customWidth="1"/>
    <col min="4613" max="4861" width="9.125" style="1"/>
    <col min="4862" max="4862" width="13.125" style="1" customWidth="1"/>
    <col min="4863" max="4863" width="24.25" style="1" customWidth="1"/>
    <col min="4864" max="4864" width="20.25" style="1" customWidth="1"/>
    <col min="4865" max="4865" width="10.875" style="1" customWidth="1"/>
    <col min="4866" max="4866" width="11.75" style="1" customWidth="1"/>
    <col min="4867" max="4867" width="12.75" style="1" customWidth="1"/>
    <col min="4868" max="4868" width="11.375" style="1" customWidth="1"/>
    <col min="4869" max="5117" width="9.125" style="1"/>
    <col min="5118" max="5118" width="13.125" style="1" customWidth="1"/>
    <col min="5119" max="5119" width="24.25" style="1" customWidth="1"/>
    <col min="5120" max="5120" width="20.25" style="1" customWidth="1"/>
    <col min="5121" max="5121" width="10.875" style="1" customWidth="1"/>
    <col min="5122" max="5122" width="11.75" style="1" customWidth="1"/>
    <col min="5123" max="5123" width="12.75" style="1" customWidth="1"/>
    <col min="5124" max="5124" width="11.375" style="1" customWidth="1"/>
    <col min="5125" max="5373" width="9.125" style="1"/>
    <col min="5374" max="5374" width="13.125" style="1" customWidth="1"/>
    <col min="5375" max="5375" width="24.25" style="1" customWidth="1"/>
    <col min="5376" max="5376" width="20.25" style="1" customWidth="1"/>
    <col min="5377" max="5377" width="10.875" style="1" customWidth="1"/>
    <col min="5378" max="5378" width="11.75" style="1" customWidth="1"/>
    <col min="5379" max="5379" width="12.75" style="1" customWidth="1"/>
    <col min="5380" max="5380" width="11.375" style="1" customWidth="1"/>
    <col min="5381" max="5629" width="9.125" style="1"/>
    <col min="5630" max="5630" width="13.125" style="1" customWidth="1"/>
    <col min="5631" max="5631" width="24.25" style="1" customWidth="1"/>
    <col min="5632" max="5632" width="20.25" style="1" customWidth="1"/>
    <col min="5633" max="5633" width="10.875" style="1" customWidth="1"/>
    <col min="5634" max="5634" width="11.75" style="1" customWidth="1"/>
    <col min="5635" max="5635" width="12.75" style="1" customWidth="1"/>
    <col min="5636" max="5636" width="11.375" style="1" customWidth="1"/>
    <col min="5637" max="5885" width="9.125" style="1"/>
    <col min="5886" max="5886" width="13.125" style="1" customWidth="1"/>
    <col min="5887" max="5887" width="24.25" style="1" customWidth="1"/>
    <col min="5888" max="5888" width="20.25" style="1" customWidth="1"/>
    <col min="5889" max="5889" width="10.875" style="1" customWidth="1"/>
    <col min="5890" max="5890" width="11.75" style="1" customWidth="1"/>
    <col min="5891" max="5891" width="12.75" style="1" customWidth="1"/>
    <col min="5892" max="5892" width="11.375" style="1" customWidth="1"/>
    <col min="5893" max="6141" width="9.125" style="1"/>
    <col min="6142" max="6142" width="13.125" style="1" customWidth="1"/>
    <col min="6143" max="6143" width="24.25" style="1" customWidth="1"/>
    <col min="6144" max="6144" width="20.25" style="1" customWidth="1"/>
    <col min="6145" max="6145" width="10.875" style="1" customWidth="1"/>
    <col min="6146" max="6146" width="11.75" style="1" customWidth="1"/>
    <col min="6147" max="6147" width="12.75" style="1" customWidth="1"/>
    <col min="6148" max="6148" width="11.375" style="1" customWidth="1"/>
    <col min="6149" max="6397" width="9.125" style="1"/>
    <col min="6398" max="6398" width="13.125" style="1" customWidth="1"/>
    <col min="6399" max="6399" width="24.25" style="1" customWidth="1"/>
    <col min="6400" max="6400" width="20.25" style="1" customWidth="1"/>
    <col min="6401" max="6401" width="10.875" style="1" customWidth="1"/>
    <col min="6402" max="6402" width="11.75" style="1" customWidth="1"/>
    <col min="6403" max="6403" width="12.75" style="1" customWidth="1"/>
    <col min="6404" max="6404" width="11.375" style="1" customWidth="1"/>
    <col min="6405" max="6653" width="9.125" style="1"/>
    <col min="6654" max="6654" width="13.125" style="1" customWidth="1"/>
    <col min="6655" max="6655" width="24.25" style="1" customWidth="1"/>
    <col min="6656" max="6656" width="20.25" style="1" customWidth="1"/>
    <col min="6657" max="6657" width="10.875" style="1" customWidth="1"/>
    <col min="6658" max="6658" width="11.75" style="1" customWidth="1"/>
    <col min="6659" max="6659" width="12.75" style="1" customWidth="1"/>
    <col min="6660" max="6660" width="11.375" style="1" customWidth="1"/>
    <col min="6661" max="6909" width="9.125" style="1"/>
    <col min="6910" max="6910" width="13.125" style="1" customWidth="1"/>
    <col min="6911" max="6911" width="24.25" style="1" customWidth="1"/>
    <col min="6912" max="6912" width="20.25" style="1" customWidth="1"/>
    <col min="6913" max="6913" width="10.875" style="1" customWidth="1"/>
    <col min="6914" max="6914" width="11.75" style="1" customWidth="1"/>
    <col min="6915" max="6915" width="12.75" style="1" customWidth="1"/>
    <col min="6916" max="6916" width="11.375" style="1" customWidth="1"/>
    <col min="6917" max="7165" width="9.125" style="1"/>
    <col min="7166" max="7166" width="13.125" style="1" customWidth="1"/>
    <col min="7167" max="7167" width="24.25" style="1" customWidth="1"/>
    <col min="7168" max="7168" width="20.25" style="1" customWidth="1"/>
    <col min="7169" max="7169" width="10.875" style="1" customWidth="1"/>
    <col min="7170" max="7170" width="11.75" style="1" customWidth="1"/>
    <col min="7171" max="7171" width="12.75" style="1" customWidth="1"/>
    <col min="7172" max="7172" width="11.375" style="1" customWidth="1"/>
    <col min="7173" max="7421" width="9.125" style="1"/>
    <col min="7422" max="7422" width="13.125" style="1" customWidth="1"/>
    <col min="7423" max="7423" width="24.25" style="1" customWidth="1"/>
    <col min="7424" max="7424" width="20.25" style="1" customWidth="1"/>
    <col min="7425" max="7425" width="10.875" style="1" customWidth="1"/>
    <col min="7426" max="7426" width="11.75" style="1" customWidth="1"/>
    <col min="7427" max="7427" width="12.75" style="1" customWidth="1"/>
    <col min="7428" max="7428" width="11.375" style="1" customWidth="1"/>
    <col min="7429" max="7677" width="9.125" style="1"/>
    <col min="7678" max="7678" width="13.125" style="1" customWidth="1"/>
    <col min="7679" max="7679" width="24.25" style="1" customWidth="1"/>
    <col min="7680" max="7680" width="20.25" style="1" customWidth="1"/>
    <col min="7681" max="7681" width="10.875" style="1" customWidth="1"/>
    <col min="7682" max="7682" width="11.75" style="1" customWidth="1"/>
    <col min="7683" max="7683" width="12.75" style="1" customWidth="1"/>
    <col min="7684" max="7684" width="11.375" style="1" customWidth="1"/>
    <col min="7685" max="7933" width="9.125" style="1"/>
    <col min="7934" max="7934" width="13.125" style="1" customWidth="1"/>
    <col min="7935" max="7935" width="24.25" style="1" customWidth="1"/>
    <col min="7936" max="7936" width="20.25" style="1" customWidth="1"/>
    <col min="7937" max="7937" width="10.875" style="1" customWidth="1"/>
    <col min="7938" max="7938" width="11.75" style="1" customWidth="1"/>
    <col min="7939" max="7939" width="12.75" style="1" customWidth="1"/>
    <col min="7940" max="7940" width="11.375" style="1" customWidth="1"/>
    <col min="7941" max="8189" width="9.125" style="1"/>
    <col min="8190" max="8190" width="13.125" style="1" customWidth="1"/>
    <col min="8191" max="8191" width="24.25" style="1" customWidth="1"/>
    <col min="8192" max="8192" width="20.25" style="1" customWidth="1"/>
    <col min="8193" max="8193" width="10.875" style="1" customWidth="1"/>
    <col min="8194" max="8194" width="11.75" style="1" customWidth="1"/>
    <col min="8195" max="8195" width="12.75" style="1" customWidth="1"/>
    <col min="8196" max="8196" width="11.375" style="1" customWidth="1"/>
    <col min="8197" max="8445" width="9.125" style="1"/>
    <col min="8446" max="8446" width="13.125" style="1" customWidth="1"/>
    <col min="8447" max="8447" width="24.25" style="1" customWidth="1"/>
    <col min="8448" max="8448" width="20.25" style="1" customWidth="1"/>
    <col min="8449" max="8449" width="10.875" style="1" customWidth="1"/>
    <col min="8450" max="8450" width="11.75" style="1" customWidth="1"/>
    <col min="8451" max="8451" width="12.75" style="1" customWidth="1"/>
    <col min="8452" max="8452" width="11.375" style="1" customWidth="1"/>
    <col min="8453" max="8701" width="9.125" style="1"/>
    <col min="8702" max="8702" width="13.125" style="1" customWidth="1"/>
    <col min="8703" max="8703" width="24.25" style="1" customWidth="1"/>
    <col min="8704" max="8704" width="20.25" style="1" customWidth="1"/>
    <col min="8705" max="8705" width="10.875" style="1" customWidth="1"/>
    <col min="8706" max="8706" width="11.75" style="1" customWidth="1"/>
    <col min="8707" max="8707" width="12.75" style="1" customWidth="1"/>
    <col min="8708" max="8708" width="11.375" style="1" customWidth="1"/>
    <col min="8709" max="8957" width="9.125" style="1"/>
    <col min="8958" max="8958" width="13.125" style="1" customWidth="1"/>
    <col min="8959" max="8959" width="24.25" style="1" customWidth="1"/>
    <col min="8960" max="8960" width="20.25" style="1" customWidth="1"/>
    <col min="8961" max="8961" width="10.875" style="1" customWidth="1"/>
    <col min="8962" max="8962" width="11.75" style="1" customWidth="1"/>
    <col min="8963" max="8963" width="12.75" style="1" customWidth="1"/>
    <col min="8964" max="8964" width="11.375" style="1" customWidth="1"/>
    <col min="8965" max="9213" width="9.125" style="1"/>
    <col min="9214" max="9214" width="13.125" style="1" customWidth="1"/>
    <col min="9215" max="9215" width="24.25" style="1" customWidth="1"/>
    <col min="9216" max="9216" width="20.25" style="1" customWidth="1"/>
    <col min="9217" max="9217" width="10.875" style="1" customWidth="1"/>
    <col min="9218" max="9218" width="11.75" style="1" customWidth="1"/>
    <col min="9219" max="9219" width="12.75" style="1" customWidth="1"/>
    <col min="9220" max="9220" width="11.375" style="1" customWidth="1"/>
    <col min="9221" max="9469" width="9.125" style="1"/>
    <col min="9470" max="9470" width="13.125" style="1" customWidth="1"/>
    <col min="9471" max="9471" width="24.25" style="1" customWidth="1"/>
    <col min="9472" max="9472" width="20.25" style="1" customWidth="1"/>
    <col min="9473" max="9473" width="10.875" style="1" customWidth="1"/>
    <col min="9474" max="9474" width="11.75" style="1" customWidth="1"/>
    <col min="9475" max="9475" width="12.75" style="1" customWidth="1"/>
    <col min="9476" max="9476" width="11.375" style="1" customWidth="1"/>
    <col min="9477" max="9725" width="9.125" style="1"/>
    <col min="9726" max="9726" width="13.125" style="1" customWidth="1"/>
    <col min="9727" max="9727" width="24.25" style="1" customWidth="1"/>
    <col min="9728" max="9728" width="20.25" style="1" customWidth="1"/>
    <col min="9729" max="9729" width="10.875" style="1" customWidth="1"/>
    <col min="9730" max="9730" width="11.75" style="1" customWidth="1"/>
    <col min="9731" max="9731" width="12.75" style="1" customWidth="1"/>
    <col min="9732" max="9732" width="11.375" style="1" customWidth="1"/>
    <col min="9733" max="9981" width="9.125" style="1"/>
    <col min="9982" max="9982" width="13.125" style="1" customWidth="1"/>
    <col min="9983" max="9983" width="24.25" style="1" customWidth="1"/>
    <col min="9984" max="9984" width="20.25" style="1" customWidth="1"/>
    <col min="9985" max="9985" width="10.875" style="1" customWidth="1"/>
    <col min="9986" max="9986" width="11.75" style="1" customWidth="1"/>
    <col min="9987" max="9987" width="12.75" style="1" customWidth="1"/>
    <col min="9988" max="9988" width="11.375" style="1" customWidth="1"/>
    <col min="9989" max="10237" width="9.125" style="1"/>
    <col min="10238" max="10238" width="13.125" style="1" customWidth="1"/>
    <col min="10239" max="10239" width="24.25" style="1" customWidth="1"/>
    <col min="10240" max="10240" width="20.25" style="1" customWidth="1"/>
    <col min="10241" max="10241" width="10.875" style="1" customWidth="1"/>
    <col min="10242" max="10242" width="11.75" style="1" customWidth="1"/>
    <col min="10243" max="10243" width="12.75" style="1" customWidth="1"/>
    <col min="10244" max="10244" width="11.375" style="1" customWidth="1"/>
    <col min="10245" max="10493" width="9.125" style="1"/>
    <col min="10494" max="10494" width="13.125" style="1" customWidth="1"/>
    <col min="10495" max="10495" width="24.25" style="1" customWidth="1"/>
    <col min="10496" max="10496" width="20.25" style="1" customWidth="1"/>
    <col min="10497" max="10497" width="10.875" style="1" customWidth="1"/>
    <col min="10498" max="10498" width="11.75" style="1" customWidth="1"/>
    <col min="10499" max="10499" width="12.75" style="1" customWidth="1"/>
    <col min="10500" max="10500" width="11.375" style="1" customWidth="1"/>
    <col min="10501" max="10749" width="9.125" style="1"/>
    <col min="10750" max="10750" width="13.125" style="1" customWidth="1"/>
    <col min="10751" max="10751" width="24.25" style="1" customWidth="1"/>
    <col min="10752" max="10752" width="20.25" style="1" customWidth="1"/>
    <col min="10753" max="10753" width="10.875" style="1" customWidth="1"/>
    <col min="10754" max="10754" width="11.75" style="1" customWidth="1"/>
    <col min="10755" max="10755" width="12.75" style="1" customWidth="1"/>
    <col min="10756" max="10756" width="11.375" style="1" customWidth="1"/>
    <col min="10757" max="11005" width="9.125" style="1"/>
    <col min="11006" max="11006" width="13.125" style="1" customWidth="1"/>
    <col min="11007" max="11007" width="24.25" style="1" customWidth="1"/>
    <col min="11008" max="11008" width="20.25" style="1" customWidth="1"/>
    <col min="11009" max="11009" width="10.875" style="1" customWidth="1"/>
    <col min="11010" max="11010" width="11.75" style="1" customWidth="1"/>
    <col min="11011" max="11011" width="12.75" style="1" customWidth="1"/>
    <col min="11012" max="11012" width="11.375" style="1" customWidth="1"/>
    <col min="11013" max="11261" width="9.125" style="1"/>
    <col min="11262" max="11262" width="13.125" style="1" customWidth="1"/>
    <col min="11263" max="11263" width="24.25" style="1" customWidth="1"/>
    <col min="11264" max="11264" width="20.25" style="1" customWidth="1"/>
    <col min="11265" max="11265" width="10.875" style="1" customWidth="1"/>
    <col min="11266" max="11266" width="11.75" style="1" customWidth="1"/>
    <col min="11267" max="11267" width="12.75" style="1" customWidth="1"/>
    <col min="11268" max="11268" width="11.375" style="1" customWidth="1"/>
    <col min="11269" max="11517" width="9.125" style="1"/>
    <col min="11518" max="11518" width="13.125" style="1" customWidth="1"/>
    <col min="11519" max="11519" width="24.25" style="1" customWidth="1"/>
    <col min="11520" max="11520" width="20.25" style="1" customWidth="1"/>
    <col min="11521" max="11521" width="10.875" style="1" customWidth="1"/>
    <col min="11522" max="11522" width="11.75" style="1" customWidth="1"/>
    <col min="11523" max="11523" width="12.75" style="1" customWidth="1"/>
    <col min="11524" max="11524" width="11.375" style="1" customWidth="1"/>
    <col min="11525" max="11773" width="9.125" style="1"/>
    <col min="11774" max="11774" width="13.125" style="1" customWidth="1"/>
    <col min="11775" max="11775" width="24.25" style="1" customWidth="1"/>
    <col min="11776" max="11776" width="20.25" style="1" customWidth="1"/>
    <col min="11777" max="11777" width="10.875" style="1" customWidth="1"/>
    <col min="11778" max="11778" width="11.75" style="1" customWidth="1"/>
    <col min="11779" max="11779" width="12.75" style="1" customWidth="1"/>
    <col min="11780" max="11780" width="11.375" style="1" customWidth="1"/>
    <col min="11781" max="12029" width="9.125" style="1"/>
    <col min="12030" max="12030" width="13.125" style="1" customWidth="1"/>
    <col min="12031" max="12031" width="24.25" style="1" customWidth="1"/>
    <col min="12032" max="12032" width="20.25" style="1" customWidth="1"/>
    <col min="12033" max="12033" width="10.875" style="1" customWidth="1"/>
    <col min="12034" max="12034" width="11.75" style="1" customWidth="1"/>
    <col min="12035" max="12035" width="12.75" style="1" customWidth="1"/>
    <col min="12036" max="12036" width="11.375" style="1" customWidth="1"/>
    <col min="12037" max="12285" width="9.125" style="1"/>
    <col min="12286" max="12286" width="13.125" style="1" customWidth="1"/>
    <col min="12287" max="12287" width="24.25" style="1" customWidth="1"/>
    <col min="12288" max="12288" width="20.25" style="1" customWidth="1"/>
    <col min="12289" max="12289" width="10.875" style="1" customWidth="1"/>
    <col min="12290" max="12290" width="11.75" style="1" customWidth="1"/>
    <col min="12291" max="12291" width="12.75" style="1" customWidth="1"/>
    <col min="12292" max="12292" width="11.375" style="1" customWidth="1"/>
    <col min="12293" max="12541" width="9.125" style="1"/>
    <col min="12542" max="12542" width="13.125" style="1" customWidth="1"/>
    <col min="12543" max="12543" width="24.25" style="1" customWidth="1"/>
    <col min="12544" max="12544" width="20.25" style="1" customWidth="1"/>
    <col min="12545" max="12545" width="10.875" style="1" customWidth="1"/>
    <col min="12546" max="12546" width="11.75" style="1" customWidth="1"/>
    <col min="12547" max="12547" width="12.75" style="1" customWidth="1"/>
    <col min="12548" max="12548" width="11.375" style="1" customWidth="1"/>
    <col min="12549" max="12797" width="9.125" style="1"/>
    <col min="12798" max="12798" width="13.125" style="1" customWidth="1"/>
    <col min="12799" max="12799" width="24.25" style="1" customWidth="1"/>
    <col min="12800" max="12800" width="20.25" style="1" customWidth="1"/>
    <col min="12801" max="12801" width="10.875" style="1" customWidth="1"/>
    <col min="12802" max="12802" width="11.75" style="1" customWidth="1"/>
    <col min="12803" max="12803" width="12.75" style="1" customWidth="1"/>
    <col min="12804" max="12804" width="11.375" style="1" customWidth="1"/>
    <col min="12805" max="13053" width="9.125" style="1"/>
    <col min="13054" max="13054" width="13.125" style="1" customWidth="1"/>
    <col min="13055" max="13055" width="24.25" style="1" customWidth="1"/>
    <col min="13056" max="13056" width="20.25" style="1" customWidth="1"/>
    <col min="13057" max="13057" width="10.875" style="1" customWidth="1"/>
    <col min="13058" max="13058" width="11.75" style="1" customWidth="1"/>
    <col min="13059" max="13059" width="12.75" style="1" customWidth="1"/>
    <col min="13060" max="13060" width="11.375" style="1" customWidth="1"/>
    <col min="13061" max="13309" width="9.125" style="1"/>
    <col min="13310" max="13310" width="13.125" style="1" customWidth="1"/>
    <col min="13311" max="13311" width="24.25" style="1" customWidth="1"/>
    <col min="13312" max="13312" width="20.25" style="1" customWidth="1"/>
    <col min="13313" max="13313" width="10.875" style="1" customWidth="1"/>
    <col min="13314" max="13314" width="11.75" style="1" customWidth="1"/>
    <col min="13315" max="13315" width="12.75" style="1" customWidth="1"/>
    <col min="13316" max="13316" width="11.375" style="1" customWidth="1"/>
    <col min="13317" max="13565" width="9.125" style="1"/>
    <col min="13566" max="13566" width="13.125" style="1" customWidth="1"/>
    <col min="13567" max="13567" width="24.25" style="1" customWidth="1"/>
    <col min="13568" max="13568" width="20.25" style="1" customWidth="1"/>
    <col min="13569" max="13569" width="10.875" style="1" customWidth="1"/>
    <col min="13570" max="13570" width="11.75" style="1" customWidth="1"/>
    <col min="13571" max="13571" width="12.75" style="1" customWidth="1"/>
    <col min="13572" max="13572" width="11.375" style="1" customWidth="1"/>
    <col min="13573" max="13821" width="9.125" style="1"/>
    <col min="13822" max="13822" width="13.125" style="1" customWidth="1"/>
    <col min="13823" max="13823" width="24.25" style="1" customWidth="1"/>
    <col min="13824" max="13824" width="20.25" style="1" customWidth="1"/>
    <col min="13825" max="13825" width="10.875" style="1" customWidth="1"/>
    <col min="13826" max="13826" width="11.75" style="1" customWidth="1"/>
    <col min="13827" max="13827" width="12.75" style="1" customWidth="1"/>
    <col min="13828" max="13828" width="11.375" style="1" customWidth="1"/>
    <col min="13829" max="14077" width="9.125" style="1"/>
    <col min="14078" max="14078" width="13.125" style="1" customWidth="1"/>
    <col min="14079" max="14079" width="24.25" style="1" customWidth="1"/>
    <col min="14080" max="14080" width="20.25" style="1" customWidth="1"/>
    <col min="14081" max="14081" width="10.875" style="1" customWidth="1"/>
    <col min="14082" max="14082" width="11.75" style="1" customWidth="1"/>
    <col min="14083" max="14083" width="12.75" style="1" customWidth="1"/>
    <col min="14084" max="14084" width="11.375" style="1" customWidth="1"/>
    <col min="14085" max="14333" width="9.125" style="1"/>
    <col min="14334" max="14334" width="13.125" style="1" customWidth="1"/>
    <col min="14335" max="14335" width="24.25" style="1" customWidth="1"/>
    <col min="14336" max="14336" width="20.25" style="1" customWidth="1"/>
    <col min="14337" max="14337" width="10.875" style="1" customWidth="1"/>
    <col min="14338" max="14338" width="11.75" style="1" customWidth="1"/>
    <col min="14339" max="14339" width="12.75" style="1" customWidth="1"/>
    <col min="14340" max="14340" width="11.375" style="1" customWidth="1"/>
    <col min="14341" max="14589" width="9.125" style="1"/>
    <col min="14590" max="14590" width="13.125" style="1" customWidth="1"/>
    <col min="14591" max="14591" width="24.25" style="1" customWidth="1"/>
    <col min="14592" max="14592" width="20.25" style="1" customWidth="1"/>
    <col min="14593" max="14593" width="10.875" style="1" customWidth="1"/>
    <col min="14594" max="14594" width="11.75" style="1" customWidth="1"/>
    <col min="14595" max="14595" width="12.75" style="1" customWidth="1"/>
    <col min="14596" max="14596" width="11.375" style="1" customWidth="1"/>
    <col min="14597" max="14845" width="9.125" style="1"/>
    <col min="14846" max="14846" width="13.125" style="1" customWidth="1"/>
    <col min="14847" max="14847" width="24.25" style="1" customWidth="1"/>
    <col min="14848" max="14848" width="20.25" style="1" customWidth="1"/>
    <col min="14849" max="14849" width="10.875" style="1" customWidth="1"/>
    <col min="14850" max="14850" width="11.75" style="1" customWidth="1"/>
    <col min="14851" max="14851" width="12.75" style="1" customWidth="1"/>
    <col min="14852" max="14852" width="11.375" style="1" customWidth="1"/>
    <col min="14853" max="15101" width="9.125" style="1"/>
    <col min="15102" max="15102" width="13.125" style="1" customWidth="1"/>
    <col min="15103" max="15103" width="24.25" style="1" customWidth="1"/>
    <col min="15104" max="15104" width="20.25" style="1" customWidth="1"/>
    <col min="15105" max="15105" width="10.875" style="1" customWidth="1"/>
    <col min="15106" max="15106" width="11.75" style="1" customWidth="1"/>
    <col min="15107" max="15107" width="12.75" style="1" customWidth="1"/>
    <col min="15108" max="15108" width="11.375" style="1" customWidth="1"/>
    <col min="15109" max="15357" width="9.125" style="1"/>
    <col min="15358" max="15358" width="13.125" style="1" customWidth="1"/>
    <col min="15359" max="15359" width="24.25" style="1" customWidth="1"/>
    <col min="15360" max="15360" width="20.25" style="1" customWidth="1"/>
    <col min="15361" max="15361" width="10.875" style="1" customWidth="1"/>
    <col min="15362" max="15362" width="11.75" style="1" customWidth="1"/>
    <col min="15363" max="15363" width="12.75" style="1" customWidth="1"/>
    <col min="15364" max="15364" width="11.375" style="1" customWidth="1"/>
    <col min="15365" max="15613" width="9.125" style="1"/>
    <col min="15614" max="15614" width="13.125" style="1" customWidth="1"/>
    <col min="15615" max="15615" width="24.25" style="1" customWidth="1"/>
    <col min="15616" max="15616" width="20.25" style="1" customWidth="1"/>
    <col min="15617" max="15617" width="10.875" style="1" customWidth="1"/>
    <col min="15618" max="15618" width="11.75" style="1" customWidth="1"/>
    <col min="15619" max="15619" width="12.75" style="1" customWidth="1"/>
    <col min="15620" max="15620" width="11.375" style="1" customWidth="1"/>
    <col min="15621" max="15869" width="9.125" style="1"/>
    <col min="15870" max="15870" width="13.125" style="1" customWidth="1"/>
    <col min="15871" max="15871" width="24.25" style="1" customWidth="1"/>
    <col min="15872" max="15872" width="20.25" style="1" customWidth="1"/>
    <col min="15873" max="15873" width="10.875" style="1" customWidth="1"/>
    <col min="15874" max="15874" width="11.75" style="1" customWidth="1"/>
    <col min="15875" max="15875" width="12.75" style="1" customWidth="1"/>
    <col min="15876" max="15876" width="11.375" style="1" customWidth="1"/>
    <col min="15877" max="16125" width="9.125" style="1"/>
    <col min="16126" max="16126" width="13.125" style="1" customWidth="1"/>
    <col min="16127" max="16127" width="24.25" style="1" customWidth="1"/>
    <col min="16128" max="16128" width="20.25" style="1" customWidth="1"/>
    <col min="16129" max="16129" width="10.875" style="1" customWidth="1"/>
    <col min="16130" max="16130" width="11.75" style="1" customWidth="1"/>
    <col min="16131" max="16131" width="12.75" style="1" customWidth="1"/>
    <col min="16132" max="16132" width="11.375" style="1" customWidth="1"/>
    <col min="16133" max="16384" width="9.125" style="1"/>
  </cols>
  <sheetData>
    <row r="2" spans="1:5">
      <c r="A2" s="172" t="s">
        <v>20</v>
      </c>
      <c r="B2" s="172" t="s">
        <v>21</v>
      </c>
      <c r="C2" s="172"/>
      <c r="D2" s="172"/>
      <c r="E2" s="172"/>
    </row>
    <row r="3" spans="1:5">
      <c r="A3" s="172" t="s">
        <v>22</v>
      </c>
      <c r="B3" s="172" t="s">
        <v>116</v>
      </c>
      <c r="C3" s="172"/>
      <c r="D3" s="172"/>
      <c r="E3" s="172"/>
    </row>
    <row r="4" spans="1:5">
      <c r="A4" s="172" t="s">
        <v>23</v>
      </c>
      <c r="B4" s="173" t="s">
        <v>224</v>
      </c>
      <c r="C4" s="172"/>
      <c r="D4" s="172"/>
      <c r="E4" s="172"/>
    </row>
    <row r="5" spans="1:5">
      <c r="A5" s="172" t="s">
        <v>24</v>
      </c>
      <c r="B5" s="172" t="s">
        <v>25</v>
      </c>
      <c r="C5" s="172"/>
      <c r="D5" s="172"/>
      <c r="E5" s="172"/>
    </row>
    <row r="6" spans="1:5">
      <c r="A6" s="172" t="s">
        <v>26</v>
      </c>
      <c r="B6" s="172" t="s">
        <v>27</v>
      </c>
      <c r="C6" s="172"/>
      <c r="D6" s="172"/>
      <c r="E6" s="172"/>
    </row>
    <row r="7" spans="1:5">
      <c r="A7" s="172" t="s">
        <v>28</v>
      </c>
      <c r="B7" s="173" t="s">
        <v>117</v>
      </c>
      <c r="C7" s="172"/>
      <c r="D7" s="172"/>
      <c r="E7" s="172"/>
    </row>
    <row r="8" spans="1:5">
      <c r="A8" s="172" t="s">
        <v>29</v>
      </c>
      <c r="B8" s="172" t="s">
        <v>30</v>
      </c>
      <c r="C8" s="172"/>
      <c r="D8" s="172"/>
      <c r="E8" s="172"/>
    </row>
    <row r="9" spans="1:5" ht="14.3">
      <c r="A9" s="172" t="s">
        <v>31</v>
      </c>
      <c r="B9" s="174" t="s">
        <v>32</v>
      </c>
      <c r="C9" s="172"/>
      <c r="D9" s="172"/>
      <c r="E9" s="172"/>
    </row>
    <row r="10" spans="1:5">
      <c r="A10" s="172" t="s">
        <v>33</v>
      </c>
      <c r="B10" s="172" t="s">
        <v>34</v>
      </c>
      <c r="C10" s="172"/>
      <c r="D10" s="172"/>
      <c r="E10" s="172"/>
    </row>
    <row r="12" spans="1:5">
      <c r="A12" s="250" t="s">
        <v>35</v>
      </c>
      <c r="B12" s="251" t="s">
        <v>36</v>
      </c>
      <c r="C12" s="251" t="s">
        <v>37</v>
      </c>
      <c r="D12" s="252">
        <v>44805</v>
      </c>
    </row>
    <row r="13" spans="1:5">
      <c r="A13" s="175"/>
      <c r="B13" s="176"/>
      <c r="C13" s="176"/>
      <c r="D13" s="253">
        <v>44865</v>
      </c>
    </row>
    <row r="14" spans="1:5">
      <c r="A14" s="254" t="s">
        <v>44</v>
      </c>
      <c r="B14" s="254" t="s">
        <v>215</v>
      </c>
      <c r="C14" s="254" t="s">
        <v>38</v>
      </c>
      <c r="D14" s="255">
        <v>79</v>
      </c>
    </row>
    <row r="15" spans="1:5">
      <c r="A15" s="256" t="s">
        <v>45</v>
      </c>
      <c r="B15" s="257" t="s">
        <v>215</v>
      </c>
      <c r="C15" s="256" t="s">
        <v>39</v>
      </c>
      <c r="D15" s="255">
        <f>+D14</f>
        <v>79</v>
      </c>
    </row>
    <row r="16" spans="1:5">
      <c r="A16" s="257" t="s">
        <v>44</v>
      </c>
      <c r="B16" s="256" t="s">
        <v>215</v>
      </c>
      <c r="C16" s="257" t="s">
        <v>40</v>
      </c>
      <c r="D16" s="255">
        <f>+D14+43</f>
        <v>122</v>
      </c>
    </row>
    <row r="17" spans="1:5">
      <c r="A17" s="256" t="s">
        <v>44</v>
      </c>
      <c r="B17" s="256" t="s">
        <v>215</v>
      </c>
      <c r="C17" s="256" t="s">
        <v>41</v>
      </c>
      <c r="D17" s="255">
        <f>+D14+28</f>
        <v>107</v>
      </c>
    </row>
    <row r="18" spans="1:5">
      <c r="A18" s="258" t="s">
        <v>44</v>
      </c>
      <c r="B18" s="258" t="s">
        <v>215</v>
      </c>
      <c r="C18" s="258" t="s">
        <v>42</v>
      </c>
      <c r="D18" s="259">
        <f>+D14+12</f>
        <v>91</v>
      </c>
    </row>
    <row r="19" spans="1:5">
      <c r="A19" s="254" t="s">
        <v>44</v>
      </c>
      <c r="B19" s="254" t="s">
        <v>225</v>
      </c>
      <c r="C19" s="254" t="s">
        <v>38</v>
      </c>
      <c r="D19" s="255">
        <v>114</v>
      </c>
    </row>
    <row r="20" spans="1:5">
      <c r="A20" s="256" t="s">
        <v>45</v>
      </c>
      <c r="B20" s="257" t="s">
        <v>225</v>
      </c>
      <c r="C20" s="256" t="s">
        <v>39</v>
      </c>
      <c r="D20" s="255">
        <f>+D19</f>
        <v>114</v>
      </c>
    </row>
    <row r="21" spans="1:5">
      <c r="A21" s="257" t="s">
        <v>44</v>
      </c>
      <c r="B21" s="256" t="s">
        <v>225</v>
      </c>
      <c r="C21" s="256" t="s">
        <v>40</v>
      </c>
      <c r="D21" s="255">
        <f>+D19+43</f>
        <v>157</v>
      </c>
    </row>
    <row r="22" spans="1:5">
      <c r="A22" s="256" t="s">
        <v>44</v>
      </c>
      <c r="B22" s="256" t="s">
        <v>225</v>
      </c>
      <c r="C22" s="256" t="s">
        <v>41</v>
      </c>
      <c r="D22" s="255">
        <f>+D19+28</f>
        <v>142</v>
      </c>
    </row>
    <row r="23" spans="1:5">
      <c r="A23" s="258" t="s">
        <v>44</v>
      </c>
      <c r="B23" s="258" t="s">
        <v>225</v>
      </c>
      <c r="C23" s="258" t="s">
        <v>42</v>
      </c>
      <c r="D23" s="259">
        <f>+D19+12</f>
        <v>126</v>
      </c>
    </row>
    <row r="24" spans="1:5">
      <c r="A24" s="254" t="s">
        <v>44</v>
      </c>
      <c r="B24" s="254" t="s">
        <v>185</v>
      </c>
      <c r="C24" s="254" t="s">
        <v>38</v>
      </c>
      <c r="D24" s="255">
        <v>114</v>
      </c>
    </row>
    <row r="25" spans="1:5">
      <c r="A25" s="256" t="s">
        <v>45</v>
      </c>
      <c r="B25" s="257" t="s">
        <v>185</v>
      </c>
      <c r="C25" s="256" t="s">
        <v>39</v>
      </c>
      <c r="D25" s="255">
        <f>+D24</f>
        <v>114</v>
      </c>
    </row>
    <row r="26" spans="1:5">
      <c r="A26" s="257" t="s">
        <v>44</v>
      </c>
      <c r="B26" s="256" t="s">
        <v>185</v>
      </c>
      <c r="C26" s="256" t="s">
        <v>40</v>
      </c>
      <c r="D26" s="255">
        <f>+D24+43</f>
        <v>157</v>
      </c>
    </row>
    <row r="27" spans="1:5">
      <c r="A27" s="256" t="s">
        <v>44</v>
      </c>
      <c r="B27" s="256" t="s">
        <v>185</v>
      </c>
      <c r="C27" s="256" t="s">
        <v>41</v>
      </c>
      <c r="D27" s="255">
        <f>+D24+28</f>
        <v>142</v>
      </c>
    </row>
    <row r="28" spans="1:5">
      <c r="A28" s="258" t="s">
        <v>44</v>
      </c>
      <c r="B28" s="258" t="s">
        <v>185</v>
      </c>
      <c r="C28" s="258" t="s">
        <v>42</v>
      </c>
      <c r="D28" s="259">
        <f>+D24+12</f>
        <v>126</v>
      </c>
    </row>
    <row r="29" spans="1:5">
      <c r="A29" s="172"/>
      <c r="B29" s="172"/>
      <c r="C29" s="172"/>
      <c r="D29" s="172"/>
      <c r="E29" s="172"/>
    </row>
    <row r="30" spans="1:5" ht="14.3">
      <c r="A30" s="174" t="s">
        <v>413</v>
      </c>
      <c r="B30" s="172"/>
      <c r="C30" s="172"/>
      <c r="D30" s="172"/>
      <c r="E30" s="172"/>
    </row>
    <row r="31" spans="1:5">
      <c r="A31" s="181" t="s">
        <v>414</v>
      </c>
      <c r="B31" s="172"/>
      <c r="C31" s="172"/>
      <c r="D31" s="172"/>
      <c r="E31" s="172"/>
    </row>
    <row r="32" spans="1:5">
      <c r="A32" s="1" t="s">
        <v>416</v>
      </c>
    </row>
    <row r="33" spans="1:1">
      <c r="A33" s="1" t="s">
        <v>417</v>
      </c>
    </row>
    <row r="36" spans="1:1" ht="14.3">
      <c r="A36" s="29" t="s">
        <v>412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51"/>
  <sheetViews>
    <sheetView topLeftCell="A7" workbookViewId="0">
      <selection activeCell="E20" sqref="E20"/>
    </sheetView>
  </sheetViews>
  <sheetFormatPr defaultColWidth="9.125" defaultRowHeight="12.9"/>
  <cols>
    <col min="1" max="1" width="17.75" style="1" customWidth="1"/>
    <col min="2" max="2" width="23.375" style="1" customWidth="1"/>
    <col min="3" max="3" width="20.25" style="1" customWidth="1"/>
    <col min="4" max="8" width="12.25" style="34" customWidth="1"/>
    <col min="9" max="9" width="11.75" style="34" customWidth="1"/>
    <col min="10" max="10" width="12.75" style="34" customWidth="1"/>
    <col min="11" max="16384" width="9.125" style="1"/>
  </cols>
  <sheetData>
    <row r="2" spans="1:10">
      <c r="A2" s="1" t="s">
        <v>20</v>
      </c>
      <c r="B2" s="1" t="s">
        <v>21</v>
      </c>
    </row>
    <row r="3" spans="1:10">
      <c r="A3" s="1" t="s">
        <v>22</v>
      </c>
      <c r="B3" s="1" t="s">
        <v>116</v>
      </c>
    </row>
    <row r="4" spans="1:10">
      <c r="A4" s="1" t="s">
        <v>23</v>
      </c>
      <c r="B4" s="1" t="s">
        <v>240</v>
      </c>
    </row>
    <row r="5" spans="1:10">
      <c r="A5" s="1" t="s">
        <v>24</v>
      </c>
      <c r="B5" s="1" t="s">
        <v>25</v>
      </c>
    </row>
    <row r="6" spans="1:10">
      <c r="A6" s="1" t="s">
        <v>26</v>
      </c>
      <c r="B6" s="1" t="s">
        <v>27</v>
      </c>
    </row>
    <row r="7" spans="1:10">
      <c r="A7" s="1" t="s">
        <v>28</v>
      </c>
      <c r="B7" s="1" t="s">
        <v>222</v>
      </c>
    </row>
    <row r="8" spans="1:10">
      <c r="A8" s="1" t="s">
        <v>29</v>
      </c>
      <c r="B8" s="1" t="s">
        <v>30</v>
      </c>
    </row>
    <row r="9" spans="1:10" ht="14.3">
      <c r="A9" s="1" t="s">
        <v>31</v>
      </c>
      <c r="B9" s="29" t="s">
        <v>32</v>
      </c>
      <c r="J9" s="1"/>
    </row>
    <row r="10" spans="1:10">
      <c r="A10" s="1" t="s">
        <v>33</v>
      </c>
      <c r="B10" s="1" t="s">
        <v>34</v>
      </c>
      <c r="I10" s="1"/>
      <c r="J10" s="1"/>
    </row>
    <row r="11" spans="1:10">
      <c r="I11" s="1"/>
      <c r="J11" s="1"/>
    </row>
    <row r="12" spans="1:10">
      <c r="A12" s="155" t="s">
        <v>35</v>
      </c>
      <c r="B12" s="220" t="s">
        <v>36</v>
      </c>
      <c r="C12" s="121" t="s">
        <v>37</v>
      </c>
      <c r="D12" s="161">
        <v>44599</v>
      </c>
      <c r="E12" s="1"/>
      <c r="F12" s="1"/>
      <c r="G12" s="1"/>
      <c r="H12" s="1"/>
      <c r="I12" s="1"/>
      <c r="J12" s="1"/>
    </row>
    <row r="13" spans="1:10" ht="14.3">
      <c r="A13" s="162"/>
      <c r="B13" s="232"/>
      <c r="C13" s="156"/>
      <c r="D13" s="88">
        <v>44865</v>
      </c>
      <c r="E13" s="1"/>
      <c r="F13" s="1"/>
      <c r="G13" s="1"/>
      <c r="H13" s="1"/>
      <c r="I13" s="1"/>
      <c r="J13" s="1"/>
    </row>
    <row r="14" spans="1:10" ht="14.3">
      <c r="A14" s="167" t="s">
        <v>44</v>
      </c>
      <c r="B14" s="164" t="s">
        <v>242</v>
      </c>
      <c r="C14" s="164" t="s">
        <v>38</v>
      </c>
      <c r="D14" s="197">
        <v>60</v>
      </c>
      <c r="E14" s="1"/>
      <c r="F14" s="1"/>
      <c r="G14" s="1"/>
      <c r="H14" s="1"/>
      <c r="I14" s="1"/>
      <c r="J14" s="1"/>
    </row>
    <row r="15" spans="1:10" ht="14.3">
      <c r="A15" s="167" t="s">
        <v>45</v>
      </c>
      <c r="B15" s="158" t="s">
        <v>242</v>
      </c>
      <c r="C15" s="158" t="s">
        <v>39</v>
      </c>
      <c r="D15" s="157">
        <f>+D14</f>
        <v>60</v>
      </c>
      <c r="E15" s="1"/>
      <c r="F15" s="1"/>
      <c r="G15" s="1"/>
      <c r="H15" s="1"/>
      <c r="I15" s="1"/>
      <c r="J15" s="1"/>
    </row>
    <row r="16" spans="1:10" ht="14.3">
      <c r="A16" s="61" t="s">
        <v>44</v>
      </c>
      <c r="B16" s="158" t="s">
        <v>242</v>
      </c>
      <c r="C16" s="158" t="s">
        <v>42</v>
      </c>
      <c r="D16" s="71">
        <f>+D14+10</f>
        <v>70</v>
      </c>
      <c r="E16" s="1"/>
      <c r="F16" s="1"/>
      <c r="G16" s="1"/>
      <c r="H16" s="1"/>
      <c r="I16" s="1"/>
      <c r="J16" s="1"/>
    </row>
    <row r="17" spans="1:10" ht="14.3">
      <c r="A17" s="167" t="s">
        <v>44</v>
      </c>
      <c r="B17" s="164" t="s">
        <v>243</v>
      </c>
      <c r="C17" s="164" t="s">
        <v>38</v>
      </c>
      <c r="D17" s="197">
        <v>65</v>
      </c>
      <c r="E17" s="1"/>
      <c r="F17" s="1"/>
      <c r="G17" s="1"/>
      <c r="H17" s="1"/>
      <c r="I17" s="1"/>
      <c r="J17" s="1"/>
    </row>
    <row r="18" spans="1:10" ht="14.3">
      <c r="A18" s="167" t="s">
        <v>45</v>
      </c>
      <c r="B18" s="158" t="s">
        <v>243</v>
      </c>
      <c r="C18" s="158" t="s">
        <v>39</v>
      </c>
      <c r="D18" s="157">
        <f>+D17</f>
        <v>65</v>
      </c>
      <c r="E18" s="1"/>
      <c r="F18" s="1"/>
      <c r="G18" s="1"/>
      <c r="H18" s="1"/>
      <c r="I18" s="1"/>
      <c r="J18" s="1"/>
    </row>
    <row r="19" spans="1:10" ht="14.3">
      <c r="A19" s="61" t="s">
        <v>44</v>
      </c>
      <c r="B19" s="158" t="s">
        <v>243</v>
      </c>
      <c r="C19" s="158" t="s">
        <v>42</v>
      </c>
      <c r="D19" s="71">
        <f>+D17+10</f>
        <v>75</v>
      </c>
      <c r="E19" s="1"/>
      <c r="F19" s="1"/>
      <c r="G19" s="1"/>
      <c r="H19" s="1"/>
      <c r="I19" s="1"/>
      <c r="J19" s="1"/>
    </row>
    <row r="20" spans="1:10" ht="14.3">
      <c r="A20" s="167" t="s">
        <v>44</v>
      </c>
      <c r="B20" s="164" t="s">
        <v>244</v>
      </c>
      <c r="C20" s="164" t="s">
        <v>38</v>
      </c>
      <c r="D20" s="197">
        <v>114</v>
      </c>
      <c r="E20" s="1"/>
      <c r="F20" s="1"/>
      <c r="G20" s="1"/>
      <c r="H20" s="1"/>
      <c r="I20" s="1"/>
      <c r="J20" s="1"/>
    </row>
    <row r="21" spans="1:10" ht="14.3">
      <c r="A21" s="167" t="s">
        <v>45</v>
      </c>
      <c r="B21" s="158" t="s">
        <v>244</v>
      </c>
      <c r="C21" s="158" t="s">
        <v>39</v>
      </c>
      <c r="D21" s="157">
        <f>+D20</f>
        <v>114</v>
      </c>
      <c r="E21" s="1"/>
      <c r="G21" s="1"/>
      <c r="H21" s="1"/>
      <c r="I21" s="1"/>
      <c r="J21" s="1"/>
    </row>
    <row r="22" spans="1:10" ht="14.3">
      <c r="A22" s="162" t="s">
        <v>44</v>
      </c>
      <c r="B22" s="61" t="s">
        <v>244</v>
      </c>
      <c r="C22" s="61" t="s">
        <v>42</v>
      </c>
      <c r="D22" s="71">
        <f>+D20+10</f>
        <v>124</v>
      </c>
      <c r="E22" s="1"/>
      <c r="G22" s="1"/>
      <c r="H22" s="1"/>
      <c r="I22" s="1"/>
      <c r="J22" s="1"/>
    </row>
    <row r="23" spans="1:10">
      <c r="A23" s="1" t="s">
        <v>241</v>
      </c>
    </row>
    <row r="24" spans="1:10">
      <c r="I24" s="1"/>
      <c r="J24" s="1"/>
    </row>
    <row r="26" spans="1:10" ht="14.3">
      <c r="A26" s="29" t="s">
        <v>221</v>
      </c>
      <c r="D26" s="1"/>
      <c r="E26" s="1"/>
      <c r="F26" s="1"/>
      <c r="G26" s="1"/>
      <c r="H26" s="1"/>
    </row>
    <row r="38" spans="4:10">
      <c r="I38" s="1"/>
      <c r="J38" s="1"/>
    </row>
    <row r="39" spans="4:10">
      <c r="I39" s="1"/>
      <c r="J39" s="1"/>
    </row>
    <row r="40" spans="4:10">
      <c r="D40" s="1"/>
      <c r="E40" s="1"/>
      <c r="F40" s="1"/>
      <c r="G40" s="1"/>
      <c r="H40" s="1"/>
      <c r="I40" s="1"/>
      <c r="J40" s="1"/>
    </row>
    <row r="41" spans="4:10">
      <c r="D41" s="1"/>
      <c r="E41" s="1"/>
      <c r="F41" s="1"/>
      <c r="G41" s="1"/>
      <c r="H41" s="1"/>
      <c r="I41" s="1"/>
      <c r="J41" s="1"/>
    </row>
    <row r="42" spans="4:10">
      <c r="D42" s="1"/>
      <c r="E42" s="1"/>
      <c r="F42" s="1"/>
      <c r="G42" s="1"/>
      <c r="H42" s="1"/>
      <c r="I42" s="1"/>
      <c r="J42" s="1"/>
    </row>
    <row r="43" spans="4:10">
      <c r="D43" s="1"/>
      <c r="E43" s="1"/>
      <c r="F43" s="1"/>
      <c r="G43" s="1"/>
      <c r="H43" s="1"/>
    </row>
    <row r="44" spans="4:10">
      <c r="D44" s="1"/>
      <c r="E44" s="1"/>
      <c r="F44" s="1"/>
      <c r="G44" s="1"/>
      <c r="H44" s="1"/>
      <c r="I44" s="1"/>
      <c r="J44" s="1"/>
    </row>
    <row r="45" spans="4:10">
      <c r="I45" s="1"/>
      <c r="J45" s="1"/>
    </row>
    <row r="46" spans="4:10">
      <c r="D46" s="1"/>
      <c r="E46" s="1"/>
      <c r="F46" s="1"/>
      <c r="G46" s="1"/>
      <c r="H46" s="1"/>
      <c r="I46" s="1"/>
      <c r="J46" s="1"/>
    </row>
    <row r="47" spans="4:10">
      <c r="D47" s="1"/>
      <c r="E47" s="1"/>
      <c r="F47" s="1"/>
      <c r="G47" s="1"/>
      <c r="H47" s="1"/>
      <c r="I47" s="1"/>
      <c r="J47" s="1"/>
    </row>
    <row r="48" spans="4:10">
      <c r="D48" s="1"/>
      <c r="E48" s="1"/>
      <c r="F48" s="1"/>
      <c r="G48" s="1"/>
      <c r="H48" s="1"/>
      <c r="I48" s="1"/>
      <c r="J48" s="1"/>
    </row>
    <row r="49" spans="4:10">
      <c r="D49" s="1"/>
      <c r="E49" s="1"/>
      <c r="F49" s="1"/>
      <c r="G49" s="1"/>
      <c r="H49" s="1"/>
    </row>
    <row r="50" spans="4:10">
      <c r="D50" s="1"/>
      <c r="E50" s="1"/>
      <c r="F50" s="1"/>
      <c r="G50" s="1"/>
      <c r="H50" s="1"/>
      <c r="I50" s="1"/>
      <c r="J50" s="1"/>
    </row>
    <row r="52" spans="4:10">
      <c r="D52" s="1"/>
      <c r="E52" s="1"/>
      <c r="F52" s="1"/>
      <c r="G52" s="1"/>
      <c r="H52" s="1"/>
      <c r="I52" s="1"/>
      <c r="J52" s="1"/>
    </row>
    <row r="53" spans="4:10">
      <c r="I53" s="1"/>
      <c r="J53" s="1"/>
    </row>
    <row r="54" spans="4:10">
      <c r="D54" s="1"/>
      <c r="E54" s="1"/>
      <c r="F54" s="1"/>
      <c r="G54" s="1"/>
      <c r="H54" s="1"/>
      <c r="I54" s="1"/>
      <c r="J54" s="1"/>
    </row>
    <row r="55" spans="4:10">
      <c r="D55" s="1"/>
      <c r="E55" s="1"/>
      <c r="F55" s="1"/>
      <c r="G55" s="1"/>
      <c r="H55" s="1"/>
      <c r="I55" s="1"/>
      <c r="J55" s="1"/>
    </row>
    <row r="56" spans="4:10">
      <c r="D56" s="1"/>
      <c r="E56" s="1"/>
      <c r="F56" s="1"/>
      <c r="G56" s="1"/>
      <c r="H56" s="1"/>
      <c r="I56" s="1"/>
      <c r="J56" s="1"/>
    </row>
    <row r="57" spans="4:10">
      <c r="D57" s="1"/>
      <c r="E57" s="1"/>
      <c r="F57" s="1"/>
      <c r="G57" s="1"/>
      <c r="H57" s="1"/>
      <c r="I57" s="1"/>
      <c r="J57" s="1"/>
    </row>
    <row r="58" spans="4:10">
      <c r="D58" s="1"/>
      <c r="E58" s="1"/>
      <c r="F58" s="1"/>
      <c r="G58" s="1"/>
      <c r="H58" s="1"/>
      <c r="I58" s="1"/>
      <c r="J58" s="1"/>
    </row>
    <row r="59" spans="4:10">
      <c r="D59" s="1"/>
      <c r="E59" s="1"/>
      <c r="F59" s="1"/>
      <c r="G59" s="1"/>
      <c r="H59" s="1"/>
      <c r="I59" s="1"/>
      <c r="J59" s="1"/>
    </row>
    <row r="60" spans="4:10">
      <c r="D60" s="1"/>
      <c r="E60" s="1"/>
      <c r="F60" s="1"/>
      <c r="G60" s="1"/>
      <c r="H60" s="1"/>
      <c r="I60" s="1"/>
      <c r="J60" s="1"/>
    </row>
    <row r="61" spans="4:10">
      <c r="D61" s="1"/>
      <c r="E61" s="1"/>
      <c r="F61" s="1"/>
      <c r="G61" s="1"/>
      <c r="H61" s="1"/>
    </row>
    <row r="62" spans="4:10">
      <c r="D62" s="1"/>
      <c r="E62" s="1"/>
      <c r="F62" s="1"/>
      <c r="G62" s="1"/>
      <c r="H62" s="1"/>
      <c r="I62" s="1"/>
      <c r="J62" s="1"/>
    </row>
    <row r="63" spans="4:10">
      <c r="I63" s="1"/>
      <c r="J63" s="1"/>
    </row>
    <row r="64" spans="4:10">
      <c r="D64" s="1"/>
      <c r="E64" s="1"/>
      <c r="F64" s="1"/>
      <c r="G64" s="1"/>
      <c r="H64" s="1"/>
      <c r="I64" s="1"/>
      <c r="J64" s="1"/>
    </row>
    <row r="65" spans="4:10">
      <c r="D65" s="1"/>
      <c r="E65" s="1"/>
      <c r="F65" s="1"/>
      <c r="G65" s="1"/>
      <c r="H65" s="1"/>
      <c r="I65" s="1"/>
      <c r="J65" s="1"/>
    </row>
    <row r="66" spans="4:10">
      <c r="D66" s="1"/>
      <c r="E66" s="1"/>
      <c r="F66" s="1"/>
      <c r="G66" s="1"/>
      <c r="H66" s="1"/>
      <c r="I66" s="1"/>
      <c r="J66" s="1"/>
    </row>
    <row r="67" spans="4:10">
      <c r="D67" s="1"/>
      <c r="E67" s="1"/>
      <c r="F67" s="1"/>
      <c r="G67" s="1"/>
      <c r="H67" s="1"/>
      <c r="I67" s="1"/>
      <c r="J67" s="1"/>
    </row>
    <row r="68" spans="4:10">
      <c r="D68" s="1"/>
      <c r="E68" s="1"/>
      <c r="F68" s="1"/>
      <c r="G68" s="1"/>
      <c r="H68" s="1"/>
      <c r="I68" s="1"/>
      <c r="J68" s="1"/>
    </row>
    <row r="69" spans="4:10">
      <c r="D69" s="1"/>
      <c r="E69" s="1"/>
      <c r="F69" s="1"/>
      <c r="G69" s="1"/>
      <c r="H69" s="1"/>
      <c r="I69" s="1"/>
      <c r="J69" s="1"/>
    </row>
    <row r="70" spans="4:10">
      <c r="D70" s="1"/>
      <c r="E70" s="1"/>
      <c r="F70" s="1"/>
      <c r="G70" s="1"/>
      <c r="H70" s="1"/>
      <c r="I70" s="1"/>
      <c r="J70" s="1"/>
    </row>
    <row r="71" spans="4:10">
      <c r="D71" s="1"/>
      <c r="E71" s="1"/>
      <c r="F71" s="1"/>
      <c r="G71" s="1"/>
      <c r="H71" s="1"/>
      <c r="I71" s="1"/>
      <c r="J71" s="1"/>
    </row>
    <row r="72" spans="4:10">
      <c r="D72" s="1"/>
      <c r="E72" s="1"/>
      <c r="F72" s="1"/>
      <c r="G72" s="1"/>
      <c r="H72" s="1"/>
      <c r="I72" s="1"/>
      <c r="J72" s="1"/>
    </row>
    <row r="73" spans="4:10">
      <c r="D73" s="1"/>
      <c r="E73" s="1"/>
      <c r="F73" s="1"/>
      <c r="G73" s="1"/>
      <c r="H73" s="1"/>
      <c r="I73" s="1"/>
      <c r="J73" s="1"/>
    </row>
    <row r="74" spans="4:10">
      <c r="D74" s="1"/>
      <c r="E74" s="1"/>
      <c r="F74" s="1"/>
      <c r="G74" s="1"/>
      <c r="H74" s="1"/>
      <c r="I74" s="1"/>
      <c r="J74" s="1"/>
    </row>
    <row r="75" spans="4:10">
      <c r="D75" s="1"/>
      <c r="E75" s="1"/>
      <c r="F75" s="1"/>
      <c r="G75" s="1"/>
      <c r="H75" s="1"/>
      <c r="I75" s="1"/>
      <c r="J75" s="1"/>
    </row>
    <row r="76" spans="4:10">
      <c r="D76" s="1"/>
      <c r="E76" s="1"/>
      <c r="F76" s="1"/>
      <c r="G76" s="1"/>
      <c r="H76" s="1"/>
      <c r="I76" s="1"/>
      <c r="J76" s="1"/>
    </row>
    <row r="77" spans="4:10">
      <c r="D77" s="1"/>
      <c r="E77" s="1"/>
      <c r="F77" s="1"/>
      <c r="G77" s="1"/>
      <c r="H77" s="1"/>
      <c r="I77" s="1"/>
      <c r="J77" s="1"/>
    </row>
    <row r="78" spans="4:10">
      <c r="D78" s="1"/>
      <c r="E78" s="1"/>
      <c r="F78" s="1"/>
      <c r="G78" s="1"/>
      <c r="H78" s="1"/>
      <c r="I78" s="1"/>
      <c r="J78" s="1"/>
    </row>
    <row r="79" spans="4:10">
      <c r="D79" s="1"/>
      <c r="E79" s="1"/>
      <c r="F79" s="1"/>
      <c r="G79" s="1"/>
      <c r="H79" s="1"/>
      <c r="I79" s="1"/>
      <c r="J79" s="1"/>
    </row>
    <row r="80" spans="4:10">
      <c r="D80" s="1"/>
      <c r="E80" s="1"/>
      <c r="F80" s="1"/>
      <c r="G80" s="1"/>
      <c r="H80" s="1"/>
      <c r="I80" s="1"/>
      <c r="J80" s="1"/>
    </row>
    <row r="81" spans="4:10">
      <c r="D81" s="1"/>
      <c r="E81" s="1"/>
      <c r="F81" s="1"/>
      <c r="G81" s="1"/>
      <c r="H81" s="1"/>
      <c r="I81" s="1"/>
      <c r="J81" s="1"/>
    </row>
    <row r="82" spans="4:10">
      <c r="D82" s="1"/>
      <c r="E82" s="1"/>
      <c r="F82" s="1"/>
      <c r="G82" s="1"/>
      <c r="H82" s="1"/>
      <c r="I82" s="1"/>
      <c r="J82" s="1"/>
    </row>
    <row r="83" spans="4:10">
      <c r="D83" s="1"/>
      <c r="E83" s="1"/>
      <c r="F83" s="1"/>
      <c r="G83" s="1"/>
      <c r="H83" s="1"/>
      <c r="I83" s="1"/>
      <c r="J83" s="1"/>
    </row>
    <row r="84" spans="4:10">
      <c r="D84" s="1"/>
      <c r="E84" s="1"/>
      <c r="F84" s="1"/>
      <c r="G84" s="1"/>
      <c r="H84" s="1"/>
      <c r="I84" s="1"/>
      <c r="J84" s="1"/>
    </row>
    <row r="85" spans="4:10">
      <c r="D85" s="1"/>
      <c r="E85" s="1"/>
      <c r="F85" s="1"/>
      <c r="G85" s="1"/>
      <c r="H85" s="1"/>
      <c r="I85" s="1"/>
      <c r="J85" s="1"/>
    </row>
    <row r="86" spans="4:10">
      <c r="D86" s="1"/>
      <c r="E86" s="1"/>
      <c r="F86" s="1"/>
      <c r="G86" s="1"/>
      <c r="H86" s="1"/>
      <c r="I86" s="1"/>
      <c r="J86" s="1"/>
    </row>
    <row r="87" spans="4:10">
      <c r="D87" s="1"/>
      <c r="E87" s="1"/>
      <c r="F87" s="1"/>
      <c r="G87" s="1"/>
      <c r="H87" s="1"/>
      <c r="I87" s="1"/>
      <c r="J87" s="1"/>
    </row>
    <row r="88" spans="4:10">
      <c r="D88" s="1"/>
      <c r="E88" s="1"/>
      <c r="F88" s="1"/>
      <c r="G88" s="1"/>
      <c r="H88" s="1"/>
      <c r="I88" s="1"/>
      <c r="J88" s="1"/>
    </row>
    <row r="89" spans="4:10">
      <c r="D89" s="1"/>
      <c r="E89" s="1"/>
      <c r="F89" s="1"/>
      <c r="G89" s="1"/>
      <c r="H89" s="1"/>
      <c r="I89" s="1"/>
      <c r="J89" s="1"/>
    </row>
    <row r="90" spans="4:10">
      <c r="D90" s="1"/>
      <c r="E90" s="1"/>
      <c r="F90" s="1"/>
      <c r="G90" s="1"/>
      <c r="H90" s="1"/>
      <c r="I90" s="1"/>
      <c r="J90" s="1"/>
    </row>
    <row r="91" spans="4:10">
      <c r="D91" s="1"/>
      <c r="E91" s="1"/>
      <c r="F91" s="1"/>
      <c r="G91" s="1"/>
      <c r="H91" s="1"/>
      <c r="I91" s="1"/>
      <c r="J91" s="1"/>
    </row>
    <row r="92" spans="4:10">
      <c r="D92" s="1"/>
      <c r="E92" s="1"/>
      <c r="F92" s="1"/>
      <c r="G92" s="1"/>
      <c r="H92" s="1"/>
      <c r="I92" s="1"/>
      <c r="J92" s="1"/>
    </row>
    <row r="93" spans="4:10">
      <c r="D93" s="1"/>
      <c r="E93" s="1"/>
      <c r="F93" s="1"/>
      <c r="G93" s="1"/>
      <c r="H93" s="1"/>
      <c r="I93" s="1"/>
      <c r="J93" s="1"/>
    </row>
    <row r="94" spans="4:10">
      <c r="D94" s="1"/>
      <c r="E94" s="1"/>
      <c r="F94" s="1"/>
      <c r="G94" s="1"/>
      <c r="H94" s="1"/>
      <c r="I94" s="1"/>
      <c r="J94" s="1"/>
    </row>
    <row r="95" spans="4:10">
      <c r="D95" s="1"/>
      <c r="E95" s="1"/>
      <c r="F95" s="1"/>
      <c r="G95" s="1"/>
      <c r="H95" s="1"/>
      <c r="I95" s="1"/>
      <c r="J95" s="1"/>
    </row>
    <row r="96" spans="4:10">
      <c r="D96" s="1"/>
      <c r="E96" s="1"/>
      <c r="F96" s="1"/>
      <c r="G96" s="1"/>
      <c r="H96" s="1"/>
      <c r="I96" s="1"/>
      <c r="J96" s="1"/>
    </row>
    <row r="97" spans="4:10">
      <c r="D97" s="1"/>
      <c r="E97" s="1"/>
      <c r="F97" s="1"/>
      <c r="G97" s="1"/>
      <c r="H97" s="1"/>
      <c r="I97" s="1"/>
      <c r="J97" s="1"/>
    </row>
    <row r="98" spans="4:10">
      <c r="D98" s="1"/>
      <c r="E98" s="1"/>
      <c r="F98" s="1"/>
      <c r="G98" s="1"/>
      <c r="H98" s="1"/>
      <c r="I98" s="1"/>
      <c r="J98" s="1"/>
    </row>
    <row r="99" spans="4:10">
      <c r="D99" s="1"/>
      <c r="E99" s="1"/>
      <c r="F99" s="1"/>
      <c r="G99" s="1"/>
      <c r="H99" s="1"/>
    </row>
    <row r="100" spans="4:10">
      <c r="D100" s="1"/>
      <c r="E100" s="1"/>
      <c r="F100" s="1"/>
      <c r="G100" s="1"/>
      <c r="H100" s="1"/>
    </row>
    <row r="101" spans="4:10">
      <c r="I101" s="1"/>
      <c r="J101" s="1"/>
    </row>
    <row r="102" spans="4:10">
      <c r="I102" s="1"/>
      <c r="J102" s="1"/>
    </row>
    <row r="103" spans="4:10">
      <c r="D103" s="1"/>
      <c r="E103" s="1"/>
      <c r="F103" s="1"/>
      <c r="G103" s="1"/>
      <c r="H103" s="1"/>
      <c r="I103" s="1"/>
      <c r="J103" s="1"/>
    </row>
    <row r="104" spans="4:10">
      <c r="D104" s="1"/>
      <c r="E104" s="1"/>
      <c r="F104" s="1"/>
      <c r="G104" s="1"/>
      <c r="H104" s="1"/>
      <c r="I104" s="1"/>
      <c r="J104" s="1"/>
    </row>
    <row r="105" spans="4:10">
      <c r="D105" s="1"/>
      <c r="E105" s="1"/>
      <c r="F105" s="1"/>
      <c r="G105" s="1"/>
      <c r="H105" s="1"/>
      <c r="I105" s="1"/>
      <c r="J105" s="1"/>
    </row>
    <row r="106" spans="4:10">
      <c r="D106" s="1"/>
      <c r="E106" s="1"/>
      <c r="F106" s="1"/>
      <c r="G106" s="1"/>
      <c r="H106" s="1"/>
      <c r="I106" s="1"/>
      <c r="J106" s="1"/>
    </row>
    <row r="107" spans="4:10">
      <c r="D107" s="1"/>
      <c r="E107" s="1"/>
      <c r="F107" s="1"/>
      <c r="G107" s="1"/>
      <c r="H107" s="1"/>
      <c r="I107" s="1"/>
      <c r="J107" s="1"/>
    </row>
    <row r="108" spans="4:10">
      <c r="D108" s="1"/>
      <c r="E108" s="1"/>
      <c r="F108" s="1"/>
      <c r="G108" s="1"/>
      <c r="H108" s="1"/>
      <c r="I108" s="1"/>
      <c r="J108" s="1"/>
    </row>
    <row r="109" spans="4:10">
      <c r="D109" s="1"/>
      <c r="E109" s="1"/>
      <c r="F109" s="1"/>
      <c r="G109" s="1"/>
      <c r="H109" s="1"/>
      <c r="I109" s="1"/>
      <c r="J109" s="1"/>
    </row>
    <row r="110" spans="4:10">
      <c r="D110" s="1"/>
      <c r="E110" s="1"/>
      <c r="F110" s="1"/>
      <c r="G110" s="1"/>
      <c r="H110" s="1"/>
    </row>
    <row r="111" spans="4:10">
      <c r="D111" s="1"/>
      <c r="E111" s="1"/>
      <c r="F111" s="1"/>
      <c r="G111" s="1"/>
      <c r="H111" s="1"/>
      <c r="I111" s="1"/>
      <c r="J111" s="1"/>
    </row>
    <row r="112" spans="4:10">
      <c r="I112" s="1"/>
      <c r="J112" s="1"/>
    </row>
    <row r="113" spans="4:10">
      <c r="D113" s="1"/>
      <c r="E113" s="1"/>
      <c r="F113" s="1"/>
      <c r="G113" s="1"/>
      <c r="H113" s="1"/>
      <c r="I113" s="1"/>
      <c r="J113" s="1"/>
    </row>
    <row r="114" spans="4:10">
      <c r="D114" s="1"/>
      <c r="E114" s="1"/>
      <c r="F114" s="1"/>
      <c r="G114" s="1"/>
      <c r="H114" s="1"/>
      <c r="I114" s="1"/>
      <c r="J114" s="1"/>
    </row>
    <row r="115" spans="4:10">
      <c r="D115" s="1"/>
      <c r="E115" s="1"/>
      <c r="F115" s="1"/>
      <c r="G115" s="1"/>
      <c r="H115" s="1"/>
      <c r="I115" s="1"/>
      <c r="J115" s="1"/>
    </row>
    <row r="116" spans="4:10">
      <c r="D116" s="1"/>
      <c r="E116" s="1"/>
      <c r="F116" s="1"/>
      <c r="G116" s="1"/>
      <c r="H116" s="1"/>
      <c r="I116" s="1"/>
      <c r="J116" s="1"/>
    </row>
    <row r="117" spans="4:10">
      <c r="D117" s="1"/>
      <c r="E117" s="1"/>
      <c r="F117" s="1"/>
      <c r="G117" s="1"/>
      <c r="H117" s="1"/>
      <c r="I117" s="1"/>
      <c r="J117" s="1"/>
    </row>
    <row r="118" spans="4:10">
      <c r="D118" s="1"/>
      <c r="E118" s="1"/>
      <c r="F118" s="1"/>
      <c r="G118" s="1"/>
      <c r="H118" s="1"/>
      <c r="I118" s="1"/>
      <c r="J118" s="1"/>
    </row>
    <row r="119" spans="4:10">
      <c r="D119" s="1"/>
      <c r="E119" s="1"/>
      <c r="F119" s="1"/>
      <c r="G119" s="1"/>
      <c r="H119" s="1"/>
      <c r="I119" s="1"/>
      <c r="J119" s="1"/>
    </row>
    <row r="120" spans="4:10">
      <c r="D120" s="1"/>
      <c r="E120" s="1"/>
      <c r="F120" s="1"/>
      <c r="G120" s="1"/>
      <c r="H120" s="1"/>
      <c r="I120" s="1"/>
      <c r="J120" s="1"/>
    </row>
    <row r="121" spans="4:10">
      <c r="D121" s="1"/>
      <c r="E121" s="1"/>
      <c r="F121" s="1"/>
      <c r="G121" s="1"/>
      <c r="H121" s="1"/>
      <c r="I121" s="1"/>
      <c r="J121" s="1"/>
    </row>
    <row r="122" spans="4:10">
      <c r="D122" s="1"/>
      <c r="E122" s="1"/>
      <c r="F122" s="1"/>
      <c r="G122" s="1"/>
      <c r="H122" s="1"/>
      <c r="I122" s="1"/>
      <c r="J122" s="1"/>
    </row>
    <row r="123" spans="4:10">
      <c r="D123" s="1"/>
      <c r="E123" s="1"/>
      <c r="F123" s="1"/>
      <c r="G123" s="1"/>
      <c r="H123" s="1"/>
      <c r="I123" s="1"/>
      <c r="J123" s="1"/>
    </row>
    <row r="124" spans="4:10">
      <c r="D124" s="1"/>
      <c r="E124" s="1"/>
      <c r="F124" s="1"/>
      <c r="G124" s="1"/>
      <c r="H124" s="1"/>
      <c r="I124" s="1"/>
      <c r="J124" s="1"/>
    </row>
    <row r="125" spans="4:10">
      <c r="D125" s="1"/>
      <c r="E125" s="1"/>
      <c r="F125" s="1"/>
      <c r="G125" s="1"/>
      <c r="H125" s="1"/>
      <c r="I125" s="1"/>
      <c r="J125" s="1"/>
    </row>
    <row r="126" spans="4:10">
      <c r="D126" s="1"/>
      <c r="E126" s="1"/>
      <c r="F126" s="1"/>
      <c r="G126" s="1"/>
      <c r="H126" s="1"/>
      <c r="I126" s="1"/>
      <c r="J126" s="1"/>
    </row>
    <row r="127" spans="4:10">
      <c r="D127" s="1"/>
      <c r="E127" s="1"/>
      <c r="F127" s="1"/>
      <c r="G127" s="1"/>
      <c r="H127" s="1"/>
      <c r="I127" s="1"/>
      <c r="J127" s="1"/>
    </row>
    <row r="128" spans="4:10">
      <c r="D128" s="1"/>
      <c r="E128" s="1"/>
      <c r="F128" s="1"/>
      <c r="G128" s="1"/>
      <c r="H128" s="1"/>
      <c r="I128" s="1"/>
      <c r="J128" s="1"/>
    </row>
    <row r="129" spans="4:10">
      <c r="D129" s="1"/>
      <c r="E129" s="1"/>
      <c r="F129" s="1"/>
      <c r="G129" s="1"/>
      <c r="H129" s="1"/>
      <c r="I129" s="1"/>
      <c r="J129" s="1"/>
    </row>
    <row r="130" spans="4:10">
      <c r="D130" s="1"/>
      <c r="E130" s="1"/>
      <c r="F130" s="1"/>
      <c r="G130" s="1"/>
      <c r="H130" s="1"/>
      <c r="I130" s="1"/>
      <c r="J130" s="1"/>
    </row>
    <row r="131" spans="4:10">
      <c r="D131" s="1"/>
      <c r="E131" s="1"/>
      <c r="F131" s="1"/>
      <c r="G131" s="1"/>
      <c r="H131" s="1"/>
      <c r="I131" s="1"/>
      <c r="J131" s="1"/>
    </row>
    <row r="132" spans="4:10">
      <c r="D132" s="1"/>
      <c r="E132" s="1"/>
      <c r="F132" s="1"/>
      <c r="G132" s="1"/>
      <c r="H132" s="1"/>
      <c r="I132" s="1"/>
      <c r="J132" s="1"/>
    </row>
    <row r="133" spans="4:10">
      <c r="D133" s="1"/>
      <c r="E133" s="1"/>
      <c r="F133" s="1"/>
      <c r="G133" s="1"/>
      <c r="H133" s="1"/>
      <c r="I133" s="1"/>
      <c r="J133" s="1"/>
    </row>
    <row r="134" spans="4:10">
      <c r="D134" s="1"/>
      <c r="E134" s="1"/>
      <c r="F134" s="1"/>
      <c r="G134" s="1"/>
      <c r="H134" s="1"/>
      <c r="I134" s="1"/>
      <c r="J134" s="1"/>
    </row>
    <row r="135" spans="4:10">
      <c r="D135" s="1"/>
      <c r="E135" s="1"/>
      <c r="F135" s="1"/>
      <c r="G135" s="1"/>
      <c r="H135" s="1"/>
      <c r="I135" s="1"/>
      <c r="J135" s="1"/>
    </row>
    <row r="136" spans="4:10">
      <c r="D136" s="1"/>
      <c r="E136" s="1"/>
      <c r="F136" s="1"/>
      <c r="G136" s="1"/>
      <c r="H136" s="1"/>
      <c r="I136" s="1"/>
      <c r="J136" s="1"/>
    </row>
    <row r="137" spans="4:10">
      <c r="D137" s="1"/>
      <c r="E137" s="1"/>
      <c r="F137" s="1"/>
      <c r="G137" s="1"/>
      <c r="H137" s="1"/>
      <c r="I137" s="1"/>
      <c r="J137" s="1"/>
    </row>
    <row r="138" spans="4:10">
      <c r="D138" s="1"/>
      <c r="E138" s="1"/>
      <c r="F138" s="1"/>
      <c r="G138" s="1"/>
      <c r="H138" s="1"/>
      <c r="I138" s="1"/>
      <c r="J138" s="1"/>
    </row>
    <row r="139" spans="4:10">
      <c r="D139" s="1"/>
      <c r="E139" s="1"/>
      <c r="F139" s="1"/>
      <c r="G139" s="1"/>
      <c r="H139" s="1"/>
      <c r="I139" s="1"/>
      <c r="J139" s="1"/>
    </row>
    <row r="140" spans="4:10">
      <c r="D140" s="1"/>
      <c r="E140" s="1"/>
      <c r="F140" s="1"/>
      <c r="G140" s="1"/>
      <c r="H140" s="1"/>
      <c r="I140" s="1"/>
      <c r="J140" s="1"/>
    </row>
    <row r="141" spans="4:10">
      <c r="D141" s="1"/>
      <c r="E141" s="1"/>
      <c r="F141" s="1"/>
      <c r="G141" s="1"/>
      <c r="H141" s="1"/>
      <c r="I141" s="1"/>
      <c r="J141" s="1"/>
    </row>
    <row r="142" spans="4:10">
      <c r="D142" s="1"/>
      <c r="E142" s="1"/>
      <c r="F142" s="1"/>
      <c r="G142" s="1"/>
      <c r="H142" s="1"/>
      <c r="I142" s="1"/>
      <c r="J142" s="1"/>
    </row>
    <row r="143" spans="4:10">
      <c r="D143" s="1"/>
      <c r="E143" s="1"/>
      <c r="F143" s="1"/>
      <c r="G143" s="1"/>
      <c r="H143" s="1"/>
      <c r="I143" s="1"/>
      <c r="J143" s="1"/>
    </row>
    <row r="144" spans="4:10">
      <c r="D144" s="1"/>
      <c r="E144" s="1"/>
      <c r="F144" s="1"/>
      <c r="G144" s="1"/>
      <c r="H144" s="1"/>
      <c r="I144" s="1"/>
      <c r="J144" s="1"/>
    </row>
    <row r="145" spans="4:10">
      <c r="D145" s="1"/>
      <c r="E145" s="1"/>
      <c r="F145" s="1"/>
      <c r="G145" s="1"/>
      <c r="H145" s="1"/>
      <c r="I145" s="1"/>
      <c r="J145" s="1"/>
    </row>
    <row r="146" spans="4:10">
      <c r="D146" s="1"/>
      <c r="E146" s="1"/>
      <c r="F146" s="1"/>
      <c r="G146" s="1"/>
      <c r="H146" s="1"/>
      <c r="I146" s="1"/>
      <c r="J146" s="1"/>
    </row>
    <row r="147" spans="4:10">
      <c r="D147" s="1"/>
      <c r="E147" s="1"/>
      <c r="F147" s="1"/>
      <c r="G147" s="1"/>
      <c r="H147" s="1"/>
      <c r="I147" s="1"/>
      <c r="J147" s="1"/>
    </row>
    <row r="148" spans="4:10">
      <c r="D148" s="1"/>
      <c r="E148" s="1"/>
      <c r="F148" s="1"/>
      <c r="G148" s="1"/>
      <c r="H148" s="1"/>
    </row>
    <row r="149" spans="4:10">
      <c r="D149" s="1"/>
      <c r="E149" s="1"/>
      <c r="F149" s="1"/>
      <c r="G149" s="1"/>
      <c r="H149" s="1"/>
      <c r="I149" s="1"/>
      <c r="J149" s="1"/>
    </row>
    <row r="151" spans="4:10">
      <c r="D151" s="1"/>
      <c r="E151" s="1"/>
      <c r="F151" s="1"/>
      <c r="G151" s="1"/>
      <c r="H151" s="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3:G81"/>
  <sheetViews>
    <sheetView topLeftCell="A61" workbookViewId="0">
      <selection activeCell="C5" sqref="C5"/>
    </sheetView>
  </sheetViews>
  <sheetFormatPr defaultColWidth="9.125" defaultRowHeight="12.9"/>
  <cols>
    <col min="1" max="1" width="16.75" style="1" customWidth="1"/>
    <col min="2" max="2" width="32.125" style="1" customWidth="1"/>
    <col min="3" max="3" width="23.75" style="1" customWidth="1"/>
    <col min="4" max="7" width="11.75" style="1" customWidth="1"/>
    <col min="8" max="16384" width="9.125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472</v>
      </c>
    </row>
    <row r="5" spans="1:7">
      <c r="A5" s="1" t="s">
        <v>23</v>
      </c>
      <c r="B5" s="1" t="s">
        <v>471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117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>
      <c r="A13" s="380" t="s">
        <v>35</v>
      </c>
      <c r="B13" s="353" t="s">
        <v>36</v>
      </c>
      <c r="C13" s="356" t="s">
        <v>37</v>
      </c>
      <c r="D13" s="359">
        <v>44839</v>
      </c>
      <c r="E13" s="359">
        <v>44885</v>
      </c>
      <c r="F13" s="359">
        <v>44917</v>
      </c>
      <c r="G13" s="359">
        <v>44934</v>
      </c>
    </row>
    <row r="14" spans="1:7">
      <c r="A14" s="272"/>
      <c r="B14" s="362"/>
      <c r="C14" s="156"/>
      <c r="D14" s="361">
        <v>44876</v>
      </c>
      <c r="E14" s="361">
        <v>44916</v>
      </c>
      <c r="F14" s="361">
        <v>44933</v>
      </c>
      <c r="G14" s="361">
        <v>45016</v>
      </c>
    </row>
    <row r="15" spans="1:7">
      <c r="A15" s="241" t="s">
        <v>47</v>
      </c>
      <c r="B15" s="353" t="s">
        <v>473</v>
      </c>
      <c r="C15" s="353" t="s">
        <v>38</v>
      </c>
      <c r="D15" s="376">
        <v>690</v>
      </c>
      <c r="E15" s="376">
        <v>690</v>
      </c>
      <c r="F15" s="376">
        <v>845</v>
      </c>
      <c r="G15" s="376">
        <v>690</v>
      </c>
    </row>
    <row r="16" spans="1:7">
      <c r="A16" s="241" t="s">
        <v>47</v>
      </c>
      <c r="B16" s="203" t="s">
        <v>473</v>
      </c>
      <c r="C16" s="203" t="s">
        <v>39</v>
      </c>
      <c r="D16" s="205">
        <f t="shared" ref="D16:G16" si="0">+D15</f>
        <v>690</v>
      </c>
      <c r="E16" s="205">
        <f t="shared" si="0"/>
        <v>690</v>
      </c>
      <c r="F16" s="205">
        <f t="shared" si="0"/>
        <v>845</v>
      </c>
      <c r="G16" s="205">
        <f t="shared" si="0"/>
        <v>690</v>
      </c>
    </row>
    <row r="17" spans="1:7">
      <c r="A17" s="241" t="s">
        <v>47</v>
      </c>
      <c r="B17" s="203" t="s">
        <v>473</v>
      </c>
      <c r="C17" s="203" t="s">
        <v>40</v>
      </c>
      <c r="D17" s="205">
        <f t="shared" ref="D17:G17" si="1">+D15+120</f>
        <v>810</v>
      </c>
      <c r="E17" s="205">
        <f t="shared" si="1"/>
        <v>810</v>
      </c>
      <c r="F17" s="205">
        <f t="shared" si="1"/>
        <v>965</v>
      </c>
      <c r="G17" s="205">
        <f t="shared" si="1"/>
        <v>810</v>
      </c>
    </row>
    <row r="18" spans="1:7">
      <c r="A18" s="241" t="s">
        <v>47</v>
      </c>
      <c r="B18" s="203" t="s">
        <v>473</v>
      </c>
      <c r="C18" s="203" t="s">
        <v>41</v>
      </c>
      <c r="D18" s="205">
        <f t="shared" ref="D18:G18" si="2">+D15+120</f>
        <v>810</v>
      </c>
      <c r="E18" s="205">
        <f t="shared" si="2"/>
        <v>810</v>
      </c>
      <c r="F18" s="205">
        <f t="shared" si="2"/>
        <v>965</v>
      </c>
      <c r="G18" s="205">
        <f t="shared" si="2"/>
        <v>810</v>
      </c>
    </row>
    <row r="19" spans="1:7">
      <c r="A19" s="362" t="s">
        <v>47</v>
      </c>
      <c r="B19" s="203" t="s">
        <v>473</v>
      </c>
      <c r="C19" s="203" t="s">
        <v>42</v>
      </c>
      <c r="D19" s="205">
        <f t="shared" ref="D19:G19" si="3">+D15+16</f>
        <v>706</v>
      </c>
      <c r="E19" s="205">
        <f t="shared" si="3"/>
        <v>706</v>
      </c>
      <c r="F19" s="205">
        <f t="shared" si="3"/>
        <v>861</v>
      </c>
      <c r="G19" s="205">
        <f t="shared" si="3"/>
        <v>706</v>
      </c>
    </row>
    <row r="20" spans="1:7">
      <c r="A20" s="241" t="s">
        <v>47</v>
      </c>
      <c r="B20" s="353" t="s">
        <v>474</v>
      </c>
      <c r="C20" s="353" t="s">
        <v>38</v>
      </c>
      <c r="D20" s="376">
        <v>775</v>
      </c>
      <c r="E20" s="376">
        <v>775</v>
      </c>
      <c r="F20" s="376">
        <v>940</v>
      </c>
      <c r="G20" s="376">
        <v>775</v>
      </c>
    </row>
    <row r="21" spans="1:7">
      <c r="A21" s="241" t="s">
        <v>47</v>
      </c>
      <c r="B21" s="203" t="s">
        <v>474</v>
      </c>
      <c r="C21" s="203" t="s">
        <v>39</v>
      </c>
      <c r="D21" s="205">
        <f t="shared" ref="D21:G21" si="4">+D20</f>
        <v>775</v>
      </c>
      <c r="E21" s="205">
        <f t="shared" si="4"/>
        <v>775</v>
      </c>
      <c r="F21" s="205">
        <f t="shared" si="4"/>
        <v>940</v>
      </c>
      <c r="G21" s="205">
        <f t="shared" si="4"/>
        <v>775</v>
      </c>
    </row>
    <row r="22" spans="1:7">
      <c r="A22" s="241" t="s">
        <v>47</v>
      </c>
      <c r="B22" s="203" t="s">
        <v>474</v>
      </c>
      <c r="C22" s="203" t="s">
        <v>40</v>
      </c>
      <c r="D22" s="205">
        <f t="shared" ref="D22:G22" si="5">+D20+120</f>
        <v>895</v>
      </c>
      <c r="E22" s="205">
        <f t="shared" si="5"/>
        <v>895</v>
      </c>
      <c r="F22" s="205">
        <f t="shared" si="5"/>
        <v>1060</v>
      </c>
      <c r="G22" s="205">
        <f t="shared" si="5"/>
        <v>895</v>
      </c>
    </row>
    <row r="23" spans="1:7">
      <c r="A23" s="241" t="s">
        <v>47</v>
      </c>
      <c r="B23" s="203" t="s">
        <v>474</v>
      </c>
      <c r="C23" s="203" t="s">
        <v>41</v>
      </c>
      <c r="D23" s="205">
        <f t="shared" ref="D23:G23" si="6">+D20+120</f>
        <v>895</v>
      </c>
      <c r="E23" s="205">
        <f t="shared" si="6"/>
        <v>895</v>
      </c>
      <c r="F23" s="205">
        <f t="shared" si="6"/>
        <v>1060</v>
      </c>
      <c r="G23" s="205">
        <f t="shared" si="6"/>
        <v>895</v>
      </c>
    </row>
    <row r="24" spans="1:7">
      <c r="A24" s="362" t="s">
        <v>47</v>
      </c>
      <c r="B24" s="203" t="s">
        <v>474</v>
      </c>
      <c r="C24" s="203" t="s">
        <v>42</v>
      </c>
      <c r="D24" s="205">
        <f t="shared" ref="D24:G24" si="7">+D20+16</f>
        <v>791</v>
      </c>
      <c r="E24" s="205">
        <f t="shared" si="7"/>
        <v>791</v>
      </c>
      <c r="F24" s="205">
        <f t="shared" si="7"/>
        <v>956</v>
      </c>
      <c r="G24" s="205">
        <f t="shared" si="7"/>
        <v>791</v>
      </c>
    </row>
    <row r="25" spans="1:7">
      <c r="A25" s="241" t="s">
        <v>47</v>
      </c>
      <c r="B25" s="353" t="s">
        <v>475</v>
      </c>
      <c r="C25" s="353" t="s">
        <v>38</v>
      </c>
      <c r="D25" s="376">
        <v>868</v>
      </c>
      <c r="E25" s="376">
        <v>868</v>
      </c>
      <c r="F25" s="376">
        <v>1021</v>
      </c>
      <c r="G25" s="376">
        <v>868</v>
      </c>
    </row>
    <row r="26" spans="1:7">
      <c r="A26" s="241" t="s">
        <v>47</v>
      </c>
      <c r="B26" s="203" t="s">
        <v>475</v>
      </c>
      <c r="C26" s="203" t="s">
        <v>39</v>
      </c>
      <c r="D26" s="205">
        <f t="shared" ref="D26:G26" si="8">+D25</f>
        <v>868</v>
      </c>
      <c r="E26" s="205">
        <f t="shared" si="8"/>
        <v>868</v>
      </c>
      <c r="F26" s="205">
        <f t="shared" si="8"/>
        <v>1021</v>
      </c>
      <c r="G26" s="205">
        <f t="shared" si="8"/>
        <v>868</v>
      </c>
    </row>
    <row r="27" spans="1:7">
      <c r="A27" s="241" t="s">
        <v>47</v>
      </c>
      <c r="B27" s="203" t="s">
        <v>475</v>
      </c>
      <c r="C27" s="203" t="s">
        <v>40</v>
      </c>
      <c r="D27" s="205">
        <f t="shared" ref="D27:G27" si="9">+D25+120</f>
        <v>988</v>
      </c>
      <c r="E27" s="205">
        <f t="shared" si="9"/>
        <v>988</v>
      </c>
      <c r="F27" s="205">
        <f t="shared" si="9"/>
        <v>1141</v>
      </c>
      <c r="G27" s="205">
        <f t="shared" si="9"/>
        <v>988</v>
      </c>
    </row>
    <row r="28" spans="1:7">
      <c r="A28" s="241" t="s">
        <v>47</v>
      </c>
      <c r="B28" s="203" t="s">
        <v>475</v>
      </c>
      <c r="C28" s="203" t="s">
        <v>41</v>
      </c>
      <c r="D28" s="205">
        <f t="shared" ref="D28:G28" si="10">+D25+120</f>
        <v>988</v>
      </c>
      <c r="E28" s="205">
        <f t="shared" si="10"/>
        <v>988</v>
      </c>
      <c r="F28" s="205">
        <f t="shared" si="10"/>
        <v>1141</v>
      </c>
      <c r="G28" s="205">
        <f t="shared" si="10"/>
        <v>988</v>
      </c>
    </row>
    <row r="29" spans="1:7">
      <c r="A29" s="362" t="s">
        <v>47</v>
      </c>
      <c r="B29" s="362" t="s">
        <v>475</v>
      </c>
      <c r="C29" s="362" t="s">
        <v>42</v>
      </c>
      <c r="D29" s="363">
        <f t="shared" ref="D29:G29" si="11">+D25+16</f>
        <v>884</v>
      </c>
      <c r="E29" s="363">
        <f t="shared" si="11"/>
        <v>884</v>
      </c>
      <c r="F29" s="363">
        <f t="shared" si="11"/>
        <v>1037</v>
      </c>
      <c r="G29" s="363">
        <f t="shared" si="11"/>
        <v>884</v>
      </c>
    </row>
    <row r="30" spans="1:7" ht="16.3">
      <c r="A30" s="354"/>
    </row>
    <row r="31" spans="1:7" ht="16.3">
      <c r="A31" s="296" t="s">
        <v>533</v>
      </c>
    </row>
    <row r="32" spans="1:7" ht="16.3">
      <c r="A32" s="381" t="s">
        <v>550</v>
      </c>
    </row>
    <row r="33" spans="1:2" ht="16.3">
      <c r="A33" s="381" t="s">
        <v>551</v>
      </c>
    </row>
    <row r="34" spans="1:2" ht="16.3">
      <c r="A34" s="381" t="s">
        <v>552</v>
      </c>
    </row>
    <row r="35" spans="1:2" ht="16.3">
      <c r="A35" s="297" t="s">
        <v>553</v>
      </c>
    </row>
    <row r="36" spans="1:2" ht="16.3">
      <c r="A36" s="297" t="s">
        <v>554</v>
      </c>
    </row>
    <row r="37" spans="1:2" ht="16.3">
      <c r="A37" s="297" t="s">
        <v>555</v>
      </c>
    </row>
    <row r="38" spans="1:2" ht="16.3">
      <c r="A38" s="382" t="s">
        <v>454</v>
      </c>
      <c r="B38" s="51"/>
    </row>
    <row r="41" spans="1:2" ht="14.3">
      <c r="A41" s="360" t="s">
        <v>549</v>
      </c>
    </row>
    <row r="43" spans="1:2">
      <c r="A43" s="1" t="s">
        <v>20</v>
      </c>
      <c r="B43" s="1" t="s">
        <v>21</v>
      </c>
    </row>
    <row r="44" spans="1:2">
      <c r="A44" s="1" t="s">
        <v>22</v>
      </c>
      <c r="B44" s="1" t="s">
        <v>472</v>
      </c>
    </row>
    <row r="45" spans="1:2">
      <c r="A45" s="1" t="s">
        <v>23</v>
      </c>
      <c r="B45" s="1" t="s">
        <v>471</v>
      </c>
    </row>
    <row r="46" spans="1:2">
      <c r="A46" s="1" t="s">
        <v>24</v>
      </c>
      <c r="B46" s="1" t="s">
        <v>25</v>
      </c>
    </row>
    <row r="47" spans="1:2">
      <c r="A47" s="1" t="s">
        <v>26</v>
      </c>
      <c r="B47" s="1" t="s">
        <v>27</v>
      </c>
    </row>
    <row r="48" spans="1:2">
      <c r="A48" s="1" t="s">
        <v>28</v>
      </c>
      <c r="B48" s="1" t="s">
        <v>117</v>
      </c>
    </row>
    <row r="49" spans="1:7">
      <c r="A49" s="1" t="s">
        <v>29</v>
      </c>
      <c r="B49" s="1" t="s">
        <v>30</v>
      </c>
    </row>
    <row r="50" spans="1:7" ht="14.3">
      <c r="A50" s="1" t="s">
        <v>31</v>
      </c>
      <c r="B50" s="29" t="s">
        <v>32</v>
      </c>
    </row>
    <row r="51" spans="1:7">
      <c r="A51" s="1" t="s">
        <v>33</v>
      </c>
      <c r="B51" s="1" t="s">
        <v>34</v>
      </c>
    </row>
    <row r="53" spans="1:7">
      <c r="A53" s="380" t="s">
        <v>35</v>
      </c>
      <c r="B53" s="353" t="s">
        <v>36</v>
      </c>
      <c r="C53" s="356" t="s">
        <v>37</v>
      </c>
      <c r="D53" s="359">
        <v>44839</v>
      </c>
      <c r="E53" s="359">
        <v>44885</v>
      </c>
      <c r="F53" s="359">
        <v>44917</v>
      </c>
      <c r="G53" s="359">
        <v>44934</v>
      </c>
    </row>
    <row r="54" spans="1:7">
      <c r="A54" s="272"/>
      <c r="B54" s="362"/>
      <c r="C54" s="156"/>
      <c r="D54" s="361">
        <v>44876</v>
      </c>
      <c r="E54" s="361">
        <v>44916</v>
      </c>
      <c r="F54" s="361">
        <v>44933</v>
      </c>
      <c r="G54" s="361">
        <v>45016</v>
      </c>
    </row>
    <row r="55" spans="1:7">
      <c r="A55" s="241" t="s">
        <v>47</v>
      </c>
      <c r="B55" s="353" t="s">
        <v>473</v>
      </c>
      <c r="C55" s="353" t="s">
        <v>38</v>
      </c>
      <c r="D55" s="376">
        <v>620</v>
      </c>
      <c r="E55" s="376">
        <v>620</v>
      </c>
      <c r="F55" s="376">
        <v>767</v>
      </c>
      <c r="G55" s="376">
        <v>620</v>
      </c>
    </row>
    <row r="56" spans="1:7">
      <c r="A56" s="241" t="s">
        <v>47</v>
      </c>
      <c r="B56" s="203" t="s">
        <v>473</v>
      </c>
      <c r="C56" s="203" t="s">
        <v>39</v>
      </c>
      <c r="D56" s="205">
        <f t="shared" ref="D56:G56" si="12">+D55</f>
        <v>620</v>
      </c>
      <c r="E56" s="205">
        <f t="shared" si="12"/>
        <v>620</v>
      </c>
      <c r="F56" s="205">
        <f t="shared" si="12"/>
        <v>767</v>
      </c>
      <c r="G56" s="205">
        <f t="shared" si="12"/>
        <v>620</v>
      </c>
    </row>
    <row r="57" spans="1:7">
      <c r="A57" s="241" t="s">
        <v>47</v>
      </c>
      <c r="B57" s="203" t="s">
        <v>473</v>
      </c>
      <c r="C57" s="203" t="s">
        <v>40</v>
      </c>
      <c r="D57" s="205">
        <f t="shared" ref="D57:G57" si="13">+D55+120</f>
        <v>740</v>
      </c>
      <c r="E57" s="205">
        <f t="shared" si="13"/>
        <v>740</v>
      </c>
      <c r="F57" s="205">
        <f t="shared" si="13"/>
        <v>887</v>
      </c>
      <c r="G57" s="205">
        <f t="shared" si="13"/>
        <v>740</v>
      </c>
    </row>
    <row r="58" spans="1:7">
      <c r="A58" s="241" t="s">
        <v>47</v>
      </c>
      <c r="B58" s="203" t="s">
        <v>473</v>
      </c>
      <c r="C58" s="203" t="s">
        <v>41</v>
      </c>
      <c r="D58" s="205">
        <f t="shared" ref="D58:G58" si="14">+D55+120</f>
        <v>740</v>
      </c>
      <c r="E58" s="205">
        <f t="shared" si="14"/>
        <v>740</v>
      </c>
      <c r="F58" s="205">
        <f t="shared" si="14"/>
        <v>887</v>
      </c>
      <c r="G58" s="205">
        <f t="shared" si="14"/>
        <v>740</v>
      </c>
    </row>
    <row r="59" spans="1:7">
      <c r="A59" s="362" t="s">
        <v>47</v>
      </c>
      <c r="B59" s="203" t="s">
        <v>473</v>
      </c>
      <c r="C59" s="203" t="s">
        <v>42</v>
      </c>
      <c r="D59" s="205">
        <f t="shared" ref="D59:G59" si="15">+D55+16</f>
        <v>636</v>
      </c>
      <c r="E59" s="205">
        <f t="shared" si="15"/>
        <v>636</v>
      </c>
      <c r="F59" s="205">
        <f t="shared" si="15"/>
        <v>783</v>
      </c>
      <c r="G59" s="205">
        <f t="shared" si="15"/>
        <v>636</v>
      </c>
    </row>
    <row r="60" spans="1:7">
      <c r="A60" s="241" t="s">
        <v>47</v>
      </c>
      <c r="B60" s="353" t="s">
        <v>474</v>
      </c>
      <c r="C60" s="353" t="s">
        <v>38</v>
      </c>
      <c r="D60" s="376">
        <v>690</v>
      </c>
      <c r="E60" s="376">
        <v>690</v>
      </c>
      <c r="F60" s="376">
        <v>849</v>
      </c>
      <c r="G60" s="376">
        <v>690</v>
      </c>
    </row>
    <row r="61" spans="1:7">
      <c r="A61" s="241" t="s">
        <v>47</v>
      </c>
      <c r="B61" s="203" t="s">
        <v>474</v>
      </c>
      <c r="C61" s="203" t="s">
        <v>39</v>
      </c>
      <c r="D61" s="205">
        <f t="shared" ref="D61:G61" si="16">+D60</f>
        <v>690</v>
      </c>
      <c r="E61" s="205">
        <f t="shared" si="16"/>
        <v>690</v>
      </c>
      <c r="F61" s="205">
        <f t="shared" si="16"/>
        <v>849</v>
      </c>
      <c r="G61" s="205">
        <f t="shared" si="16"/>
        <v>690</v>
      </c>
    </row>
    <row r="62" spans="1:7">
      <c r="A62" s="241" t="s">
        <v>47</v>
      </c>
      <c r="B62" s="203" t="s">
        <v>474</v>
      </c>
      <c r="C62" s="203" t="s">
        <v>40</v>
      </c>
      <c r="D62" s="205">
        <f t="shared" ref="D62:G62" si="17">+D60+120</f>
        <v>810</v>
      </c>
      <c r="E62" s="205">
        <f t="shared" si="17"/>
        <v>810</v>
      </c>
      <c r="F62" s="205">
        <f t="shared" si="17"/>
        <v>969</v>
      </c>
      <c r="G62" s="205">
        <f t="shared" si="17"/>
        <v>810</v>
      </c>
    </row>
    <row r="63" spans="1:7">
      <c r="A63" s="241" t="s">
        <v>47</v>
      </c>
      <c r="B63" s="203" t="s">
        <v>474</v>
      </c>
      <c r="C63" s="203" t="s">
        <v>41</v>
      </c>
      <c r="D63" s="205">
        <f t="shared" ref="D63:G63" si="18">+D60+120</f>
        <v>810</v>
      </c>
      <c r="E63" s="205">
        <f t="shared" si="18"/>
        <v>810</v>
      </c>
      <c r="F63" s="205">
        <f t="shared" si="18"/>
        <v>969</v>
      </c>
      <c r="G63" s="205">
        <f t="shared" si="18"/>
        <v>810</v>
      </c>
    </row>
    <row r="64" spans="1:7">
      <c r="A64" s="362" t="s">
        <v>47</v>
      </c>
      <c r="B64" s="203" t="s">
        <v>474</v>
      </c>
      <c r="C64" s="203" t="s">
        <v>42</v>
      </c>
      <c r="D64" s="205">
        <f t="shared" ref="D64:G64" si="19">+D60+16</f>
        <v>706</v>
      </c>
      <c r="E64" s="205">
        <f t="shared" si="19"/>
        <v>706</v>
      </c>
      <c r="F64" s="205">
        <f t="shared" si="19"/>
        <v>865</v>
      </c>
      <c r="G64" s="205">
        <f t="shared" si="19"/>
        <v>706</v>
      </c>
    </row>
    <row r="65" spans="1:7">
      <c r="A65" s="241" t="s">
        <v>47</v>
      </c>
      <c r="B65" s="353" t="s">
        <v>475</v>
      </c>
      <c r="C65" s="353" t="s">
        <v>38</v>
      </c>
      <c r="D65" s="376">
        <v>775</v>
      </c>
      <c r="E65" s="376">
        <v>775</v>
      </c>
      <c r="F65" s="376">
        <v>998</v>
      </c>
      <c r="G65" s="376">
        <v>775</v>
      </c>
    </row>
    <row r="66" spans="1:7">
      <c r="A66" s="241" t="s">
        <v>47</v>
      </c>
      <c r="B66" s="203" t="s">
        <v>475</v>
      </c>
      <c r="C66" s="203" t="s">
        <v>39</v>
      </c>
      <c r="D66" s="205">
        <f t="shared" ref="D66:G66" si="20">+D65</f>
        <v>775</v>
      </c>
      <c r="E66" s="205">
        <f t="shared" si="20"/>
        <v>775</v>
      </c>
      <c r="F66" s="205">
        <f t="shared" si="20"/>
        <v>998</v>
      </c>
      <c r="G66" s="205">
        <f t="shared" si="20"/>
        <v>775</v>
      </c>
    </row>
    <row r="67" spans="1:7">
      <c r="A67" s="241" t="s">
        <v>47</v>
      </c>
      <c r="B67" s="203" t="s">
        <v>475</v>
      </c>
      <c r="C67" s="203" t="s">
        <v>40</v>
      </c>
      <c r="D67" s="205">
        <f t="shared" ref="D67:G67" si="21">+D65+120</f>
        <v>895</v>
      </c>
      <c r="E67" s="205">
        <f t="shared" si="21"/>
        <v>895</v>
      </c>
      <c r="F67" s="205">
        <f t="shared" si="21"/>
        <v>1118</v>
      </c>
      <c r="G67" s="205">
        <f t="shared" si="21"/>
        <v>895</v>
      </c>
    </row>
    <row r="68" spans="1:7">
      <c r="A68" s="241" t="s">
        <v>47</v>
      </c>
      <c r="B68" s="203" t="s">
        <v>475</v>
      </c>
      <c r="C68" s="203" t="s">
        <v>41</v>
      </c>
      <c r="D68" s="205">
        <f t="shared" ref="D68:G68" si="22">+D65+120</f>
        <v>895</v>
      </c>
      <c r="E68" s="205">
        <f t="shared" si="22"/>
        <v>895</v>
      </c>
      <c r="F68" s="205">
        <f t="shared" si="22"/>
        <v>1118</v>
      </c>
      <c r="G68" s="205">
        <f t="shared" si="22"/>
        <v>895</v>
      </c>
    </row>
    <row r="69" spans="1:7">
      <c r="A69" s="362" t="s">
        <v>47</v>
      </c>
      <c r="B69" s="362" t="s">
        <v>475</v>
      </c>
      <c r="C69" s="362" t="s">
        <v>42</v>
      </c>
      <c r="D69" s="363">
        <f t="shared" ref="D69:G69" si="23">+D65+16</f>
        <v>791</v>
      </c>
      <c r="E69" s="363">
        <f t="shared" si="23"/>
        <v>791</v>
      </c>
      <c r="F69" s="363">
        <f t="shared" si="23"/>
        <v>1014</v>
      </c>
      <c r="G69" s="363">
        <f t="shared" si="23"/>
        <v>791</v>
      </c>
    </row>
    <row r="70" spans="1:7" ht="16.3">
      <c r="A70" s="354"/>
    </row>
    <row r="71" spans="1:7" ht="16.3">
      <c r="A71" s="296" t="s">
        <v>534</v>
      </c>
    </row>
    <row r="72" spans="1:7" ht="16.3">
      <c r="A72" s="381" t="s">
        <v>550</v>
      </c>
    </row>
    <row r="73" spans="1:7" ht="16.3">
      <c r="A73" s="381" t="s">
        <v>551</v>
      </c>
    </row>
    <row r="74" spans="1:7" ht="16.3">
      <c r="A74" s="381" t="s">
        <v>552</v>
      </c>
    </row>
    <row r="75" spans="1:7" ht="16.3">
      <c r="A75" s="297" t="s">
        <v>553</v>
      </c>
    </row>
    <row r="76" spans="1:7" ht="16.3">
      <c r="A76" s="297" t="s">
        <v>554</v>
      </c>
    </row>
    <row r="77" spans="1:7" ht="16.3">
      <c r="A77" s="297" t="s">
        <v>555</v>
      </c>
    </row>
    <row r="78" spans="1:7" ht="16.3">
      <c r="A78" s="382" t="s">
        <v>454</v>
      </c>
      <c r="B78" s="51"/>
    </row>
    <row r="81" spans="1:1" ht="14.3">
      <c r="A81" s="360" t="s">
        <v>549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7"/>
  <sheetViews>
    <sheetView workbookViewId="0"/>
  </sheetViews>
  <sheetFormatPr defaultColWidth="9.125" defaultRowHeight="12.9"/>
  <cols>
    <col min="1" max="1" width="17.75" style="1" customWidth="1"/>
    <col min="2" max="2" width="23.375" style="1" customWidth="1"/>
    <col min="3" max="3" width="20.25" style="1" customWidth="1"/>
    <col min="4" max="8" width="12.25" style="34" customWidth="1"/>
    <col min="9" max="9" width="11.75" style="34" customWidth="1"/>
    <col min="10" max="10" width="12.75" style="34" customWidth="1"/>
    <col min="11" max="16384" width="9.125" style="1"/>
  </cols>
  <sheetData>
    <row r="2" spans="1:10">
      <c r="A2" s="1" t="s">
        <v>20</v>
      </c>
      <c r="B2" s="1" t="s">
        <v>21</v>
      </c>
    </row>
    <row r="3" spans="1:10">
      <c r="A3" s="1" t="s">
        <v>22</v>
      </c>
      <c r="B3" s="1" t="s">
        <v>59</v>
      </c>
    </row>
    <row r="4" spans="1:10">
      <c r="A4" s="1" t="s">
        <v>23</v>
      </c>
      <c r="B4" s="1" t="s">
        <v>361</v>
      </c>
    </row>
    <row r="5" spans="1:10">
      <c r="A5" s="1" t="s">
        <v>24</v>
      </c>
      <c r="B5" s="1" t="s">
        <v>25</v>
      </c>
    </row>
    <row r="6" spans="1:10">
      <c r="A6" s="1" t="s">
        <v>26</v>
      </c>
      <c r="B6" s="1" t="s">
        <v>27</v>
      </c>
    </row>
    <row r="7" spans="1:10">
      <c r="A7" s="1" t="s">
        <v>28</v>
      </c>
      <c r="B7" s="1" t="s">
        <v>222</v>
      </c>
    </row>
    <row r="8" spans="1:10">
      <c r="A8" s="1" t="s">
        <v>29</v>
      </c>
      <c r="B8" s="1" t="s">
        <v>30</v>
      </c>
    </row>
    <row r="9" spans="1:10" ht="14.3">
      <c r="A9" s="1" t="s">
        <v>31</v>
      </c>
      <c r="B9" s="29" t="s">
        <v>32</v>
      </c>
      <c r="J9" s="1"/>
    </row>
    <row r="10" spans="1:10">
      <c r="A10" s="1" t="s">
        <v>33</v>
      </c>
      <c r="B10" s="1" t="s">
        <v>34</v>
      </c>
      <c r="I10" s="1"/>
      <c r="J10" s="1"/>
    </row>
    <row r="11" spans="1:10">
      <c r="I11" s="1"/>
      <c r="J11" s="1"/>
    </row>
    <row r="12" spans="1:10">
      <c r="A12" s="155" t="s">
        <v>35</v>
      </c>
      <c r="B12" s="220" t="s">
        <v>36</v>
      </c>
      <c r="C12" s="121" t="s">
        <v>37</v>
      </c>
      <c r="D12" s="161">
        <v>44688</v>
      </c>
      <c r="E12" s="1"/>
      <c r="F12" s="1"/>
      <c r="G12" s="1"/>
      <c r="H12" s="1"/>
      <c r="I12" s="1"/>
      <c r="J12" s="1"/>
    </row>
    <row r="13" spans="1:10" ht="14.3">
      <c r="A13" s="162"/>
      <c r="B13" s="232"/>
      <c r="C13" s="156"/>
      <c r="D13" s="88">
        <v>44756</v>
      </c>
      <c r="E13" s="1"/>
      <c r="F13" s="1"/>
      <c r="G13" s="1"/>
      <c r="H13" s="1"/>
      <c r="I13" s="1"/>
      <c r="J13" s="1"/>
    </row>
    <row r="14" spans="1:10">
      <c r="A14" s="167" t="s">
        <v>44</v>
      </c>
      <c r="B14" s="164" t="s">
        <v>331</v>
      </c>
      <c r="C14" s="220" t="s">
        <v>38</v>
      </c>
      <c r="D14" s="198">
        <v>38</v>
      </c>
      <c r="E14" s="1"/>
      <c r="F14" s="1"/>
      <c r="G14" s="1"/>
      <c r="H14" s="1"/>
      <c r="I14" s="1"/>
      <c r="J14" s="1"/>
    </row>
    <row r="15" spans="1:10">
      <c r="A15" s="167" t="s">
        <v>45</v>
      </c>
      <c r="B15" s="158" t="s">
        <v>331</v>
      </c>
      <c r="C15" s="203" t="s">
        <v>39</v>
      </c>
      <c r="D15" s="160">
        <f>+D14</f>
        <v>38</v>
      </c>
      <c r="E15" s="1"/>
      <c r="F15" s="1"/>
      <c r="G15" s="1"/>
      <c r="H15" s="1"/>
      <c r="I15" s="1"/>
      <c r="J15" s="1"/>
    </row>
    <row r="16" spans="1:10">
      <c r="A16" s="167" t="s">
        <v>44</v>
      </c>
      <c r="B16" s="158" t="s">
        <v>331</v>
      </c>
      <c r="C16" s="203" t="s">
        <v>40</v>
      </c>
      <c r="D16" s="160">
        <f>+D14+27</f>
        <v>65</v>
      </c>
      <c r="E16" s="1"/>
      <c r="F16" s="1"/>
      <c r="G16" s="1"/>
      <c r="H16" s="1"/>
      <c r="I16" s="1"/>
      <c r="J16" s="1"/>
    </row>
    <row r="17" spans="1:10">
      <c r="A17" s="167" t="s">
        <v>44</v>
      </c>
      <c r="B17" s="158" t="s">
        <v>331</v>
      </c>
      <c r="C17" s="203" t="s">
        <v>41</v>
      </c>
      <c r="D17" s="160">
        <f>+D14+27</f>
        <v>65</v>
      </c>
      <c r="E17" s="1"/>
      <c r="F17" s="1"/>
      <c r="G17" s="1"/>
      <c r="H17" s="1"/>
      <c r="I17" s="1"/>
      <c r="J17" s="1"/>
    </row>
    <row r="18" spans="1:10">
      <c r="A18" s="162" t="s">
        <v>44</v>
      </c>
      <c r="B18" s="232" t="s">
        <v>331</v>
      </c>
      <c r="C18" s="232" t="s">
        <v>42</v>
      </c>
      <c r="D18" s="233">
        <f>+D14+7</f>
        <v>45</v>
      </c>
      <c r="E18" s="1"/>
      <c r="F18" s="1"/>
      <c r="G18" s="1"/>
      <c r="H18" s="1"/>
      <c r="I18" s="1"/>
      <c r="J18" s="1"/>
    </row>
    <row r="19" spans="1:10">
      <c r="A19" s="1" t="s">
        <v>241</v>
      </c>
    </row>
    <row r="20" spans="1:10">
      <c r="I20" s="1"/>
      <c r="J20" s="1"/>
    </row>
    <row r="22" spans="1:10" ht="14.3">
      <c r="A22" s="29" t="s">
        <v>378</v>
      </c>
      <c r="D22" s="1"/>
      <c r="E22" s="1"/>
      <c r="F22" s="1"/>
      <c r="G22" s="1"/>
      <c r="H22" s="1"/>
    </row>
    <row r="34" spans="4:10">
      <c r="I34" s="1"/>
      <c r="J34" s="1"/>
    </row>
    <row r="35" spans="4:10">
      <c r="I35" s="1"/>
      <c r="J35" s="1"/>
    </row>
    <row r="36" spans="4:10">
      <c r="D36" s="1"/>
      <c r="E36" s="1"/>
      <c r="F36" s="1"/>
      <c r="G36" s="1"/>
      <c r="H36" s="1"/>
      <c r="I36" s="1"/>
      <c r="J36" s="1"/>
    </row>
    <row r="37" spans="4:10">
      <c r="D37" s="1"/>
      <c r="E37" s="1"/>
      <c r="F37" s="1"/>
      <c r="G37" s="1"/>
      <c r="H37" s="1"/>
      <c r="I37" s="1"/>
      <c r="J37" s="1"/>
    </row>
    <row r="38" spans="4:10">
      <c r="D38" s="1"/>
      <c r="E38" s="1"/>
      <c r="F38" s="1"/>
      <c r="G38" s="1"/>
      <c r="H38" s="1"/>
      <c r="I38" s="1"/>
      <c r="J38" s="1"/>
    </row>
    <row r="39" spans="4:10">
      <c r="D39" s="1"/>
      <c r="E39" s="1"/>
      <c r="F39" s="1"/>
      <c r="G39" s="1"/>
      <c r="H39" s="1"/>
    </row>
    <row r="40" spans="4:10">
      <c r="D40" s="1"/>
      <c r="E40" s="1"/>
      <c r="F40" s="1"/>
      <c r="G40" s="1"/>
      <c r="H40" s="1"/>
      <c r="I40" s="1"/>
      <c r="J40" s="1"/>
    </row>
    <row r="41" spans="4:10">
      <c r="I41" s="1"/>
      <c r="J41" s="1"/>
    </row>
    <row r="42" spans="4:10">
      <c r="D42" s="1"/>
      <c r="E42" s="1"/>
      <c r="F42" s="1"/>
      <c r="G42" s="1"/>
      <c r="H42" s="1"/>
      <c r="I42" s="1"/>
      <c r="J42" s="1"/>
    </row>
    <row r="43" spans="4:10">
      <c r="D43" s="1"/>
      <c r="E43" s="1"/>
      <c r="F43" s="1"/>
      <c r="G43" s="1"/>
      <c r="H43" s="1"/>
      <c r="I43" s="1"/>
      <c r="J43" s="1"/>
    </row>
    <row r="44" spans="4:10">
      <c r="D44" s="1"/>
      <c r="E44" s="1"/>
      <c r="F44" s="1"/>
      <c r="G44" s="1"/>
      <c r="H44" s="1"/>
      <c r="I44" s="1"/>
      <c r="J44" s="1"/>
    </row>
    <row r="45" spans="4:10">
      <c r="D45" s="1"/>
      <c r="E45" s="1"/>
      <c r="F45" s="1"/>
      <c r="G45" s="1"/>
      <c r="H45" s="1"/>
    </row>
    <row r="46" spans="4:10">
      <c r="D46" s="1"/>
      <c r="E46" s="1"/>
      <c r="F46" s="1"/>
      <c r="G46" s="1"/>
      <c r="H46" s="1"/>
      <c r="I46" s="1"/>
      <c r="J46" s="1"/>
    </row>
    <row r="48" spans="4:10">
      <c r="D48" s="1"/>
      <c r="E48" s="1"/>
      <c r="F48" s="1"/>
      <c r="G48" s="1"/>
      <c r="H48" s="1"/>
      <c r="I48" s="1"/>
      <c r="J48" s="1"/>
    </row>
    <row r="49" spans="4:10">
      <c r="I49" s="1"/>
      <c r="J49" s="1"/>
    </row>
    <row r="50" spans="4:10">
      <c r="D50" s="1"/>
      <c r="E50" s="1"/>
      <c r="F50" s="1"/>
      <c r="G50" s="1"/>
      <c r="H50" s="1"/>
      <c r="I50" s="1"/>
      <c r="J50" s="1"/>
    </row>
    <row r="51" spans="4:10">
      <c r="D51" s="1"/>
      <c r="E51" s="1"/>
      <c r="F51" s="1"/>
      <c r="G51" s="1"/>
      <c r="H51" s="1"/>
      <c r="I51" s="1"/>
      <c r="J51" s="1"/>
    </row>
    <row r="52" spans="4:10">
      <c r="D52" s="1"/>
      <c r="E52" s="1"/>
      <c r="F52" s="1"/>
      <c r="G52" s="1"/>
      <c r="H52" s="1"/>
      <c r="I52" s="1"/>
      <c r="J52" s="1"/>
    </row>
    <row r="53" spans="4:10">
      <c r="D53" s="1"/>
      <c r="E53" s="1"/>
      <c r="F53" s="1"/>
      <c r="G53" s="1"/>
      <c r="H53" s="1"/>
      <c r="I53" s="1"/>
      <c r="J53" s="1"/>
    </row>
    <row r="54" spans="4:10">
      <c r="D54" s="1"/>
      <c r="E54" s="1"/>
      <c r="F54" s="1"/>
      <c r="G54" s="1"/>
      <c r="H54" s="1"/>
      <c r="I54" s="1"/>
      <c r="J54" s="1"/>
    </row>
    <row r="55" spans="4:10">
      <c r="D55" s="1"/>
      <c r="E55" s="1"/>
      <c r="F55" s="1"/>
      <c r="G55" s="1"/>
      <c r="H55" s="1"/>
      <c r="I55" s="1"/>
      <c r="J55" s="1"/>
    </row>
    <row r="56" spans="4:10">
      <c r="D56" s="1"/>
      <c r="E56" s="1"/>
      <c r="F56" s="1"/>
      <c r="G56" s="1"/>
      <c r="H56" s="1"/>
      <c r="I56" s="1"/>
      <c r="J56" s="1"/>
    </row>
    <row r="57" spans="4:10">
      <c r="D57" s="1"/>
      <c r="E57" s="1"/>
      <c r="F57" s="1"/>
      <c r="G57" s="1"/>
      <c r="H57" s="1"/>
    </row>
    <row r="58" spans="4:10">
      <c r="D58" s="1"/>
      <c r="E58" s="1"/>
      <c r="F58" s="1"/>
      <c r="G58" s="1"/>
      <c r="H58" s="1"/>
      <c r="I58" s="1"/>
      <c r="J58" s="1"/>
    </row>
    <row r="59" spans="4:10">
      <c r="I59" s="1"/>
      <c r="J59" s="1"/>
    </row>
    <row r="60" spans="4:10">
      <c r="D60" s="1"/>
      <c r="E60" s="1"/>
      <c r="F60" s="1"/>
      <c r="G60" s="1"/>
      <c r="H60" s="1"/>
      <c r="I60" s="1"/>
      <c r="J60" s="1"/>
    </row>
    <row r="61" spans="4:10">
      <c r="D61" s="1"/>
      <c r="E61" s="1"/>
      <c r="F61" s="1"/>
      <c r="G61" s="1"/>
      <c r="H61" s="1"/>
      <c r="I61" s="1"/>
      <c r="J61" s="1"/>
    </row>
    <row r="62" spans="4:10">
      <c r="D62" s="1"/>
      <c r="E62" s="1"/>
      <c r="F62" s="1"/>
      <c r="G62" s="1"/>
      <c r="H62" s="1"/>
      <c r="I62" s="1"/>
      <c r="J62" s="1"/>
    </row>
    <row r="63" spans="4:10">
      <c r="D63" s="1"/>
      <c r="E63" s="1"/>
      <c r="F63" s="1"/>
      <c r="G63" s="1"/>
      <c r="H63" s="1"/>
      <c r="I63" s="1"/>
      <c r="J63" s="1"/>
    </row>
    <row r="64" spans="4:10">
      <c r="D64" s="1"/>
      <c r="E64" s="1"/>
      <c r="F64" s="1"/>
      <c r="G64" s="1"/>
      <c r="H64" s="1"/>
      <c r="I64" s="1"/>
      <c r="J64" s="1"/>
    </row>
    <row r="65" spans="4:10">
      <c r="D65" s="1"/>
      <c r="E65" s="1"/>
      <c r="F65" s="1"/>
      <c r="G65" s="1"/>
      <c r="H65" s="1"/>
      <c r="I65" s="1"/>
      <c r="J65" s="1"/>
    </row>
    <row r="66" spans="4:10">
      <c r="D66" s="1"/>
      <c r="E66" s="1"/>
      <c r="F66" s="1"/>
      <c r="G66" s="1"/>
      <c r="H66" s="1"/>
      <c r="I66" s="1"/>
      <c r="J66" s="1"/>
    </row>
    <row r="67" spans="4:10">
      <c r="D67" s="1"/>
      <c r="E67" s="1"/>
      <c r="F67" s="1"/>
      <c r="G67" s="1"/>
      <c r="H67" s="1"/>
      <c r="I67" s="1"/>
      <c r="J67" s="1"/>
    </row>
    <row r="68" spans="4:10">
      <c r="D68" s="1"/>
      <c r="E68" s="1"/>
      <c r="F68" s="1"/>
      <c r="G68" s="1"/>
      <c r="H68" s="1"/>
      <c r="I68" s="1"/>
      <c r="J68" s="1"/>
    </row>
    <row r="69" spans="4:10">
      <c r="D69" s="1"/>
      <c r="E69" s="1"/>
      <c r="F69" s="1"/>
      <c r="G69" s="1"/>
      <c r="H69" s="1"/>
      <c r="I69" s="1"/>
      <c r="J69" s="1"/>
    </row>
    <row r="70" spans="4:10">
      <c r="D70" s="1"/>
      <c r="E70" s="1"/>
      <c r="F70" s="1"/>
      <c r="G70" s="1"/>
      <c r="H70" s="1"/>
      <c r="I70" s="1"/>
      <c r="J70" s="1"/>
    </row>
    <row r="71" spans="4:10">
      <c r="D71" s="1"/>
      <c r="E71" s="1"/>
      <c r="F71" s="1"/>
      <c r="G71" s="1"/>
      <c r="H71" s="1"/>
      <c r="I71" s="1"/>
      <c r="J71" s="1"/>
    </row>
    <row r="72" spans="4:10">
      <c r="D72" s="1"/>
      <c r="E72" s="1"/>
      <c r="F72" s="1"/>
      <c r="G72" s="1"/>
      <c r="H72" s="1"/>
      <c r="I72" s="1"/>
      <c r="J72" s="1"/>
    </row>
    <row r="73" spans="4:10">
      <c r="D73" s="1"/>
      <c r="E73" s="1"/>
      <c r="F73" s="1"/>
      <c r="G73" s="1"/>
      <c r="H73" s="1"/>
      <c r="I73" s="1"/>
      <c r="J73" s="1"/>
    </row>
    <row r="74" spans="4:10">
      <c r="D74" s="1"/>
      <c r="E74" s="1"/>
      <c r="F74" s="1"/>
      <c r="G74" s="1"/>
      <c r="H74" s="1"/>
      <c r="I74" s="1"/>
      <c r="J74" s="1"/>
    </row>
    <row r="75" spans="4:10">
      <c r="D75" s="1"/>
      <c r="E75" s="1"/>
      <c r="F75" s="1"/>
      <c r="G75" s="1"/>
      <c r="H75" s="1"/>
      <c r="I75" s="1"/>
      <c r="J75" s="1"/>
    </row>
    <row r="76" spans="4:10">
      <c r="D76" s="1"/>
      <c r="E76" s="1"/>
      <c r="F76" s="1"/>
      <c r="G76" s="1"/>
      <c r="H76" s="1"/>
      <c r="I76" s="1"/>
      <c r="J76" s="1"/>
    </row>
    <row r="77" spans="4:10">
      <c r="D77" s="1"/>
      <c r="E77" s="1"/>
      <c r="F77" s="1"/>
      <c r="G77" s="1"/>
      <c r="H77" s="1"/>
      <c r="I77" s="1"/>
      <c r="J77" s="1"/>
    </row>
    <row r="78" spans="4:10">
      <c r="D78" s="1"/>
      <c r="E78" s="1"/>
      <c r="F78" s="1"/>
      <c r="G78" s="1"/>
      <c r="H78" s="1"/>
      <c r="I78" s="1"/>
      <c r="J78" s="1"/>
    </row>
    <row r="79" spans="4:10">
      <c r="D79" s="1"/>
      <c r="E79" s="1"/>
      <c r="F79" s="1"/>
      <c r="G79" s="1"/>
      <c r="H79" s="1"/>
      <c r="I79" s="1"/>
      <c r="J79" s="1"/>
    </row>
    <row r="80" spans="4:10">
      <c r="D80" s="1"/>
      <c r="E80" s="1"/>
      <c r="F80" s="1"/>
      <c r="G80" s="1"/>
      <c r="H80" s="1"/>
      <c r="I80" s="1"/>
      <c r="J80" s="1"/>
    </row>
    <row r="81" spans="4:10">
      <c r="D81" s="1"/>
      <c r="E81" s="1"/>
      <c r="F81" s="1"/>
      <c r="G81" s="1"/>
      <c r="H81" s="1"/>
      <c r="I81" s="1"/>
      <c r="J81" s="1"/>
    </row>
    <row r="82" spans="4:10">
      <c r="D82" s="1"/>
      <c r="E82" s="1"/>
      <c r="F82" s="1"/>
      <c r="G82" s="1"/>
      <c r="H82" s="1"/>
      <c r="I82" s="1"/>
      <c r="J82" s="1"/>
    </row>
    <row r="83" spans="4:10">
      <c r="D83" s="1"/>
      <c r="E83" s="1"/>
      <c r="F83" s="1"/>
      <c r="G83" s="1"/>
      <c r="H83" s="1"/>
      <c r="I83" s="1"/>
      <c r="J83" s="1"/>
    </row>
    <row r="84" spans="4:10">
      <c r="D84" s="1"/>
      <c r="E84" s="1"/>
      <c r="F84" s="1"/>
      <c r="G84" s="1"/>
      <c r="H84" s="1"/>
      <c r="I84" s="1"/>
      <c r="J84" s="1"/>
    </row>
    <row r="85" spans="4:10">
      <c r="D85" s="1"/>
      <c r="E85" s="1"/>
      <c r="F85" s="1"/>
      <c r="G85" s="1"/>
      <c r="H85" s="1"/>
      <c r="I85" s="1"/>
      <c r="J85" s="1"/>
    </row>
    <row r="86" spans="4:10">
      <c r="D86" s="1"/>
      <c r="E86" s="1"/>
      <c r="F86" s="1"/>
      <c r="G86" s="1"/>
      <c r="H86" s="1"/>
      <c r="I86" s="1"/>
      <c r="J86" s="1"/>
    </row>
    <row r="87" spans="4:10">
      <c r="D87" s="1"/>
      <c r="E87" s="1"/>
      <c r="F87" s="1"/>
      <c r="G87" s="1"/>
      <c r="H87" s="1"/>
      <c r="I87" s="1"/>
      <c r="J87" s="1"/>
    </row>
    <row r="88" spans="4:10">
      <c r="D88" s="1"/>
      <c r="E88" s="1"/>
      <c r="F88" s="1"/>
      <c r="G88" s="1"/>
      <c r="H88" s="1"/>
      <c r="I88" s="1"/>
      <c r="J88" s="1"/>
    </row>
    <row r="89" spans="4:10">
      <c r="D89" s="1"/>
      <c r="E89" s="1"/>
      <c r="F89" s="1"/>
      <c r="G89" s="1"/>
      <c r="H89" s="1"/>
      <c r="I89" s="1"/>
      <c r="J89" s="1"/>
    </row>
    <row r="90" spans="4:10">
      <c r="D90" s="1"/>
      <c r="E90" s="1"/>
      <c r="F90" s="1"/>
      <c r="G90" s="1"/>
      <c r="H90" s="1"/>
      <c r="I90" s="1"/>
      <c r="J90" s="1"/>
    </row>
    <row r="91" spans="4:10">
      <c r="D91" s="1"/>
      <c r="E91" s="1"/>
      <c r="F91" s="1"/>
      <c r="G91" s="1"/>
      <c r="H91" s="1"/>
      <c r="I91" s="1"/>
      <c r="J91" s="1"/>
    </row>
    <row r="92" spans="4:10">
      <c r="D92" s="1"/>
      <c r="E92" s="1"/>
      <c r="F92" s="1"/>
      <c r="G92" s="1"/>
      <c r="H92" s="1"/>
      <c r="I92" s="1"/>
      <c r="J92" s="1"/>
    </row>
    <row r="93" spans="4:10">
      <c r="D93" s="1"/>
      <c r="E93" s="1"/>
      <c r="F93" s="1"/>
      <c r="G93" s="1"/>
      <c r="H93" s="1"/>
      <c r="I93" s="1"/>
      <c r="J93" s="1"/>
    </row>
    <row r="94" spans="4:10">
      <c r="D94" s="1"/>
      <c r="E94" s="1"/>
      <c r="F94" s="1"/>
      <c r="G94" s="1"/>
      <c r="H94" s="1"/>
      <c r="I94" s="1"/>
      <c r="J94" s="1"/>
    </row>
    <row r="95" spans="4:10">
      <c r="D95" s="1"/>
      <c r="E95" s="1"/>
      <c r="F95" s="1"/>
      <c r="G95" s="1"/>
      <c r="H95" s="1"/>
    </row>
    <row r="96" spans="4:10">
      <c r="D96" s="1"/>
      <c r="E96" s="1"/>
      <c r="F96" s="1"/>
      <c r="G96" s="1"/>
      <c r="H96" s="1"/>
    </row>
    <row r="97" spans="4:10">
      <c r="I97" s="1"/>
      <c r="J97" s="1"/>
    </row>
    <row r="98" spans="4:10">
      <c r="I98" s="1"/>
      <c r="J98" s="1"/>
    </row>
    <row r="99" spans="4:10">
      <c r="D99" s="1"/>
      <c r="E99" s="1"/>
      <c r="F99" s="1"/>
      <c r="G99" s="1"/>
      <c r="H99" s="1"/>
      <c r="I99" s="1"/>
      <c r="J99" s="1"/>
    </row>
    <row r="100" spans="4:10">
      <c r="D100" s="1"/>
      <c r="E100" s="1"/>
      <c r="F100" s="1"/>
      <c r="G100" s="1"/>
      <c r="H100" s="1"/>
      <c r="I100" s="1"/>
      <c r="J100" s="1"/>
    </row>
    <row r="101" spans="4:10">
      <c r="D101" s="1"/>
      <c r="E101" s="1"/>
      <c r="F101" s="1"/>
      <c r="G101" s="1"/>
      <c r="H101" s="1"/>
      <c r="I101" s="1"/>
      <c r="J101" s="1"/>
    </row>
    <row r="102" spans="4:10">
      <c r="D102" s="1"/>
      <c r="E102" s="1"/>
      <c r="F102" s="1"/>
      <c r="G102" s="1"/>
      <c r="H102" s="1"/>
      <c r="I102" s="1"/>
      <c r="J102" s="1"/>
    </row>
    <row r="103" spans="4:10">
      <c r="D103" s="1"/>
      <c r="E103" s="1"/>
      <c r="F103" s="1"/>
      <c r="G103" s="1"/>
      <c r="H103" s="1"/>
      <c r="I103" s="1"/>
      <c r="J103" s="1"/>
    </row>
    <row r="104" spans="4:10">
      <c r="D104" s="1"/>
      <c r="E104" s="1"/>
      <c r="F104" s="1"/>
      <c r="G104" s="1"/>
      <c r="H104" s="1"/>
      <c r="I104" s="1"/>
      <c r="J104" s="1"/>
    </row>
    <row r="105" spans="4:10">
      <c r="D105" s="1"/>
      <c r="E105" s="1"/>
      <c r="F105" s="1"/>
      <c r="G105" s="1"/>
      <c r="H105" s="1"/>
      <c r="I105" s="1"/>
      <c r="J105" s="1"/>
    </row>
    <row r="106" spans="4:10">
      <c r="D106" s="1"/>
      <c r="E106" s="1"/>
      <c r="F106" s="1"/>
      <c r="G106" s="1"/>
      <c r="H106" s="1"/>
    </row>
    <row r="107" spans="4:10">
      <c r="D107" s="1"/>
      <c r="E107" s="1"/>
      <c r="F107" s="1"/>
      <c r="G107" s="1"/>
      <c r="H107" s="1"/>
      <c r="I107" s="1"/>
      <c r="J107" s="1"/>
    </row>
    <row r="108" spans="4:10">
      <c r="I108" s="1"/>
      <c r="J108" s="1"/>
    </row>
    <row r="109" spans="4:10">
      <c r="D109" s="1"/>
      <c r="E109" s="1"/>
      <c r="F109" s="1"/>
      <c r="G109" s="1"/>
      <c r="H109" s="1"/>
      <c r="I109" s="1"/>
      <c r="J109" s="1"/>
    </row>
    <row r="110" spans="4:10">
      <c r="D110" s="1"/>
      <c r="E110" s="1"/>
      <c r="F110" s="1"/>
      <c r="G110" s="1"/>
      <c r="H110" s="1"/>
      <c r="I110" s="1"/>
      <c r="J110" s="1"/>
    </row>
    <row r="111" spans="4:10">
      <c r="D111" s="1"/>
      <c r="E111" s="1"/>
      <c r="F111" s="1"/>
      <c r="G111" s="1"/>
      <c r="H111" s="1"/>
      <c r="I111" s="1"/>
      <c r="J111" s="1"/>
    </row>
    <row r="112" spans="4:10">
      <c r="D112" s="1"/>
      <c r="E112" s="1"/>
      <c r="F112" s="1"/>
      <c r="G112" s="1"/>
      <c r="H112" s="1"/>
      <c r="I112" s="1"/>
      <c r="J112" s="1"/>
    </row>
    <row r="113" spans="4:10">
      <c r="D113" s="1"/>
      <c r="E113" s="1"/>
      <c r="F113" s="1"/>
      <c r="G113" s="1"/>
      <c r="H113" s="1"/>
      <c r="I113" s="1"/>
      <c r="J113" s="1"/>
    </row>
    <row r="114" spans="4:10">
      <c r="D114" s="1"/>
      <c r="E114" s="1"/>
      <c r="F114" s="1"/>
      <c r="G114" s="1"/>
      <c r="H114" s="1"/>
      <c r="I114" s="1"/>
      <c r="J114" s="1"/>
    </row>
    <row r="115" spans="4:10">
      <c r="D115" s="1"/>
      <c r="E115" s="1"/>
      <c r="F115" s="1"/>
      <c r="G115" s="1"/>
      <c r="H115" s="1"/>
      <c r="I115" s="1"/>
      <c r="J115" s="1"/>
    </row>
    <row r="116" spans="4:10">
      <c r="D116" s="1"/>
      <c r="E116" s="1"/>
      <c r="F116" s="1"/>
      <c r="G116" s="1"/>
      <c r="H116" s="1"/>
      <c r="I116" s="1"/>
      <c r="J116" s="1"/>
    </row>
    <row r="117" spans="4:10">
      <c r="D117" s="1"/>
      <c r="E117" s="1"/>
      <c r="F117" s="1"/>
      <c r="G117" s="1"/>
      <c r="H117" s="1"/>
      <c r="I117" s="1"/>
      <c r="J117" s="1"/>
    </row>
    <row r="118" spans="4:10">
      <c r="D118" s="1"/>
      <c r="E118" s="1"/>
      <c r="F118" s="1"/>
      <c r="G118" s="1"/>
      <c r="H118" s="1"/>
      <c r="I118" s="1"/>
      <c r="J118" s="1"/>
    </row>
    <row r="119" spans="4:10">
      <c r="D119" s="1"/>
      <c r="E119" s="1"/>
      <c r="F119" s="1"/>
      <c r="G119" s="1"/>
      <c r="H119" s="1"/>
      <c r="I119" s="1"/>
      <c r="J119" s="1"/>
    </row>
    <row r="120" spans="4:10">
      <c r="D120" s="1"/>
      <c r="E120" s="1"/>
      <c r="F120" s="1"/>
      <c r="G120" s="1"/>
      <c r="H120" s="1"/>
      <c r="I120" s="1"/>
      <c r="J120" s="1"/>
    </row>
    <row r="121" spans="4:10">
      <c r="D121" s="1"/>
      <c r="E121" s="1"/>
      <c r="F121" s="1"/>
      <c r="G121" s="1"/>
      <c r="H121" s="1"/>
      <c r="I121" s="1"/>
      <c r="J121" s="1"/>
    </row>
    <row r="122" spans="4:10">
      <c r="D122" s="1"/>
      <c r="E122" s="1"/>
      <c r="F122" s="1"/>
      <c r="G122" s="1"/>
      <c r="H122" s="1"/>
      <c r="I122" s="1"/>
      <c r="J122" s="1"/>
    </row>
    <row r="123" spans="4:10">
      <c r="D123" s="1"/>
      <c r="E123" s="1"/>
      <c r="F123" s="1"/>
      <c r="G123" s="1"/>
      <c r="H123" s="1"/>
      <c r="I123" s="1"/>
      <c r="J123" s="1"/>
    </row>
    <row r="124" spans="4:10">
      <c r="D124" s="1"/>
      <c r="E124" s="1"/>
      <c r="F124" s="1"/>
      <c r="G124" s="1"/>
      <c r="H124" s="1"/>
      <c r="I124" s="1"/>
      <c r="J124" s="1"/>
    </row>
    <row r="125" spans="4:10">
      <c r="D125" s="1"/>
      <c r="E125" s="1"/>
      <c r="F125" s="1"/>
      <c r="G125" s="1"/>
      <c r="H125" s="1"/>
      <c r="I125" s="1"/>
      <c r="J125" s="1"/>
    </row>
    <row r="126" spans="4:10">
      <c r="D126" s="1"/>
      <c r="E126" s="1"/>
      <c r="F126" s="1"/>
      <c r="G126" s="1"/>
      <c r="H126" s="1"/>
      <c r="I126" s="1"/>
      <c r="J126" s="1"/>
    </row>
    <row r="127" spans="4:10">
      <c r="D127" s="1"/>
      <c r="E127" s="1"/>
      <c r="F127" s="1"/>
      <c r="G127" s="1"/>
      <c r="H127" s="1"/>
      <c r="I127" s="1"/>
      <c r="J127" s="1"/>
    </row>
    <row r="128" spans="4:10">
      <c r="D128" s="1"/>
      <c r="E128" s="1"/>
      <c r="F128" s="1"/>
      <c r="G128" s="1"/>
      <c r="H128" s="1"/>
      <c r="I128" s="1"/>
      <c r="J128" s="1"/>
    </row>
    <row r="129" spans="4:10">
      <c r="D129" s="1"/>
      <c r="E129" s="1"/>
      <c r="F129" s="1"/>
      <c r="G129" s="1"/>
      <c r="H129" s="1"/>
      <c r="I129" s="1"/>
      <c r="J129" s="1"/>
    </row>
    <row r="130" spans="4:10">
      <c r="D130" s="1"/>
      <c r="E130" s="1"/>
      <c r="F130" s="1"/>
      <c r="G130" s="1"/>
      <c r="H130" s="1"/>
      <c r="I130" s="1"/>
      <c r="J130" s="1"/>
    </row>
    <row r="131" spans="4:10">
      <c r="D131" s="1"/>
      <c r="E131" s="1"/>
      <c r="F131" s="1"/>
      <c r="G131" s="1"/>
      <c r="H131" s="1"/>
      <c r="I131" s="1"/>
      <c r="J131" s="1"/>
    </row>
    <row r="132" spans="4:10">
      <c r="D132" s="1"/>
      <c r="E132" s="1"/>
      <c r="F132" s="1"/>
      <c r="G132" s="1"/>
      <c r="H132" s="1"/>
      <c r="I132" s="1"/>
      <c r="J132" s="1"/>
    </row>
    <row r="133" spans="4:10">
      <c r="D133" s="1"/>
      <c r="E133" s="1"/>
      <c r="F133" s="1"/>
      <c r="G133" s="1"/>
      <c r="H133" s="1"/>
      <c r="I133" s="1"/>
      <c r="J133" s="1"/>
    </row>
    <row r="134" spans="4:10">
      <c r="D134" s="1"/>
      <c r="E134" s="1"/>
      <c r="F134" s="1"/>
      <c r="G134" s="1"/>
      <c r="H134" s="1"/>
      <c r="I134" s="1"/>
      <c r="J134" s="1"/>
    </row>
    <row r="135" spans="4:10">
      <c r="D135" s="1"/>
      <c r="E135" s="1"/>
      <c r="F135" s="1"/>
      <c r="G135" s="1"/>
      <c r="H135" s="1"/>
      <c r="I135" s="1"/>
      <c r="J135" s="1"/>
    </row>
    <row r="136" spans="4:10">
      <c r="D136" s="1"/>
      <c r="E136" s="1"/>
      <c r="F136" s="1"/>
      <c r="G136" s="1"/>
      <c r="H136" s="1"/>
      <c r="I136" s="1"/>
      <c r="J136" s="1"/>
    </row>
    <row r="137" spans="4:10">
      <c r="D137" s="1"/>
      <c r="E137" s="1"/>
      <c r="F137" s="1"/>
      <c r="G137" s="1"/>
      <c r="H137" s="1"/>
      <c r="I137" s="1"/>
      <c r="J137" s="1"/>
    </row>
    <row r="138" spans="4:10">
      <c r="D138" s="1"/>
      <c r="E138" s="1"/>
      <c r="F138" s="1"/>
      <c r="G138" s="1"/>
      <c r="H138" s="1"/>
      <c r="I138" s="1"/>
      <c r="J138" s="1"/>
    </row>
    <row r="139" spans="4:10">
      <c r="D139" s="1"/>
      <c r="E139" s="1"/>
      <c r="F139" s="1"/>
      <c r="G139" s="1"/>
      <c r="H139" s="1"/>
      <c r="I139" s="1"/>
      <c r="J139" s="1"/>
    </row>
    <row r="140" spans="4:10">
      <c r="D140" s="1"/>
      <c r="E140" s="1"/>
      <c r="F140" s="1"/>
      <c r="G140" s="1"/>
      <c r="H140" s="1"/>
      <c r="I140" s="1"/>
      <c r="J140" s="1"/>
    </row>
    <row r="141" spans="4:10">
      <c r="D141" s="1"/>
      <c r="E141" s="1"/>
      <c r="F141" s="1"/>
      <c r="G141" s="1"/>
      <c r="H141" s="1"/>
      <c r="I141" s="1"/>
      <c r="J141" s="1"/>
    </row>
    <row r="142" spans="4:10">
      <c r="D142" s="1"/>
      <c r="E142" s="1"/>
      <c r="F142" s="1"/>
      <c r="G142" s="1"/>
      <c r="H142" s="1"/>
      <c r="I142" s="1"/>
      <c r="J142" s="1"/>
    </row>
    <row r="143" spans="4:10">
      <c r="D143" s="1"/>
      <c r="E143" s="1"/>
      <c r="F143" s="1"/>
      <c r="G143" s="1"/>
      <c r="H143" s="1"/>
      <c r="I143" s="1"/>
      <c r="J143" s="1"/>
    </row>
    <row r="144" spans="4:10">
      <c r="D144" s="1"/>
      <c r="E144" s="1"/>
      <c r="F144" s="1"/>
      <c r="G144" s="1"/>
      <c r="H144" s="1"/>
    </row>
    <row r="145" spans="4:10">
      <c r="D145" s="1"/>
      <c r="E145" s="1"/>
      <c r="F145" s="1"/>
      <c r="G145" s="1"/>
      <c r="H145" s="1"/>
      <c r="I145" s="1"/>
      <c r="J145" s="1"/>
    </row>
    <row r="147" spans="4:10">
      <c r="D147" s="1"/>
      <c r="E147" s="1"/>
      <c r="F147" s="1"/>
      <c r="G147" s="1"/>
      <c r="H147" s="1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2"/>
  <sheetViews>
    <sheetView topLeftCell="A13" workbookViewId="0"/>
  </sheetViews>
  <sheetFormatPr defaultRowHeight="12.9"/>
  <cols>
    <col min="1" max="1" width="16.75" style="1" customWidth="1"/>
    <col min="2" max="2" width="20.625" style="1" customWidth="1"/>
    <col min="3" max="3" width="19.375" style="1" customWidth="1"/>
    <col min="4" max="4" width="11.125" style="34" customWidth="1"/>
    <col min="5" max="6" width="11.125" style="1" customWidth="1"/>
    <col min="7" max="7" width="11" style="1" customWidth="1"/>
    <col min="8" max="8" width="11.625" style="1" customWidth="1"/>
    <col min="9" max="9" width="11.125" style="1" customWidth="1"/>
    <col min="10" max="256" width="9.125" style="1"/>
    <col min="257" max="257" width="13.125" style="1" customWidth="1"/>
    <col min="258" max="258" width="22.75" style="1" customWidth="1"/>
    <col min="259" max="259" width="20.25" style="1" customWidth="1"/>
    <col min="260" max="260" width="12.75" style="1" customWidth="1"/>
    <col min="261" max="261" width="11.75" style="1" customWidth="1"/>
    <col min="262" max="262" width="12.25" style="1" customWidth="1"/>
    <col min="263" max="263" width="12.375" style="1" customWidth="1"/>
    <col min="264" max="264" width="11.625" style="1" customWidth="1"/>
    <col min="265" max="265" width="11.125" style="1" customWidth="1"/>
    <col min="266" max="512" width="9.125" style="1"/>
    <col min="513" max="513" width="13.125" style="1" customWidth="1"/>
    <col min="514" max="514" width="22.75" style="1" customWidth="1"/>
    <col min="515" max="515" width="20.25" style="1" customWidth="1"/>
    <col min="516" max="516" width="12.75" style="1" customWidth="1"/>
    <col min="517" max="517" width="11.75" style="1" customWidth="1"/>
    <col min="518" max="518" width="12.25" style="1" customWidth="1"/>
    <col min="519" max="519" width="12.375" style="1" customWidth="1"/>
    <col min="520" max="520" width="11.625" style="1" customWidth="1"/>
    <col min="521" max="521" width="11.125" style="1" customWidth="1"/>
    <col min="522" max="768" width="9.125" style="1"/>
    <col min="769" max="769" width="13.125" style="1" customWidth="1"/>
    <col min="770" max="770" width="22.75" style="1" customWidth="1"/>
    <col min="771" max="771" width="20.25" style="1" customWidth="1"/>
    <col min="772" max="772" width="12.75" style="1" customWidth="1"/>
    <col min="773" max="773" width="11.75" style="1" customWidth="1"/>
    <col min="774" max="774" width="12.25" style="1" customWidth="1"/>
    <col min="775" max="775" width="12.375" style="1" customWidth="1"/>
    <col min="776" max="776" width="11.625" style="1" customWidth="1"/>
    <col min="777" max="777" width="11.125" style="1" customWidth="1"/>
    <col min="778" max="1024" width="9.125" style="1"/>
    <col min="1025" max="1025" width="13.125" style="1" customWidth="1"/>
    <col min="1026" max="1026" width="22.75" style="1" customWidth="1"/>
    <col min="1027" max="1027" width="20.25" style="1" customWidth="1"/>
    <col min="1028" max="1028" width="12.75" style="1" customWidth="1"/>
    <col min="1029" max="1029" width="11.75" style="1" customWidth="1"/>
    <col min="1030" max="1030" width="12.25" style="1" customWidth="1"/>
    <col min="1031" max="1031" width="12.375" style="1" customWidth="1"/>
    <col min="1032" max="1032" width="11.625" style="1" customWidth="1"/>
    <col min="1033" max="1033" width="11.125" style="1" customWidth="1"/>
    <col min="1034" max="1280" width="9.125" style="1"/>
    <col min="1281" max="1281" width="13.125" style="1" customWidth="1"/>
    <col min="1282" max="1282" width="22.75" style="1" customWidth="1"/>
    <col min="1283" max="1283" width="20.25" style="1" customWidth="1"/>
    <col min="1284" max="1284" width="12.75" style="1" customWidth="1"/>
    <col min="1285" max="1285" width="11.75" style="1" customWidth="1"/>
    <col min="1286" max="1286" width="12.25" style="1" customWidth="1"/>
    <col min="1287" max="1287" width="12.375" style="1" customWidth="1"/>
    <col min="1288" max="1288" width="11.625" style="1" customWidth="1"/>
    <col min="1289" max="1289" width="11.125" style="1" customWidth="1"/>
    <col min="1290" max="1536" width="9.125" style="1"/>
    <col min="1537" max="1537" width="13.125" style="1" customWidth="1"/>
    <col min="1538" max="1538" width="22.75" style="1" customWidth="1"/>
    <col min="1539" max="1539" width="20.25" style="1" customWidth="1"/>
    <col min="1540" max="1540" width="12.75" style="1" customWidth="1"/>
    <col min="1541" max="1541" width="11.75" style="1" customWidth="1"/>
    <col min="1542" max="1542" width="12.25" style="1" customWidth="1"/>
    <col min="1543" max="1543" width="12.375" style="1" customWidth="1"/>
    <col min="1544" max="1544" width="11.625" style="1" customWidth="1"/>
    <col min="1545" max="1545" width="11.125" style="1" customWidth="1"/>
    <col min="1546" max="1792" width="9.125" style="1"/>
    <col min="1793" max="1793" width="13.125" style="1" customWidth="1"/>
    <col min="1794" max="1794" width="22.75" style="1" customWidth="1"/>
    <col min="1795" max="1795" width="20.25" style="1" customWidth="1"/>
    <col min="1796" max="1796" width="12.75" style="1" customWidth="1"/>
    <col min="1797" max="1797" width="11.75" style="1" customWidth="1"/>
    <col min="1798" max="1798" width="12.25" style="1" customWidth="1"/>
    <col min="1799" max="1799" width="12.375" style="1" customWidth="1"/>
    <col min="1800" max="1800" width="11.625" style="1" customWidth="1"/>
    <col min="1801" max="1801" width="11.125" style="1" customWidth="1"/>
    <col min="1802" max="2048" width="9.125" style="1"/>
    <col min="2049" max="2049" width="13.125" style="1" customWidth="1"/>
    <col min="2050" max="2050" width="22.75" style="1" customWidth="1"/>
    <col min="2051" max="2051" width="20.25" style="1" customWidth="1"/>
    <col min="2052" max="2052" width="12.75" style="1" customWidth="1"/>
    <col min="2053" max="2053" width="11.75" style="1" customWidth="1"/>
    <col min="2054" max="2054" width="12.25" style="1" customWidth="1"/>
    <col min="2055" max="2055" width="12.375" style="1" customWidth="1"/>
    <col min="2056" max="2056" width="11.625" style="1" customWidth="1"/>
    <col min="2057" max="2057" width="11.125" style="1" customWidth="1"/>
    <col min="2058" max="2304" width="9.125" style="1"/>
    <col min="2305" max="2305" width="13.125" style="1" customWidth="1"/>
    <col min="2306" max="2306" width="22.75" style="1" customWidth="1"/>
    <col min="2307" max="2307" width="20.25" style="1" customWidth="1"/>
    <col min="2308" max="2308" width="12.75" style="1" customWidth="1"/>
    <col min="2309" max="2309" width="11.75" style="1" customWidth="1"/>
    <col min="2310" max="2310" width="12.25" style="1" customWidth="1"/>
    <col min="2311" max="2311" width="12.375" style="1" customWidth="1"/>
    <col min="2312" max="2312" width="11.625" style="1" customWidth="1"/>
    <col min="2313" max="2313" width="11.125" style="1" customWidth="1"/>
    <col min="2314" max="2560" width="9.125" style="1"/>
    <col min="2561" max="2561" width="13.125" style="1" customWidth="1"/>
    <col min="2562" max="2562" width="22.75" style="1" customWidth="1"/>
    <col min="2563" max="2563" width="20.25" style="1" customWidth="1"/>
    <col min="2564" max="2564" width="12.75" style="1" customWidth="1"/>
    <col min="2565" max="2565" width="11.75" style="1" customWidth="1"/>
    <col min="2566" max="2566" width="12.25" style="1" customWidth="1"/>
    <col min="2567" max="2567" width="12.375" style="1" customWidth="1"/>
    <col min="2568" max="2568" width="11.625" style="1" customWidth="1"/>
    <col min="2569" max="2569" width="11.125" style="1" customWidth="1"/>
    <col min="2570" max="2816" width="9.125" style="1"/>
    <col min="2817" max="2817" width="13.125" style="1" customWidth="1"/>
    <col min="2818" max="2818" width="22.75" style="1" customWidth="1"/>
    <col min="2819" max="2819" width="20.25" style="1" customWidth="1"/>
    <col min="2820" max="2820" width="12.75" style="1" customWidth="1"/>
    <col min="2821" max="2821" width="11.75" style="1" customWidth="1"/>
    <col min="2822" max="2822" width="12.25" style="1" customWidth="1"/>
    <col min="2823" max="2823" width="12.375" style="1" customWidth="1"/>
    <col min="2824" max="2824" width="11.625" style="1" customWidth="1"/>
    <col min="2825" max="2825" width="11.125" style="1" customWidth="1"/>
    <col min="2826" max="3072" width="9.125" style="1"/>
    <col min="3073" max="3073" width="13.125" style="1" customWidth="1"/>
    <col min="3074" max="3074" width="22.75" style="1" customWidth="1"/>
    <col min="3075" max="3075" width="20.25" style="1" customWidth="1"/>
    <col min="3076" max="3076" width="12.75" style="1" customWidth="1"/>
    <col min="3077" max="3077" width="11.75" style="1" customWidth="1"/>
    <col min="3078" max="3078" width="12.25" style="1" customWidth="1"/>
    <col min="3079" max="3079" width="12.375" style="1" customWidth="1"/>
    <col min="3080" max="3080" width="11.625" style="1" customWidth="1"/>
    <col min="3081" max="3081" width="11.125" style="1" customWidth="1"/>
    <col min="3082" max="3328" width="9.125" style="1"/>
    <col min="3329" max="3329" width="13.125" style="1" customWidth="1"/>
    <col min="3330" max="3330" width="22.75" style="1" customWidth="1"/>
    <col min="3331" max="3331" width="20.25" style="1" customWidth="1"/>
    <col min="3332" max="3332" width="12.75" style="1" customWidth="1"/>
    <col min="3333" max="3333" width="11.75" style="1" customWidth="1"/>
    <col min="3334" max="3334" width="12.25" style="1" customWidth="1"/>
    <col min="3335" max="3335" width="12.375" style="1" customWidth="1"/>
    <col min="3336" max="3336" width="11.625" style="1" customWidth="1"/>
    <col min="3337" max="3337" width="11.125" style="1" customWidth="1"/>
    <col min="3338" max="3584" width="9.125" style="1"/>
    <col min="3585" max="3585" width="13.125" style="1" customWidth="1"/>
    <col min="3586" max="3586" width="22.75" style="1" customWidth="1"/>
    <col min="3587" max="3587" width="20.25" style="1" customWidth="1"/>
    <col min="3588" max="3588" width="12.75" style="1" customWidth="1"/>
    <col min="3589" max="3589" width="11.75" style="1" customWidth="1"/>
    <col min="3590" max="3590" width="12.25" style="1" customWidth="1"/>
    <col min="3591" max="3591" width="12.375" style="1" customWidth="1"/>
    <col min="3592" max="3592" width="11.625" style="1" customWidth="1"/>
    <col min="3593" max="3593" width="11.125" style="1" customWidth="1"/>
    <col min="3594" max="3840" width="9.125" style="1"/>
    <col min="3841" max="3841" width="13.125" style="1" customWidth="1"/>
    <col min="3842" max="3842" width="22.75" style="1" customWidth="1"/>
    <col min="3843" max="3843" width="20.25" style="1" customWidth="1"/>
    <col min="3844" max="3844" width="12.75" style="1" customWidth="1"/>
    <col min="3845" max="3845" width="11.75" style="1" customWidth="1"/>
    <col min="3846" max="3846" width="12.25" style="1" customWidth="1"/>
    <col min="3847" max="3847" width="12.375" style="1" customWidth="1"/>
    <col min="3848" max="3848" width="11.625" style="1" customWidth="1"/>
    <col min="3849" max="3849" width="11.125" style="1" customWidth="1"/>
    <col min="3850" max="4096" width="9.125" style="1"/>
    <col min="4097" max="4097" width="13.125" style="1" customWidth="1"/>
    <col min="4098" max="4098" width="22.75" style="1" customWidth="1"/>
    <col min="4099" max="4099" width="20.25" style="1" customWidth="1"/>
    <col min="4100" max="4100" width="12.75" style="1" customWidth="1"/>
    <col min="4101" max="4101" width="11.75" style="1" customWidth="1"/>
    <col min="4102" max="4102" width="12.25" style="1" customWidth="1"/>
    <col min="4103" max="4103" width="12.375" style="1" customWidth="1"/>
    <col min="4104" max="4104" width="11.625" style="1" customWidth="1"/>
    <col min="4105" max="4105" width="11.125" style="1" customWidth="1"/>
    <col min="4106" max="4352" width="9.125" style="1"/>
    <col min="4353" max="4353" width="13.125" style="1" customWidth="1"/>
    <col min="4354" max="4354" width="22.75" style="1" customWidth="1"/>
    <col min="4355" max="4355" width="20.25" style="1" customWidth="1"/>
    <col min="4356" max="4356" width="12.75" style="1" customWidth="1"/>
    <col min="4357" max="4357" width="11.75" style="1" customWidth="1"/>
    <col min="4358" max="4358" width="12.25" style="1" customWidth="1"/>
    <col min="4359" max="4359" width="12.375" style="1" customWidth="1"/>
    <col min="4360" max="4360" width="11.625" style="1" customWidth="1"/>
    <col min="4361" max="4361" width="11.125" style="1" customWidth="1"/>
    <col min="4362" max="4608" width="9.125" style="1"/>
    <col min="4609" max="4609" width="13.125" style="1" customWidth="1"/>
    <col min="4610" max="4610" width="22.75" style="1" customWidth="1"/>
    <col min="4611" max="4611" width="20.25" style="1" customWidth="1"/>
    <col min="4612" max="4612" width="12.75" style="1" customWidth="1"/>
    <col min="4613" max="4613" width="11.75" style="1" customWidth="1"/>
    <col min="4614" max="4614" width="12.25" style="1" customWidth="1"/>
    <col min="4615" max="4615" width="12.375" style="1" customWidth="1"/>
    <col min="4616" max="4616" width="11.625" style="1" customWidth="1"/>
    <col min="4617" max="4617" width="11.125" style="1" customWidth="1"/>
    <col min="4618" max="4864" width="9.125" style="1"/>
    <col min="4865" max="4865" width="13.125" style="1" customWidth="1"/>
    <col min="4866" max="4866" width="22.75" style="1" customWidth="1"/>
    <col min="4867" max="4867" width="20.25" style="1" customWidth="1"/>
    <col min="4868" max="4868" width="12.75" style="1" customWidth="1"/>
    <col min="4869" max="4869" width="11.75" style="1" customWidth="1"/>
    <col min="4870" max="4870" width="12.25" style="1" customWidth="1"/>
    <col min="4871" max="4871" width="12.375" style="1" customWidth="1"/>
    <col min="4872" max="4872" width="11.625" style="1" customWidth="1"/>
    <col min="4873" max="4873" width="11.125" style="1" customWidth="1"/>
    <col min="4874" max="5120" width="9.125" style="1"/>
    <col min="5121" max="5121" width="13.125" style="1" customWidth="1"/>
    <col min="5122" max="5122" width="22.75" style="1" customWidth="1"/>
    <col min="5123" max="5123" width="20.25" style="1" customWidth="1"/>
    <col min="5124" max="5124" width="12.75" style="1" customWidth="1"/>
    <col min="5125" max="5125" width="11.75" style="1" customWidth="1"/>
    <col min="5126" max="5126" width="12.25" style="1" customWidth="1"/>
    <col min="5127" max="5127" width="12.375" style="1" customWidth="1"/>
    <col min="5128" max="5128" width="11.625" style="1" customWidth="1"/>
    <col min="5129" max="5129" width="11.125" style="1" customWidth="1"/>
    <col min="5130" max="5376" width="9.125" style="1"/>
    <col min="5377" max="5377" width="13.125" style="1" customWidth="1"/>
    <col min="5378" max="5378" width="22.75" style="1" customWidth="1"/>
    <col min="5379" max="5379" width="20.25" style="1" customWidth="1"/>
    <col min="5380" max="5380" width="12.75" style="1" customWidth="1"/>
    <col min="5381" max="5381" width="11.75" style="1" customWidth="1"/>
    <col min="5382" max="5382" width="12.25" style="1" customWidth="1"/>
    <col min="5383" max="5383" width="12.375" style="1" customWidth="1"/>
    <col min="5384" max="5384" width="11.625" style="1" customWidth="1"/>
    <col min="5385" max="5385" width="11.125" style="1" customWidth="1"/>
    <col min="5386" max="5632" width="9.125" style="1"/>
    <col min="5633" max="5633" width="13.125" style="1" customWidth="1"/>
    <col min="5634" max="5634" width="22.75" style="1" customWidth="1"/>
    <col min="5635" max="5635" width="20.25" style="1" customWidth="1"/>
    <col min="5636" max="5636" width="12.75" style="1" customWidth="1"/>
    <col min="5637" max="5637" width="11.75" style="1" customWidth="1"/>
    <col min="5638" max="5638" width="12.25" style="1" customWidth="1"/>
    <col min="5639" max="5639" width="12.375" style="1" customWidth="1"/>
    <col min="5640" max="5640" width="11.625" style="1" customWidth="1"/>
    <col min="5641" max="5641" width="11.125" style="1" customWidth="1"/>
    <col min="5642" max="5888" width="9.125" style="1"/>
    <col min="5889" max="5889" width="13.125" style="1" customWidth="1"/>
    <col min="5890" max="5890" width="22.75" style="1" customWidth="1"/>
    <col min="5891" max="5891" width="20.25" style="1" customWidth="1"/>
    <col min="5892" max="5892" width="12.75" style="1" customWidth="1"/>
    <col min="5893" max="5893" width="11.75" style="1" customWidth="1"/>
    <col min="5894" max="5894" width="12.25" style="1" customWidth="1"/>
    <col min="5895" max="5895" width="12.375" style="1" customWidth="1"/>
    <col min="5896" max="5896" width="11.625" style="1" customWidth="1"/>
    <col min="5897" max="5897" width="11.125" style="1" customWidth="1"/>
    <col min="5898" max="6144" width="9.125" style="1"/>
    <col min="6145" max="6145" width="13.125" style="1" customWidth="1"/>
    <col min="6146" max="6146" width="22.75" style="1" customWidth="1"/>
    <col min="6147" max="6147" width="20.25" style="1" customWidth="1"/>
    <col min="6148" max="6148" width="12.75" style="1" customWidth="1"/>
    <col min="6149" max="6149" width="11.75" style="1" customWidth="1"/>
    <col min="6150" max="6150" width="12.25" style="1" customWidth="1"/>
    <col min="6151" max="6151" width="12.375" style="1" customWidth="1"/>
    <col min="6152" max="6152" width="11.625" style="1" customWidth="1"/>
    <col min="6153" max="6153" width="11.125" style="1" customWidth="1"/>
    <col min="6154" max="6400" width="9.125" style="1"/>
    <col min="6401" max="6401" width="13.125" style="1" customWidth="1"/>
    <col min="6402" max="6402" width="22.75" style="1" customWidth="1"/>
    <col min="6403" max="6403" width="20.25" style="1" customWidth="1"/>
    <col min="6404" max="6404" width="12.75" style="1" customWidth="1"/>
    <col min="6405" max="6405" width="11.75" style="1" customWidth="1"/>
    <col min="6406" max="6406" width="12.25" style="1" customWidth="1"/>
    <col min="6407" max="6407" width="12.375" style="1" customWidth="1"/>
    <col min="6408" max="6408" width="11.625" style="1" customWidth="1"/>
    <col min="6409" max="6409" width="11.125" style="1" customWidth="1"/>
    <col min="6410" max="6656" width="9.125" style="1"/>
    <col min="6657" max="6657" width="13.125" style="1" customWidth="1"/>
    <col min="6658" max="6658" width="22.75" style="1" customWidth="1"/>
    <col min="6659" max="6659" width="20.25" style="1" customWidth="1"/>
    <col min="6660" max="6660" width="12.75" style="1" customWidth="1"/>
    <col min="6661" max="6661" width="11.75" style="1" customWidth="1"/>
    <col min="6662" max="6662" width="12.25" style="1" customWidth="1"/>
    <col min="6663" max="6663" width="12.375" style="1" customWidth="1"/>
    <col min="6664" max="6664" width="11.625" style="1" customWidth="1"/>
    <col min="6665" max="6665" width="11.125" style="1" customWidth="1"/>
    <col min="6666" max="6912" width="9.125" style="1"/>
    <col min="6913" max="6913" width="13.125" style="1" customWidth="1"/>
    <col min="6914" max="6914" width="22.75" style="1" customWidth="1"/>
    <col min="6915" max="6915" width="20.25" style="1" customWidth="1"/>
    <col min="6916" max="6916" width="12.75" style="1" customWidth="1"/>
    <col min="6917" max="6917" width="11.75" style="1" customWidth="1"/>
    <col min="6918" max="6918" width="12.25" style="1" customWidth="1"/>
    <col min="6919" max="6919" width="12.375" style="1" customWidth="1"/>
    <col min="6920" max="6920" width="11.625" style="1" customWidth="1"/>
    <col min="6921" max="6921" width="11.125" style="1" customWidth="1"/>
    <col min="6922" max="7168" width="9.125" style="1"/>
    <col min="7169" max="7169" width="13.125" style="1" customWidth="1"/>
    <col min="7170" max="7170" width="22.75" style="1" customWidth="1"/>
    <col min="7171" max="7171" width="20.25" style="1" customWidth="1"/>
    <col min="7172" max="7172" width="12.75" style="1" customWidth="1"/>
    <col min="7173" max="7173" width="11.75" style="1" customWidth="1"/>
    <col min="7174" max="7174" width="12.25" style="1" customWidth="1"/>
    <col min="7175" max="7175" width="12.375" style="1" customWidth="1"/>
    <col min="7176" max="7176" width="11.625" style="1" customWidth="1"/>
    <col min="7177" max="7177" width="11.125" style="1" customWidth="1"/>
    <col min="7178" max="7424" width="9.125" style="1"/>
    <col min="7425" max="7425" width="13.125" style="1" customWidth="1"/>
    <col min="7426" max="7426" width="22.75" style="1" customWidth="1"/>
    <col min="7427" max="7427" width="20.25" style="1" customWidth="1"/>
    <col min="7428" max="7428" width="12.75" style="1" customWidth="1"/>
    <col min="7429" max="7429" width="11.75" style="1" customWidth="1"/>
    <col min="7430" max="7430" width="12.25" style="1" customWidth="1"/>
    <col min="7431" max="7431" width="12.375" style="1" customWidth="1"/>
    <col min="7432" max="7432" width="11.625" style="1" customWidth="1"/>
    <col min="7433" max="7433" width="11.125" style="1" customWidth="1"/>
    <col min="7434" max="7680" width="9.125" style="1"/>
    <col min="7681" max="7681" width="13.125" style="1" customWidth="1"/>
    <col min="7682" max="7682" width="22.75" style="1" customWidth="1"/>
    <col min="7683" max="7683" width="20.25" style="1" customWidth="1"/>
    <col min="7684" max="7684" width="12.75" style="1" customWidth="1"/>
    <col min="7685" max="7685" width="11.75" style="1" customWidth="1"/>
    <col min="7686" max="7686" width="12.25" style="1" customWidth="1"/>
    <col min="7687" max="7687" width="12.375" style="1" customWidth="1"/>
    <col min="7688" max="7688" width="11.625" style="1" customWidth="1"/>
    <col min="7689" max="7689" width="11.125" style="1" customWidth="1"/>
    <col min="7690" max="7936" width="9.125" style="1"/>
    <col min="7937" max="7937" width="13.125" style="1" customWidth="1"/>
    <col min="7938" max="7938" width="22.75" style="1" customWidth="1"/>
    <col min="7939" max="7939" width="20.25" style="1" customWidth="1"/>
    <col min="7940" max="7940" width="12.75" style="1" customWidth="1"/>
    <col min="7941" max="7941" width="11.75" style="1" customWidth="1"/>
    <col min="7942" max="7942" width="12.25" style="1" customWidth="1"/>
    <col min="7943" max="7943" width="12.375" style="1" customWidth="1"/>
    <col min="7944" max="7944" width="11.625" style="1" customWidth="1"/>
    <col min="7945" max="7945" width="11.125" style="1" customWidth="1"/>
    <col min="7946" max="8192" width="9.125" style="1"/>
    <col min="8193" max="8193" width="13.125" style="1" customWidth="1"/>
    <col min="8194" max="8194" width="22.75" style="1" customWidth="1"/>
    <col min="8195" max="8195" width="20.25" style="1" customWidth="1"/>
    <col min="8196" max="8196" width="12.75" style="1" customWidth="1"/>
    <col min="8197" max="8197" width="11.75" style="1" customWidth="1"/>
    <col min="8198" max="8198" width="12.25" style="1" customWidth="1"/>
    <col min="8199" max="8199" width="12.375" style="1" customWidth="1"/>
    <col min="8200" max="8200" width="11.625" style="1" customWidth="1"/>
    <col min="8201" max="8201" width="11.125" style="1" customWidth="1"/>
    <col min="8202" max="8448" width="9.125" style="1"/>
    <col min="8449" max="8449" width="13.125" style="1" customWidth="1"/>
    <col min="8450" max="8450" width="22.75" style="1" customWidth="1"/>
    <col min="8451" max="8451" width="20.25" style="1" customWidth="1"/>
    <col min="8452" max="8452" width="12.75" style="1" customWidth="1"/>
    <col min="8453" max="8453" width="11.75" style="1" customWidth="1"/>
    <col min="8454" max="8454" width="12.25" style="1" customWidth="1"/>
    <col min="8455" max="8455" width="12.375" style="1" customWidth="1"/>
    <col min="8456" max="8456" width="11.625" style="1" customWidth="1"/>
    <col min="8457" max="8457" width="11.125" style="1" customWidth="1"/>
    <col min="8458" max="8704" width="9.125" style="1"/>
    <col min="8705" max="8705" width="13.125" style="1" customWidth="1"/>
    <col min="8706" max="8706" width="22.75" style="1" customWidth="1"/>
    <col min="8707" max="8707" width="20.25" style="1" customWidth="1"/>
    <col min="8708" max="8708" width="12.75" style="1" customWidth="1"/>
    <col min="8709" max="8709" width="11.75" style="1" customWidth="1"/>
    <col min="8710" max="8710" width="12.25" style="1" customWidth="1"/>
    <col min="8711" max="8711" width="12.375" style="1" customWidth="1"/>
    <col min="8712" max="8712" width="11.625" style="1" customWidth="1"/>
    <col min="8713" max="8713" width="11.125" style="1" customWidth="1"/>
    <col min="8714" max="8960" width="9.125" style="1"/>
    <col min="8961" max="8961" width="13.125" style="1" customWidth="1"/>
    <col min="8962" max="8962" width="22.75" style="1" customWidth="1"/>
    <col min="8963" max="8963" width="20.25" style="1" customWidth="1"/>
    <col min="8964" max="8964" width="12.75" style="1" customWidth="1"/>
    <col min="8965" max="8965" width="11.75" style="1" customWidth="1"/>
    <col min="8966" max="8966" width="12.25" style="1" customWidth="1"/>
    <col min="8967" max="8967" width="12.375" style="1" customWidth="1"/>
    <col min="8968" max="8968" width="11.625" style="1" customWidth="1"/>
    <col min="8969" max="8969" width="11.125" style="1" customWidth="1"/>
    <col min="8970" max="9216" width="9.125" style="1"/>
    <col min="9217" max="9217" width="13.125" style="1" customWidth="1"/>
    <col min="9218" max="9218" width="22.75" style="1" customWidth="1"/>
    <col min="9219" max="9219" width="20.25" style="1" customWidth="1"/>
    <col min="9220" max="9220" width="12.75" style="1" customWidth="1"/>
    <col min="9221" max="9221" width="11.75" style="1" customWidth="1"/>
    <col min="9222" max="9222" width="12.25" style="1" customWidth="1"/>
    <col min="9223" max="9223" width="12.375" style="1" customWidth="1"/>
    <col min="9224" max="9224" width="11.625" style="1" customWidth="1"/>
    <col min="9225" max="9225" width="11.125" style="1" customWidth="1"/>
    <col min="9226" max="9472" width="9.125" style="1"/>
    <col min="9473" max="9473" width="13.125" style="1" customWidth="1"/>
    <col min="9474" max="9474" width="22.75" style="1" customWidth="1"/>
    <col min="9475" max="9475" width="20.25" style="1" customWidth="1"/>
    <col min="9476" max="9476" width="12.75" style="1" customWidth="1"/>
    <col min="9477" max="9477" width="11.75" style="1" customWidth="1"/>
    <col min="9478" max="9478" width="12.25" style="1" customWidth="1"/>
    <col min="9479" max="9479" width="12.375" style="1" customWidth="1"/>
    <col min="9480" max="9480" width="11.625" style="1" customWidth="1"/>
    <col min="9481" max="9481" width="11.125" style="1" customWidth="1"/>
    <col min="9482" max="9728" width="9.125" style="1"/>
    <col min="9729" max="9729" width="13.125" style="1" customWidth="1"/>
    <col min="9730" max="9730" width="22.75" style="1" customWidth="1"/>
    <col min="9731" max="9731" width="20.25" style="1" customWidth="1"/>
    <col min="9732" max="9732" width="12.75" style="1" customWidth="1"/>
    <col min="9733" max="9733" width="11.75" style="1" customWidth="1"/>
    <col min="9734" max="9734" width="12.25" style="1" customWidth="1"/>
    <col min="9735" max="9735" width="12.375" style="1" customWidth="1"/>
    <col min="9736" max="9736" width="11.625" style="1" customWidth="1"/>
    <col min="9737" max="9737" width="11.125" style="1" customWidth="1"/>
    <col min="9738" max="9984" width="9.125" style="1"/>
    <col min="9985" max="9985" width="13.125" style="1" customWidth="1"/>
    <col min="9986" max="9986" width="22.75" style="1" customWidth="1"/>
    <col min="9987" max="9987" width="20.25" style="1" customWidth="1"/>
    <col min="9988" max="9988" width="12.75" style="1" customWidth="1"/>
    <col min="9989" max="9989" width="11.75" style="1" customWidth="1"/>
    <col min="9990" max="9990" width="12.25" style="1" customWidth="1"/>
    <col min="9991" max="9991" width="12.375" style="1" customWidth="1"/>
    <col min="9992" max="9992" width="11.625" style="1" customWidth="1"/>
    <col min="9993" max="9993" width="11.125" style="1" customWidth="1"/>
    <col min="9994" max="10240" width="9.125" style="1"/>
    <col min="10241" max="10241" width="13.125" style="1" customWidth="1"/>
    <col min="10242" max="10242" width="22.75" style="1" customWidth="1"/>
    <col min="10243" max="10243" width="20.25" style="1" customWidth="1"/>
    <col min="10244" max="10244" width="12.75" style="1" customWidth="1"/>
    <col min="10245" max="10245" width="11.75" style="1" customWidth="1"/>
    <col min="10246" max="10246" width="12.25" style="1" customWidth="1"/>
    <col min="10247" max="10247" width="12.375" style="1" customWidth="1"/>
    <col min="10248" max="10248" width="11.625" style="1" customWidth="1"/>
    <col min="10249" max="10249" width="11.125" style="1" customWidth="1"/>
    <col min="10250" max="10496" width="9.125" style="1"/>
    <col min="10497" max="10497" width="13.125" style="1" customWidth="1"/>
    <col min="10498" max="10498" width="22.75" style="1" customWidth="1"/>
    <col min="10499" max="10499" width="20.25" style="1" customWidth="1"/>
    <col min="10500" max="10500" width="12.75" style="1" customWidth="1"/>
    <col min="10501" max="10501" width="11.75" style="1" customWidth="1"/>
    <col min="10502" max="10502" width="12.25" style="1" customWidth="1"/>
    <col min="10503" max="10503" width="12.375" style="1" customWidth="1"/>
    <col min="10504" max="10504" width="11.625" style="1" customWidth="1"/>
    <col min="10505" max="10505" width="11.125" style="1" customWidth="1"/>
    <col min="10506" max="10752" width="9.125" style="1"/>
    <col min="10753" max="10753" width="13.125" style="1" customWidth="1"/>
    <col min="10754" max="10754" width="22.75" style="1" customWidth="1"/>
    <col min="10755" max="10755" width="20.25" style="1" customWidth="1"/>
    <col min="10756" max="10756" width="12.75" style="1" customWidth="1"/>
    <col min="10757" max="10757" width="11.75" style="1" customWidth="1"/>
    <col min="10758" max="10758" width="12.25" style="1" customWidth="1"/>
    <col min="10759" max="10759" width="12.375" style="1" customWidth="1"/>
    <col min="10760" max="10760" width="11.625" style="1" customWidth="1"/>
    <col min="10761" max="10761" width="11.125" style="1" customWidth="1"/>
    <col min="10762" max="11008" width="9.125" style="1"/>
    <col min="11009" max="11009" width="13.125" style="1" customWidth="1"/>
    <col min="11010" max="11010" width="22.75" style="1" customWidth="1"/>
    <col min="11011" max="11011" width="20.25" style="1" customWidth="1"/>
    <col min="11012" max="11012" width="12.75" style="1" customWidth="1"/>
    <col min="11013" max="11013" width="11.75" style="1" customWidth="1"/>
    <col min="11014" max="11014" width="12.25" style="1" customWidth="1"/>
    <col min="11015" max="11015" width="12.375" style="1" customWidth="1"/>
    <col min="11016" max="11016" width="11.625" style="1" customWidth="1"/>
    <col min="11017" max="11017" width="11.125" style="1" customWidth="1"/>
    <col min="11018" max="11264" width="9.125" style="1"/>
    <col min="11265" max="11265" width="13.125" style="1" customWidth="1"/>
    <col min="11266" max="11266" width="22.75" style="1" customWidth="1"/>
    <col min="11267" max="11267" width="20.25" style="1" customWidth="1"/>
    <col min="11268" max="11268" width="12.75" style="1" customWidth="1"/>
    <col min="11269" max="11269" width="11.75" style="1" customWidth="1"/>
    <col min="11270" max="11270" width="12.25" style="1" customWidth="1"/>
    <col min="11271" max="11271" width="12.375" style="1" customWidth="1"/>
    <col min="11272" max="11272" width="11.625" style="1" customWidth="1"/>
    <col min="11273" max="11273" width="11.125" style="1" customWidth="1"/>
    <col min="11274" max="11520" width="9.125" style="1"/>
    <col min="11521" max="11521" width="13.125" style="1" customWidth="1"/>
    <col min="11522" max="11522" width="22.75" style="1" customWidth="1"/>
    <col min="11523" max="11523" width="20.25" style="1" customWidth="1"/>
    <col min="11524" max="11524" width="12.75" style="1" customWidth="1"/>
    <col min="11525" max="11525" width="11.75" style="1" customWidth="1"/>
    <col min="11526" max="11526" width="12.25" style="1" customWidth="1"/>
    <col min="11527" max="11527" width="12.375" style="1" customWidth="1"/>
    <col min="11528" max="11528" width="11.625" style="1" customWidth="1"/>
    <col min="11529" max="11529" width="11.125" style="1" customWidth="1"/>
    <col min="11530" max="11776" width="9.125" style="1"/>
    <col min="11777" max="11777" width="13.125" style="1" customWidth="1"/>
    <col min="11778" max="11778" width="22.75" style="1" customWidth="1"/>
    <col min="11779" max="11779" width="20.25" style="1" customWidth="1"/>
    <col min="11780" max="11780" width="12.75" style="1" customWidth="1"/>
    <col min="11781" max="11781" width="11.75" style="1" customWidth="1"/>
    <col min="11782" max="11782" width="12.25" style="1" customWidth="1"/>
    <col min="11783" max="11783" width="12.375" style="1" customWidth="1"/>
    <col min="11784" max="11784" width="11.625" style="1" customWidth="1"/>
    <col min="11785" max="11785" width="11.125" style="1" customWidth="1"/>
    <col min="11786" max="12032" width="9.125" style="1"/>
    <col min="12033" max="12033" width="13.125" style="1" customWidth="1"/>
    <col min="12034" max="12034" width="22.75" style="1" customWidth="1"/>
    <col min="12035" max="12035" width="20.25" style="1" customWidth="1"/>
    <col min="12036" max="12036" width="12.75" style="1" customWidth="1"/>
    <col min="12037" max="12037" width="11.75" style="1" customWidth="1"/>
    <col min="12038" max="12038" width="12.25" style="1" customWidth="1"/>
    <col min="12039" max="12039" width="12.375" style="1" customWidth="1"/>
    <col min="12040" max="12040" width="11.625" style="1" customWidth="1"/>
    <col min="12041" max="12041" width="11.125" style="1" customWidth="1"/>
    <col min="12042" max="12288" width="9.125" style="1"/>
    <col min="12289" max="12289" width="13.125" style="1" customWidth="1"/>
    <col min="12290" max="12290" width="22.75" style="1" customWidth="1"/>
    <col min="12291" max="12291" width="20.25" style="1" customWidth="1"/>
    <col min="12292" max="12292" width="12.75" style="1" customWidth="1"/>
    <col min="12293" max="12293" width="11.75" style="1" customWidth="1"/>
    <col min="12294" max="12294" width="12.25" style="1" customWidth="1"/>
    <col min="12295" max="12295" width="12.375" style="1" customWidth="1"/>
    <col min="12296" max="12296" width="11.625" style="1" customWidth="1"/>
    <col min="12297" max="12297" width="11.125" style="1" customWidth="1"/>
    <col min="12298" max="12544" width="9.125" style="1"/>
    <col min="12545" max="12545" width="13.125" style="1" customWidth="1"/>
    <col min="12546" max="12546" width="22.75" style="1" customWidth="1"/>
    <col min="12547" max="12547" width="20.25" style="1" customWidth="1"/>
    <col min="12548" max="12548" width="12.75" style="1" customWidth="1"/>
    <col min="12549" max="12549" width="11.75" style="1" customWidth="1"/>
    <col min="12550" max="12550" width="12.25" style="1" customWidth="1"/>
    <col min="12551" max="12551" width="12.375" style="1" customWidth="1"/>
    <col min="12552" max="12552" width="11.625" style="1" customWidth="1"/>
    <col min="12553" max="12553" width="11.125" style="1" customWidth="1"/>
    <col min="12554" max="12800" width="9.125" style="1"/>
    <col min="12801" max="12801" width="13.125" style="1" customWidth="1"/>
    <col min="12802" max="12802" width="22.75" style="1" customWidth="1"/>
    <col min="12803" max="12803" width="20.25" style="1" customWidth="1"/>
    <col min="12804" max="12804" width="12.75" style="1" customWidth="1"/>
    <col min="12805" max="12805" width="11.75" style="1" customWidth="1"/>
    <col min="12806" max="12806" width="12.25" style="1" customWidth="1"/>
    <col min="12807" max="12807" width="12.375" style="1" customWidth="1"/>
    <col min="12808" max="12808" width="11.625" style="1" customWidth="1"/>
    <col min="12809" max="12809" width="11.125" style="1" customWidth="1"/>
    <col min="12810" max="13056" width="9.125" style="1"/>
    <col min="13057" max="13057" width="13.125" style="1" customWidth="1"/>
    <col min="13058" max="13058" width="22.75" style="1" customWidth="1"/>
    <col min="13059" max="13059" width="20.25" style="1" customWidth="1"/>
    <col min="13060" max="13060" width="12.75" style="1" customWidth="1"/>
    <col min="13061" max="13061" width="11.75" style="1" customWidth="1"/>
    <col min="13062" max="13062" width="12.25" style="1" customWidth="1"/>
    <col min="13063" max="13063" width="12.375" style="1" customWidth="1"/>
    <col min="13064" max="13064" width="11.625" style="1" customWidth="1"/>
    <col min="13065" max="13065" width="11.125" style="1" customWidth="1"/>
    <col min="13066" max="13312" width="9.125" style="1"/>
    <col min="13313" max="13313" width="13.125" style="1" customWidth="1"/>
    <col min="13314" max="13314" width="22.75" style="1" customWidth="1"/>
    <col min="13315" max="13315" width="20.25" style="1" customWidth="1"/>
    <col min="13316" max="13316" width="12.75" style="1" customWidth="1"/>
    <col min="13317" max="13317" width="11.75" style="1" customWidth="1"/>
    <col min="13318" max="13318" width="12.25" style="1" customWidth="1"/>
    <col min="13319" max="13319" width="12.375" style="1" customWidth="1"/>
    <col min="13320" max="13320" width="11.625" style="1" customWidth="1"/>
    <col min="13321" max="13321" width="11.125" style="1" customWidth="1"/>
    <col min="13322" max="13568" width="9.125" style="1"/>
    <col min="13569" max="13569" width="13.125" style="1" customWidth="1"/>
    <col min="13570" max="13570" width="22.75" style="1" customWidth="1"/>
    <col min="13571" max="13571" width="20.25" style="1" customWidth="1"/>
    <col min="13572" max="13572" width="12.75" style="1" customWidth="1"/>
    <col min="13573" max="13573" width="11.75" style="1" customWidth="1"/>
    <col min="13574" max="13574" width="12.25" style="1" customWidth="1"/>
    <col min="13575" max="13575" width="12.375" style="1" customWidth="1"/>
    <col min="13576" max="13576" width="11.625" style="1" customWidth="1"/>
    <col min="13577" max="13577" width="11.125" style="1" customWidth="1"/>
    <col min="13578" max="13824" width="9.125" style="1"/>
    <col min="13825" max="13825" width="13.125" style="1" customWidth="1"/>
    <col min="13826" max="13826" width="22.75" style="1" customWidth="1"/>
    <col min="13827" max="13827" width="20.25" style="1" customWidth="1"/>
    <col min="13828" max="13828" width="12.75" style="1" customWidth="1"/>
    <col min="13829" max="13829" width="11.75" style="1" customWidth="1"/>
    <col min="13830" max="13830" width="12.25" style="1" customWidth="1"/>
    <col min="13831" max="13831" width="12.375" style="1" customWidth="1"/>
    <col min="13832" max="13832" width="11.625" style="1" customWidth="1"/>
    <col min="13833" max="13833" width="11.125" style="1" customWidth="1"/>
    <col min="13834" max="14080" width="9.125" style="1"/>
    <col min="14081" max="14081" width="13.125" style="1" customWidth="1"/>
    <col min="14082" max="14082" width="22.75" style="1" customWidth="1"/>
    <col min="14083" max="14083" width="20.25" style="1" customWidth="1"/>
    <col min="14084" max="14084" width="12.75" style="1" customWidth="1"/>
    <col min="14085" max="14085" width="11.75" style="1" customWidth="1"/>
    <col min="14086" max="14086" width="12.25" style="1" customWidth="1"/>
    <col min="14087" max="14087" width="12.375" style="1" customWidth="1"/>
    <col min="14088" max="14088" width="11.625" style="1" customWidth="1"/>
    <col min="14089" max="14089" width="11.125" style="1" customWidth="1"/>
    <col min="14090" max="14336" width="9.125" style="1"/>
    <col min="14337" max="14337" width="13.125" style="1" customWidth="1"/>
    <col min="14338" max="14338" width="22.75" style="1" customWidth="1"/>
    <col min="14339" max="14339" width="20.25" style="1" customWidth="1"/>
    <col min="14340" max="14340" width="12.75" style="1" customWidth="1"/>
    <col min="14341" max="14341" width="11.75" style="1" customWidth="1"/>
    <col min="14342" max="14342" width="12.25" style="1" customWidth="1"/>
    <col min="14343" max="14343" width="12.375" style="1" customWidth="1"/>
    <col min="14344" max="14344" width="11.625" style="1" customWidth="1"/>
    <col min="14345" max="14345" width="11.125" style="1" customWidth="1"/>
    <col min="14346" max="14592" width="9.125" style="1"/>
    <col min="14593" max="14593" width="13.125" style="1" customWidth="1"/>
    <col min="14594" max="14594" width="22.75" style="1" customWidth="1"/>
    <col min="14595" max="14595" width="20.25" style="1" customWidth="1"/>
    <col min="14596" max="14596" width="12.75" style="1" customWidth="1"/>
    <col min="14597" max="14597" width="11.75" style="1" customWidth="1"/>
    <col min="14598" max="14598" width="12.25" style="1" customWidth="1"/>
    <col min="14599" max="14599" width="12.375" style="1" customWidth="1"/>
    <col min="14600" max="14600" width="11.625" style="1" customWidth="1"/>
    <col min="14601" max="14601" width="11.125" style="1" customWidth="1"/>
    <col min="14602" max="14848" width="9.125" style="1"/>
    <col min="14849" max="14849" width="13.125" style="1" customWidth="1"/>
    <col min="14850" max="14850" width="22.75" style="1" customWidth="1"/>
    <col min="14851" max="14851" width="20.25" style="1" customWidth="1"/>
    <col min="14852" max="14852" width="12.75" style="1" customWidth="1"/>
    <col min="14853" max="14853" width="11.75" style="1" customWidth="1"/>
    <col min="14854" max="14854" width="12.25" style="1" customWidth="1"/>
    <col min="14855" max="14855" width="12.375" style="1" customWidth="1"/>
    <col min="14856" max="14856" width="11.625" style="1" customWidth="1"/>
    <col min="14857" max="14857" width="11.125" style="1" customWidth="1"/>
    <col min="14858" max="15104" width="9.125" style="1"/>
    <col min="15105" max="15105" width="13.125" style="1" customWidth="1"/>
    <col min="15106" max="15106" width="22.75" style="1" customWidth="1"/>
    <col min="15107" max="15107" width="20.25" style="1" customWidth="1"/>
    <col min="15108" max="15108" width="12.75" style="1" customWidth="1"/>
    <col min="15109" max="15109" width="11.75" style="1" customWidth="1"/>
    <col min="15110" max="15110" width="12.25" style="1" customWidth="1"/>
    <col min="15111" max="15111" width="12.375" style="1" customWidth="1"/>
    <col min="15112" max="15112" width="11.625" style="1" customWidth="1"/>
    <col min="15113" max="15113" width="11.125" style="1" customWidth="1"/>
    <col min="15114" max="15360" width="9.125" style="1"/>
    <col min="15361" max="15361" width="13.125" style="1" customWidth="1"/>
    <col min="15362" max="15362" width="22.75" style="1" customWidth="1"/>
    <col min="15363" max="15363" width="20.25" style="1" customWidth="1"/>
    <col min="15364" max="15364" width="12.75" style="1" customWidth="1"/>
    <col min="15365" max="15365" width="11.75" style="1" customWidth="1"/>
    <col min="15366" max="15366" width="12.25" style="1" customWidth="1"/>
    <col min="15367" max="15367" width="12.375" style="1" customWidth="1"/>
    <col min="15368" max="15368" width="11.625" style="1" customWidth="1"/>
    <col min="15369" max="15369" width="11.125" style="1" customWidth="1"/>
    <col min="15370" max="15616" width="9.125" style="1"/>
    <col min="15617" max="15617" width="13.125" style="1" customWidth="1"/>
    <col min="15618" max="15618" width="22.75" style="1" customWidth="1"/>
    <col min="15619" max="15619" width="20.25" style="1" customWidth="1"/>
    <col min="15620" max="15620" width="12.75" style="1" customWidth="1"/>
    <col min="15621" max="15621" width="11.75" style="1" customWidth="1"/>
    <col min="15622" max="15622" width="12.25" style="1" customWidth="1"/>
    <col min="15623" max="15623" width="12.375" style="1" customWidth="1"/>
    <col min="15624" max="15624" width="11.625" style="1" customWidth="1"/>
    <col min="15625" max="15625" width="11.125" style="1" customWidth="1"/>
    <col min="15626" max="15872" width="9.125" style="1"/>
    <col min="15873" max="15873" width="13.125" style="1" customWidth="1"/>
    <col min="15874" max="15874" width="22.75" style="1" customWidth="1"/>
    <col min="15875" max="15875" width="20.25" style="1" customWidth="1"/>
    <col min="15876" max="15876" width="12.75" style="1" customWidth="1"/>
    <col min="15877" max="15877" width="11.75" style="1" customWidth="1"/>
    <col min="15878" max="15878" width="12.25" style="1" customWidth="1"/>
    <col min="15879" max="15879" width="12.375" style="1" customWidth="1"/>
    <col min="15880" max="15880" width="11.625" style="1" customWidth="1"/>
    <col min="15881" max="15881" width="11.125" style="1" customWidth="1"/>
    <col min="15882" max="16128" width="9.125" style="1"/>
    <col min="16129" max="16129" width="13.125" style="1" customWidth="1"/>
    <col min="16130" max="16130" width="22.75" style="1" customWidth="1"/>
    <col min="16131" max="16131" width="20.25" style="1" customWidth="1"/>
    <col min="16132" max="16132" width="12.75" style="1" customWidth="1"/>
    <col min="16133" max="16133" width="11.75" style="1" customWidth="1"/>
    <col min="16134" max="16134" width="12.25" style="1" customWidth="1"/>
    <col min="16135" max="16135" width="12.375" style="1" customWidth="1"/>
    <col min="16136" max="16136" width="11.625" style="1" customWidth="1"/>
    <col min="16137" max="16137" width="11.125" style="1" customWidth="1"/>
    <col min="16138" max="16384" width="9.12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59</v>
      </c>
    </row>
    <row r="5" spans="1:6">
      <c r="A5" s="1" t="s">
        <v>23</v>
      </c>
      <c r="B5" s="1" t="s">
        <v>213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222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155" t="s">
        <v>35</v>
      </c>
      <c r="B13" s="164" t="s">
        <v>36</v>
      </c>
      <c r="C13" s="121" t="s">
        <v>37</v>
      </c>
      <c r="D13" s="161">
        <v>44659</v>
      </c>
      <c r="E13" s="161">
        <v>44757</v>
      </c>
      <c r="F13" s="161">
        <v>44789</v>
      </c>
    </row>
    <row r="14" spans="1:6">
      <c r="A14" s="162"/>
      <c r="B14" s="61"/>
      <c r="C14" s="156"/>
      <c r="D14" s="59">
        <v>44756</v>
      </c>
      <c r="E14" s="59">
        <v>44788</v>
      </c>
      <c r="F14" s="59">
        <v>44834</v>
      </c>
    </row>
    <row r="15" spans="1:6">
      <c r="A15" s="167" t="s">
        <v>44</v>
      </c>
      <c r="B15" s="164" t="s">
        <v>214</v>
      </c>
      <c r="C15" s="164" t="s">
        <v>38</v>
      </c>
      <c r="D15" s="198">
        <v>36</v>
      </c>
      <c r="E15" s="198">
        <v>43</v>
      </c>
      <c r="F15" s="198">
        <v>37</v>
      </c>
    </row>
    <row r="16" spans="1:6">
      <c r="A16" s="167" t="s">
        <v>45</v>
      </c>
      <c r="B16" s="158" t="s">
        <v>214</v>
      </c>
      <c r="C16" s="158" t="s">
        <v>39</v>
      </c>
      <c r="D16" s="160">
        <f>+D15</f>
        <v>36</v>
      </c>
      <c r="E16" s="160">
        <f>+E15</f>
        <v>43</v>
      </c>
      <c r="F16" s="160">
        <f>+F15</f>
        <v>37</v>
      </c>
    </row>
    <row r="17" spans="1:6">
      <c r="A17" s="167" t="s">
        <v>44</v>
      </c>
      <c r="B17" s="158" t="s">
        <v>214</v>
      </c>
      <c r="C17" s="158" t="s">
        <v>41</v>
      </c>
      <c r="D17" s="160">
        <f>+D15+18</f>
        <v>54</v>
      </c>
      <c r="E17" s="160">
        <f>+E15+18</f>
        <v>61</v>
      </c>
      <c r="F17" s="160">
        <f>+F15+18</f>
        <v>55</v>
      </c>
    </row>
    <row r="18" spans="1:6">
      <c r="A18" s="167" t="s">
        <v>44</v>
      </c>
      <c r="B18" s="158" t="s">
        <v>214</v>
      </c>
      <c r="C18" s="158" t="s">
        <v>42</v>
      </c>
      <c r="D18" s="160">
        <f>+D15+7</f>
        <v>43</v>
      </c>
      <c r="E18" s="160">
        <f>+E15+7</f>
        <v>50</v>
      </c>
      <c r="F18" s="160">
        <f>+F15+7</f>
        <v>44</v>
      </c>
    </row>
    <row r="19" spans="1:6">
      <c r="A19" s="162" t="s">
        <v>44</v>
      </c>
      <c r="B19" s="158" t="s">
        <v>214</v>
      </c>
      <c r="C19" s="158" t="s">
        <v>40</v>
      </c>
      <c r="D19" s="62">
        <f>+D15+23</f>
        <v>59</v>
      </c>
      <c r="E19" s="62">
        <f>+E15+23</f>
        <v>66</v>
      </c>
      <c r="F19" s="62">
        <f>+F15+23</f>
        <v>60</v>
      </c>
    </row>
    <row r="20" spans="1:6">
      <c r="A20" s="167" t="s">
        <v>44</v>
      </c>
      <c r="B20" s="164" t="s">
        <v>248</v>
      </c>
      <c r="C20" s="164" t="s">
        <v>38</v>
      </c>
      <c r="D20" s="198">
        <v>41</v>
      </c>
      <c r="E20" s="198">
        <v>50</v>
      </c>
      <c r="F20" s="198">
        <v>42</v>
      </c>
    </row>
    <row r="21" spans="1:6">
      <c r="A21" s="167" t="s">
        <v>45</v>
      </c>
      <c r="B21" s="158" t="s">
        <v>248</v>
      </c>
      <c r="C21" s="158" t="s">
        <v>39</v>
      </c>
      <c r="D21" s="160">
        <f>+D20</f>
        <v>41</v>
      </c>
      <c r="E21" s="160">
        <f>+E20</f>
        <v>50</v>
      </c>
      <c r="F21" s="160">
        <f>+F20</f>
        <v>42</v>
      </c>
    </row>
    <row r="22" spans="1:6">
      <c r="A22" s="167" t="s">
        <v>44</v>
      </c>
      <c r="B22" s="158" t="s">
        <v>248</v>
      </c>
      <c r="C22" s="158" t="s">
        <v>41</v>
      </c>
      <c r="D22" s="160">
        <f>+D20+18</f>
        <v>59</v>
      </c>
      <c r="E22" s="160">
        <f>+E20+18</f>
        <v>68</v>
      </c>
      <c r="F22" s="160">
        <f>+F20+18</f>
        <v>60</v>
      </c>
    </row>
    <row r="23" spans="1:6">
      <c r="A23" s="167" t="s">
        <v>44</v>
      </c>
      <c r="B23" s="158" t="s">
        <v>248</v>
      </c>
      <c r="C23" s="158" t="s">
        <v>42</v>
      </c>
      <c r="D23" s="160">
        <f>+D20+7</f>
        <v>48</v>
      </c>
      <c r="E23" s="160">
        <f>+E20+7</f>
        <v>57</v>
      </c>
      <c r="F23" s="160">
        <f>+F20+7</f>
        <v>49</v>
      </c>
    </row>
    <row r="24" spans="1:6">
      <c r="A24" s="162" t="s">
        <v>44</v>
      </c>
      <c r="B24" s="61" t="s">
        <v>248</v>
      </c>
      <c r="C24" s="61" t="s">
        <v>40</v>
      </c>
      <c r="D24" s="62">
        <f>+D20+23</f>
        <v>64</v>
      </c>
      <c r="E24" s="62">
        <f>+E20+23</f>
        <v>73</v>
      </c>
      <c r="F24" s="62">
        <f>+F20+23</f>
        <v>65</v>
      </c>
    </row>
    <row r="25" spans="1:6" s="35" customFormat="1">
      <c r="A25" s="72"/>
      <c r="D25" s="66"/>
      <c r="E25" s="66"/>
    </row>
    <row r="26" spans="1:6">
      <c r="A26" s="199" t="s">
        <v>362</v>
      </c>
      <c r="B26" s="1" t="s">
        <v>363</v>
      </c>
    </row>
    <row r="27" spans="1:6">
      <c r="A27" s="200" t="s">
        <v>364</v>
      </c>
      <c r="B27" s="1" t="s">
        <v>366</v>
      </c>
    </row>
    <row r="28" spans="1:6">
      <c r="A28" s="36" t="s">
        <v>192</v>
      </c>
      <c r="D28" s="1"/>
    </row>
    <row r="29" spans="1:6">
      <c r="A29" s="1" t="s">
        <v>367</v>
      </c>
    </row>
    <row r="30" spans="1:6" ht="14.3">
      <c r="A30" s="29" t="s">
        <v>365</v>
      </c>
    </row>
    <row r="32" spans="1:6" ht="14.3">
      <c r="A32" s="29" t="s">
        <v>378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G36"/>
  <sheetViews>
    <sheetView workbookViewId="0"/>
  </sheetViews>
  <sheetFormatPr defaultColWidth="9.125" defaultRowHeight="12.9"/>
  <cols>
    <col min="1" max="1" width="16.375" style="1" customWidth="1"/>
    <col min="2" max="2" width="26.875" style="1" bestFit="1" customWidth="1"/>
    <col min="3" max="3" width="18.125" style="1" bestFit="1" customWidth="1"/>
    <col min="4" max="4" width="11" style="1" customWidth="1"/>
    <col min="5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51</v>
      </c>
    </row>
    <row r="5" spans="1:4">
      <c r="A5" s="1" t="s">
        <v>23</v>
      </c>
      <c r="B5" s="1" t="s">
        <v>584</v>
      </c>
    </row>
    <row r="6" spans="1:4">
      <c r="A6" s="1" t="s">
        <v>24</v>
      </c>
      <c r="B6" s="1" t="s">
        <v>227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564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4" spans="1:4" ht="14.3">
      <c r="A14" s="405" t="s">
        <v>35</v>
      </c>
      <c r="B14" s="408" t="s">
        <v>36</v>
      </c>
      <c r="C14" s="406" t="s">
        <v>37</v>
      </c>
      <c r="D14" s="415">
        <v>44994</v>
      </c>
    </row>
    <row r="15" spans="1:4" ht="14.3">
      <c r="A15" s="167"/>
      <c r="B15" s="384"/>
      <c r="C15" s="156"/>
      <c r="D15" s="416">
        <v>45016</v>
      </c>
    </row>
    <row r="16" spans="1:4" ht="14.3">
      <c r="A16" s="408" t="s">
        <v>44</v>
      </c>
      <c r="B16" s="408" t="s">
        <v>219</v>
      </c>
      <c r="C16" s="408" t="s">
        <v>38</v>
      </c>
      <c r="D16" s="210">
        <v>44</v>
      </c>
    </row>
    <row r="17" spans="1:33" ht="14.3">
      <c r="A17" s="203" t="s">
        <v>45</v>
      </c>
      <c r="B17" s="203" t="s">
        <v>219</v>
      </c>
      <c r="C17" s="203" t="s">
        <v>39</v>
      </c>
      <c r="D17" s="210">
        <f>+D16</f>
        <v>44</v>
      </c>
    </row>
    <row r="18" spans="1:33" ht="14.3">
      <c r="A18" s="167" t="s">
        <v>44</v>
      </c>
      <c r="B18" s="203" t="s">
        <v>219</v>
      </c>
      <c r="C18" s="203" t="s">
        <v>40</v>
      </c>
      <c r="D18" s="210">
        <f>+D16+20</f>
        <v>64</v>
      </c>
    </row>
    <row r="19" spans="1:33" ht="14.3">
      <c r="A19" s="167" t="s">
        <v>44</v>
      </c>
      <c r="B19" s="203" t="s">
        <v>219</v>
      </c>
      <c r="C19" s="203" t="s">
        <v>41</v>
      </c>
      <c r="D19" s="210">
        <f>+D16+20</f>
        <v>64</v>
      </c>
    </row>
    <row r="20" spans="1:33" ht="14.3">
      <c r="A20" s="384" t="s">
        <v>44</v>
      </c>
      <c r="B20" s="384" t="s">
        <v>219</v>
      </c>
      <c r="C20" s="384" t="s">
        <v>42</v>
      </c>
      <c r="D20" s="385">
        <f>+D16+8</f>
        <v>52</v>
      </c>
    </row>
    <row r="21" spans="1:33">
      <c r="A21" s="408" t="s">
        <v>44</v>
      </c>
      <c r="B21" s="408" t="s">
        <v>122</v>
      </c>
      <c r="C21" s="408" t="s">
        <v>38</v>
      </c>
      <c r="D21" s="205">
        <v>47</v>
      </c>
    </row>
    <row r="22" spans="1:33" ht="14.3">
      <c r="A22" s="167" t="s">
        <v>45</v>
      </c>
      <c r="B22" s="203" t="s">
        <v>122</v>
      </c>
      <c r="C22" s="203" t="s">
        <v>39</v>
      </c>
      <c r="D22" s="210">
        <f>+D21</f>
        <v>47</v>
      </c>
    </row>
    <row r="23" spans="1:33" ht="14.3">
      <c r="A23" s="167" t="s">
        <v>44</v>
      </c>
      <c r="B23" s="203" t="s">
        <v>122</v>
      </c>
      <c r="C23" s="203" t="s">
        <v>40</v>
      </c>
      <c r="D23" s="210">
        <f>+D21+20</f>
        <v>67</v>
      </c>
    </row>
    <row r="24" spans="1:33" ht="14.3">
      <c r="A24" s="167" t="s">
        <v>44</v>
      </c>
      <c r="B24" s="203" t="s">
        <v>122</v>
      </c>
      <c r="C24" s="203" t="s">
        <v>41</v>
      </c>
      <c r="D24" s="210">
        <f>+D21+20</f>
        <v>67</v>
      </c>
    </row>
    <row r="25" spans="1:33" ht="14.3">
      <c r="A25" s="384" t="s">
        <v>44</v>
      </c>
      <c r="B25" s="384" t="s">
        <v>122</v>
      </c>
      <c r="C25" s="384" t="s">
        <v>42</v>
      </c>
      <c r="D25" s="385">
        <f>+D21+8</f>
        <v>55</v>
      </c>
    </row>
    <row r="26" spans="1:33" ht="14.3">
      <c r="A26" s="408" t="s">
        <v>44</v>
      </c>
      <c r="B26" s="203" t="s">
        <v>585</v>
      </c>
      <c r="C26" s="408" t="s">
        <v>38</v>
      </c>
      <c r="D26" s="210">
        <v>73</v>
      </c>
    </row>
    <row r="27" spans="1:33" ht="14.3">
      <c r="A27" s="167" t="s">
        <v>45</v>
      </c>
      <c r="B27" s="203" t="s">
        <v>585</v>
      </c>
      <c r="C27" s="203" t="s">
        <v>39</v>
      </c>
      <c r="D27" s="210">
        <f>+D26</f>
        <v>73</v>
      </c>
    </row>
    <row r="28" spans="1:33" ht="14.3">
      <c r="A28" s="167" t="s">
        <v>44</v>
      </c>
      <c r="B28" s="203" t="s">
        <v>585</v>
      </c>
      <c r="C28" s="203" t="s">
        <v>40</v>
      </c>
      <c r="D28" s="210">
        <f>+D26+20</f>
        <v>93</v>
      </c>
    </row>
    <row r="29" spans="1:33" ht="14.3">
      <c r="A29" s="167" t="s">
        <v>44</v>
      </c>
      <c r="B29" s="203" t="s">
        <v>585</v>
      </c>
      <c r="C29" s="203" t="s">
        <v>41</v>
      </c>
      <c r="D29" s="210">
        <f>+D26+20</f>
        <v>93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</row>
    <row r="30" spans="1:33" ht="14.3">
      <c r="A30" s="384" t="s">
        <v>44</v>
      </c>
      <c r="B30" s="384" t="s">
        <v>585</v>
      </c>
      <c r="C30" s="384" t="s">
        <v>42</v>
      </c>
      <c r="D30" s="385">
        <f>+D26+8</f>
        <v>81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</row>
    <row r="31" spans="1:33" ht="16.3">
      <c r="A31" s="266" t="s">
        <v>586</v>
      </c>
      <c r="D31" s="34"/>
    </row>
    <row r="32" spans="1:33">
      <c r="A32" s="1" t="s">
        <v>587</v>
      </c>
    </row>
    <row r="33" spans="1:2">
      <c r="A33" s="1" t="s">
        <v>580</v>
      </c>
    </row>
    <row r="34" spans="1:2">
      <c r="A34" s="1" t="s">
        <v>65</v>
      </c>
    </row>
    <row r="36" spans="1:2" ht="14.3">
      <c r="A36" s="342" t="s">
        <v>589</v>
      </c>
      <c r="B36" s="27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1"/>
  <sheetViews>
    <sheetView workbookViewId="0">
      <selection sqref="A1:XFD1048576"/>
    </sheetView>
  </sheetViews>
  <sheetFormatPr defaultColWidth="9.125" defaultRowHeight="12.9"/>
  <cols>
    <col min="1" max="1" width="16.875" style="1" customWidth="1"/>
    <col min="2" max="2" width="31" style="1" customWidth="1"/>
    <col min="3" max="3" width="19.125" style="1" customWidth="1"/>
    <col min="4" max="6" width="12.375" style="1" customWidth="1"/>
    <col min="7" max="16384" width="9.125" style="1"/>
  </cols>
  <sheetData>
    <row r="2" spans="1:6">
      <c r="A2" s="1" t="s">
        <v>20</v>
      </c>
      <c r="B2" s="1" t="s">
        <v>21</v>
      </c>
    </row>
    <row r="3" spans="1:6">
      <c r="A3" s="1" t="s">
        <v>22</v>
      </c>
      <c r="B3" s="1" t="s">
        <v>59</v>
      </c>
    </row>
    <row r="4" spans="1:6">
      <c r="A4" s="1" t="s">
        <v>23</v>
      </c>
      <c r="B4" s="1" t="s">
        <v>380</v>
      </c>
    </row>
    <row r="5" spans="1:6">
      <c r="A5" s="1" t="s">
        <v>24</v>
      </c>
      <c r="B5" s="1" t="s">
        <v>25</v>
      </c>
    </row>
    <row r="6" spans="1:6">
      <c r="A6" s="1" t="s">
        <v>26</v>
      </c>
      <c r="B6" s="1" t="s">
        <v>27</v>
      </c>
    </row>
    <row r="7" spans="1:6">
      <c r="A7" s="1" t="s">
        <v>28</v>
      </c>
      <c r="B7" s="1" t="s">
        <v>222</v>
      </c>
    </row>
    <row r="8" spans="1:6">
      <c r="A8" s="1" t="s">
        <v>29</v>
      </c>
      <c r="B8" s="1" t="s">
        <v>30</v>
      </c>
    </row>
    <row r="9" spans="1:6" ht="14.3">
      <c r="A9" s="1" t="s">
        <v>31</v>
      </c>
      <c r="B9" s="29" t="s">
        <v>32</v>
      </c>
    </row>
    <row r="10" spans="1:6">
      <c r="A10" s="1" t="s">
        <v>33</v>
      </c>
      <c r="B10" s="1" t="s">
        <v>34</v>
      </c>
    </row>
    <row r="12" spans="1:6">
      <c r="A12" s="39" t="s">
        <v>35</v>
      </c>
      <c r="B12" s="40" t="s">
        <v>36</v>
      </c>
      <c r="C12" s="41" t="s">
        <v>37</v>
      </c>
      <c r="D12" s="212">
        <v>44652</v>
      </c>
      <c r="E12" s="213">
        <v>44743</v>
      </c>
      <c r="F12" s="213">
        <v>44805</v>
      </c>
    </row>
    <row r="13" spans="1:6">
      <c r="A13" s="38"/>
      <c r="B13" s="42"/>
      <c r="C13" s="30"/>
      <c r="D13" s="214">
        <v>44742</v>
      </c>
      <c r="E13" s="215">
        <v>44074</v>
      </c>
      <c r="F13" s="215">
        <v>44910</v>
      </c>
    </row>
    <row r="14" spans="1:6">
      <c r="A14" s="220" t="s">
        <v>49</v>
      </c>
      <c r="B14" s="220" t="s">
        <v>62</v>
      </c>
      <c r="C14" s="220" t="s">
        <v>46</v>
      </c>
      <c r="D14" s="228">
        <v>148</v>
      </c>
      <c r="E14" s="228">
        <v>174</v>
      </c>
      <c r="F14" s="228">
        <v>149</v>
      </c>
    </row>
    <row r="15" spans="1:6">
      <c r="A15" s="203" t="s">
        <v>49</v>
      </c>
      <c r="B15" s="203" t="s">
        <v>62</v>
      </c>
      <c r="C15" s="203" t="s">
        <v>53</v>
      </c>
      <c r="D15" s="205">
        <f>+D14</f>
        <v>148</v>
      </c>
      <c r="E15" s="205">
        <f>+E14</f>
        <v>174</v>
      </c>
      <c r="F15" s="205">
        <f>+F14</f>
        <v>149</v>
      </c>
    </row>
    <row r="16" spans="1:6">
      <c r="A16" s="203" t="s">
        <v>49</v>
      </c>
      <c r="B16" s="203" t="s">
        <v>62</v>
      </c>
      <c r="C16" s="203" t="s">
        <v>379</v>
      </c>
      <c r="D16" s="205">
        <f>+D14</f>
        <v>148</v>
      </c>
      <c r="E16" s="205">
        <f>+E14</f>
        <v>174</v>
      </c>
      <c r="F16" s="205">
        <f>+F14</f>
        <v>149</v>
      </c>
    </row>
    <row r="17" spans="1:6">
      <c r="A17" s="203" t="s">
        <v>49</v>
      </c>
      <c r="B17" s="203" t="s">
        <v>62</v>
      </c>
      <c r="C17" s="203" t="s">
        <v>50</v>
      </c>
      <c r="D17" s="205">
        <f>+D14</f>
        <v>148</v>
      </c>
      <c r="E17" s="205">
        <f>+E14</f>
        <v>174</v>
      </c>
      <c r="F17" s="205">
        <f>+F14</f>
        <v>149</v>
      </c>
    </row>
    <row r="18" spans="1:6">
      <c r="A18" s="232" t="s">
        <v>49</v>
      </c>
      <c r="B18" s="232" t="s">
        <v>62</v>
      </c>
      <c r="C18" s="232" t="s">
        <v>61</v>
      </c>
      <c r="D18" s="233">
        <f>+D14</f>
        <v>148</v>
      </c>
      <c r="E18" s="233">
        <f>+E14</f>
        <v>174</v>
      </c>
      <c r="F18" s="233">
        <f>+F14</f>
        <v>149</v>
      </c>
    </row>
    <row r="20" spans="1:6" ht="16.3">
      <c r="A20" s="47" t="s">
        <v>54</v>
      </c>
    </row>
    <row r="21" spans="1:6" ht="16.3">
      <c r="A21" s="47" t="s">
        <v>326</v>
      </c>
    </row>
    <row r="22" spans="1:6" ht="16.3">
      <c r="A22" s="47" t="s">
        <v>327</v>
      </c>
    </row>
    <row r="23" spans="1:6" ht="16.3">
      <c r="A23" s="47" t="s">
        <v>328</v>
      </c>
    </row>
    <row r="24" spans="1:6" ht="16.3">
      <c r="A24" s="47" t="s">
        <v>55</v>
      </c>
    </row>
    <row r="25" spans="1:6" ht="16.3">
      <c r="A25" s="48" t="s">
        <v>56</v>
      </c>
    </row>
    <row r="26" spans="1:6" ht="16.3">
      <c r="A26" s="48" t="s">
        <v>57</v>
      </c>
    </row>
    <row r="27" spans="1:6" ht="16.3">
      <c r="A27" s="49" t="s">
        <v>58</v>
      </c>
    </row>
    <row r="31" spans="1:6" ht="14.3">
      <c r="A31" s="50" t="s">
        <v>378</v>
      </c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6"/>
  <sheetViews>
    <sheetView workbookViewId="0">
      <selection sqref="A1:XFD1048576"/>
    </sheetView>
  </sheetViews>
  <sheetFormatPr defaultColWidth="9.125" defaultRowHeight="12.9"/>
  <cols>
    <col min="1" max="1" width="15.875" style="1" customWidth="1"/>
    <col min="2" max="2" width="20" style="1" customWidth="1"/>
    <col min="3" max="3" width="22.25" style="1" customWidth="1"/>
    <col min="4" max="4" width="11.75" style="34" customWidth="1"/>
    <col min="5" max="5" width="10.75" style="1" customWidth="1"/>
    <col min="6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182</v>
      </c>
    </row>
    <row r="5" spans="1:4">
      <c r="A5" s="1" t="s">
        <v>23</v>
      </c>
      <c r="B5" s="1" t="s">
        <v>179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86" t="s">
        <v>35</v>
      </c>
      <c r="B13" s="89" t="s">
        <v>36</v>
      </c>
      <c r="C13" s="78" t="s">
        <v>37</v>
      </c>
      <c r="D13" s="91">
        <v>44594</v>
      </c>
    </row>
    <row r="14" spans="1:4">
      <c r="A14" s="68"/>
      <c r="B14" s="61"/>
      <c r="C14" s="30"/>
      <c r="D14" s="59">
        <v>44651</v>
      </c>
    </row>
    <row r="15" spans="1:4">
      <c r="A15" s="75" t="s">
        <v>47</v>
      </c>
      <c r="B15" s="75" t="s">
        <v>181</v>
      </c>
      <c r="C15" s="75" t="s">
        <v>175</v>
      </c>
      <c r="D15" s="80">
        <v>115</v>
      </c>
    </row>
    <row r="16" spans="1:4">
      <c r="A16" s="75" t="s">
        <v>47</v>
      </c>
      <c r="B16" s="75" t="s">
        <v>181</v>
      </c>
      <c r="C16" s="75" t="s">
        <v>176</v>
      </c>
      <c r="D16" s="80">
        <f>+D15+25</f>
        <v>140</v>
      </c>
    </row>
    <row r="17" spans="1:4">
      <c r="A17" s="75" t="s">
        <v>47</v>
      </c>
      <c r="B17" s="75" t="s">
        <v>181</v>
      </c>
      <c r="C17" s="75" t="s">
        <v>177</v>
      </c>
      <c r="D17" s="80">
        <f>+D15+25</f>
        <v>140</v>
      </c>
    </row>
    <row r="18" spans="1:4" ht="14.3">
      <c r="A18" s="61" t="s">
        <v>47</v>
      </c>
      <c r="B18" s="61" t="s">
        <v>181</v>
      </c>
      <c r="C18" s="64" t="s">
        <v>115</v>
      </c>
      <c r="D18" s="62">
        <f>+D15+5</f>
        <v>120</v>
      </c>
    </row>
    <row r="19" spans="1:4">
      <c r="A19" s="103"/>
    </row>
    <row r="20" spans="1:4" s="35" customFormat="1" ht="14.3">
      <c r="A20" s="106" t="s">
        <v>180</v>
      </c>
      <c r="D20" s="66"/>
    </row>
    <row r="21" spans="1:4" s="35" customFormat="1" ht="14.3">
      <c r="A21" s="104"/>
      <c r="D21" s="66"/>
    </row>
    <row r="22" spans="1:4" s="35" customFormat="1" ht="14.3">
      <c r="A22" s="29" t="s">
        <v>221</v>
      </c>
      <c r="D22" s="66"/>
    </row>
    <row r="23" spans="1:4" s="35" customFormat="1" ht="14.3">
      <c r="A23" s="104"/>
      <c r="D23" s="66"/>
    </row>
    <row r="24" spans="1:4" s="35" customFormat="1" ht="14.3">
      <c r="A24" s="104"/>
      <c r="D24" s="66"/>
    </row>
    <row r="25" spans="1:4" s="35" customFormat="1" ht="14.3">
      <c r="A25" s="105"/>
      <c r="D25" s="66"/>
    </row>
    <row r="26" spans="1:4" s="35" customFormat="1" ht="14.3">
      <c r="A26" s="105"/>
      <c r="D26" s="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7"/>
  <sheetViews>
    <sheetView workbookViewId="0">
      <selection activeCell="A23" sqref="A23"/>
    </sheetView>
  </sheetViews>
  <sheetFormatPr defaultColWidth="9.125" defaultRowHeight="12.9"/>
  <cols>
    <col min="1" max="1" width="15.875" style="1" customWidth="1"/>
    <col min="2" max="2" width="20" style="1" customWidth="1"/>
    <col min="3" max="3" width="22.25" style="1" customWidth="1"/>
    <col min="4" max="4" width="11.75" style="34" customWidth="1"/>
    <col min="5" max="5" width="10.75" style="1" customWidth="1"/>
    <col min="6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182</v>
      </c>
    </row>
    <row r="5" spans="1:4">
      <c r="A5" s="1" t="s">
        <v>23</v>
      </c>
      <c r="B5" s="1" t="s">
        <v>318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86" t="s">
        <v>35</v>
      </c>
      <c r="B13" s="89" t="s">
        <v>36</v>
      </c>
      <c r="C13" s="78" t="s">
        <v>37</v>
      </c>
      <c r="D13" s="91">
        <v>44606</v>
      </c>
    </row>
    <row r="14" spans="1:4">
      <c r="A14" s="68"/>
      <c r="B14" s="61"/>
      <c r="C14" s="30"/>
      <c r="D14" s="59">
        <v>44651</v>
      </c>
    </row>
    <row r="15" spans="1:4">
      <c r="A15" s="167" t="s">
        <v>44</v>
      </c>
      <c r="B15" s="75" t="s">
        <v>319</v>
      </c>
      <c r="C15" s="177" t="s">
        <v>38</v>
      </c>
      <c r="D15" s="80">
        <v>58</v>
      </c>
    </row>
    <row r="16" spans="1:4">
      <c r="A16" s="167" t="s">
        <v>45</v>
      </c>
      <c r="B16" s="75" t="s">
        <v>319</v>
      </c>
      <c r="C16" s="178" t="s">
        <v>39</v>
      </c>
      <c r="D16" s="80">
        <f>+D15</f>
        <v>58</v>
      </c>
    </row>
    <row r="17" spans="1:4">
      <c r="A17" s="167" t="s">
        <v>44</v>
      </c>
      <c r="B17" s="75" t="s">
        <v>319</v>
      </c>
      <c r="C17" s="179" t="s">
        <v>40</v>
      </c>
      <c r="D17" s="80">
        <f>+D15+34</f>
        <v>92</v>
      </c>
    </row>
    <row r="18" spans="1:4">
      <c r="A18" s="167" t="s">
        <v>44</v>
      </c>
      <c r="B18" s="203" t="s">
        <v>319</v>
      </c>
      <c r="C18" s="178" t="s">
        <v>41</v>
      </c>
      <c r="D18" s="205">
        <f>+D15+18</f>
        <v>76</v>
      </c>
    </row>
    <row r="19" spans="1:4">
      <c r="A19" s="162" t="s">
        <v>44</v>
      </c>
      <c r="B19" s="61" t="s">
        <v>319</v>
      </c>
      <c r="C19" s="180" t="s">
        <v>42</v>
      </c>
      <c r="D19" s="62">
        <f>+D15+14</f>
        <v>72</v>
      </c>
    </row>
    <row r="20" spans="1:4">
      <c r="A20" s="103"/>
    </row>
    <row r="21" spans="1:4" s="35" customFormat="1" ht="14.3">
      <c r="A21" s="106"/>
      <c r="D21" s="66"/>
    </row>
    <row r="22" spans="1:4" s="35" customFormat="1" ht="14.3">
      <c r="A22" s="104"/>
      <c r="D22" s="66"/>
    </row>
    <row r="23" spans="1:4" s="35" customFormat="1" ht="14.3">
      <c r="A23" s="29" t="s">
        <v>322</v>
      </c>
      <c r="D23" s="66"/>
    </row>
    <row r="24" spans="1:4" s="35" customFormat="1" ht="14.3">
      <c r="A24" s="104"/>
      <c r="D24" s="66"/>
    </row>
    <row r="25" spans="1:4" s="35" customFormat="1" ht="14.3">
      <c r="A25" s="104"/>
      <c r="D25" s="66"/>
    </row>
    <row r="26" spans="1:4" s="35" customFormat="1" ht="14.3">
      <c r="A26" s="105"/>
      <c r="D26" s="66"/>
    </row>
    <row r="27" spans="1:4" s="35" customFormat="1" ht="14.3">
      <c r="A27" s="105"/>
      <c r="D27" s="6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"/>
  <sheetViews>
    <sheetView showGridLines="0" zoomScale="85" zoomScaleNormal="85" workbookViewId="0">
      <selection sqref="A1:XFD1048576"/>
    </sheetView>
  </sheetViews>
  <sheetFormatPr defaultColWidth="9" defaultRowHeight="12.9"/>
  <cols>
    <col min="1" max="1" width="68" style="1" customWidth="1"/>
    <col min="2" max="11" width="7.875" style="1" customWidth="1"/>
    <col min="12" max="16384" width="9" style="1"/>
  </cols>
  <sheetData>
    <row r="1" spans="1:30" ht="106" customHeight="1">
      <c r="A1" s="1036" t="s">
        <v>807</v>
      </c>
      <c r="B1" s="1037"/>
      <c r="C1" s="1037"/>
      <c r="D1" s="1037"/>
      <c r="E1" s="1037"/>
      <c r="F1" s="1037"/>
      <c r="G1" s="1037"/>
      <c r="H1" s="1037"/>
      <c r="I1" s="1037"/>
      <c r="J1" s="1037"/>
      <c r="K1" s="1037"/>
      <c r="L1" s="750"/>
      <c r="M1" s="751"/>
      <c r="N1" s="752"/>
      <c r="O1" s="752"/>
      <c r="P1" s="752"/>
      <c r="Q1" s="752"/>
      <c r="R1" s="752"/>
      <c r="S1" s="753"/>
      <c r="T1" s="753"/>
      <c r="U1" s="753"/>
      <c r="V1" s="753"/>
      <c r="W1" s="753"/>
      <c r="X1" s="753"/>
      <c r="Y1" s="753"/>
      <c r="Z1" s="753"/>
      <c r="AA1" s="753"/>
      <c r="AB1" s="753"/>
      <c r="AC1" s="753"/>
      <c r="AD1" s="753"/>
    </row>
    <row r="2" spans="1:30" ht="24.8" customHeight="1">
      <c r="A2" s="1038" t="s">
        <v>808</v>
      </c>
      <c r="B2" s="1025"/>
      <c r="C2" s="1025"/>
      <c r="D2" s="1025"/>
      <c r="E2" s="1025"/>
      <c r="F2" s="1025"/>
      <c r="G2" s="1025"/>
      <c r="H2" s="1025"/>
      <c r="I2" s="1025"/>
      <c r="J2" s="1025"/>
      <c r="K2" s="1025"/>
      <c r="L2" s="1025"/>
      <c r="M2" s="1025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</row>
    <row r="3" spans="1:30" ht="23.3" customHeight="1">
      <c r="A3" s="755" t="s">
        <v>799</v>
      </c>
      <c r="B3" s="1039">
        <v>1</v>
      </c>
      <c r="C3" s="1032"/>
      <c r="D3" s="1039" t="s">
        <v>800</v>
      </c>
      <c r="E3" s="1032"/>
      <c r="F3" s="1039" t="s">
        <v>801</v>
      </c>
      <c r="G3" s="1032"/>
      <c r="H3" s="1039" t="s">
        <v>802</v>
      </c>
      <c r="I3" s="1032"/>
      <c r="J3" s="1039" t="s">
        <v>803</v>
      </c>
      <c r="K3" s="1033"/>
      <c r="L3" s="1040"/>
      <c r="M3" s="1035"/>
    </row>
    <row r="4" spans="1:30" ht="58.6" customHeight="1">
      <c r="A4" s="756" t="s">
        <v>809</v>
      </c>
      <c r="B4" s="1031">
        <v>30</v>
      </c>
      <c r="C4" s="1032"/>
      <c r="D4" s="1031">
        <v>15</v>
      </c>
      <c r="E4" s="1032"/>
      <c r="F4" s="1031">
        <v>17</v>
      </c>
      <c r="G4" s="1032"/>
      <c r="H4" s="1031">
        <v>13</v>
      </c>
      <c r="I4" s="1032"/>
      <c r="J4" s="1031">
        <v>11</v>
      </c>
      <c r="K4" s="1033"/>
      <c r="L4" s="1034"/>
      <c r="M4" s="1035"/>
    </row>
    <row r="5" spans="1:30" ht="23.95" customHeight="1">
      <c r="A5" s="757" t="s">
        <v>810</v>
      </c>
      <c r="B5" s="1031">
        <v>32</v>
      </c>
      <c r="C5" s="1032"/>
      <c r="D5" s="1031">
        <v>20</v>
      </c>
      <c r="E5" s="1032"/>
      <c r="F5" s="1031">
        <v>22</v>
      </c>
      <c r="G5" s="1032"/>
      <c r="H5" s="1031">
        <v>18</v>
      </c>
      <c r="I5" s="1032"/>
      <c r="J5" s="1031">
        <v>15</v>
      </c>
      <c r="K5" s="1033"/>
      <c r="L5" s="1034"/>
      <c r="M5" s="1035"/>
    </row>
    <row r="6" spans="1:30" ht="30.25" customHeight="1">
      <c r="A6" s="757" t="s">
        <v>811</v>
      </c>
      <c r="B6" s="1031">
        <v>56</v>
      </c>
      <c r="C6" s="1032"/>
      <c r="D6" s="1031">
        <v>28</v>
      </c>
      <c r="E6" s="1032"/>
      <c r="F6" s="1031">
        <v>23</v>
      </c>
      <c r="G6" s="1032"/>
      <c r="H6" s="1031">
        <v>20</v>
      </c>
      <c r="I6" s="1032"/>
      <c r="J6" s="1031">
        <v>17</v>
      </c>
      <c r="K6" s="1033"/>
      <c r="L6" s="1034"/>
      <c r="M6" s="1035"/>
    </row>
    <row r="7" spans="1:30" ht="30.25" customHeight="1">
      <c r="A7" s="757" t="s">
        <v>812</v>
      </c>
      <c r="B7" s="1031">
        <v>60</v>
      </c>
      <c r="C7" s="1032"/>
      <c r="D7" s="1031">
        <v>30</v>
      </c>
      <c r="E7" s="1032"/>
      <c r="F7" s="1031">
        <v>25</v>
      </c>
      <c r="G7" s="1032"/>
      <c r="H7" s="1031">
        <v>21</v>
      </c>
      <c r="I7" s="1032"/>
      <c r="J7" s="1031">
        <v>18</v>
      </c>
      <c r="K7" s="1033"/>
      <c r="L7" s="1034"/>
      <c r="M7" s="1035"/>
    </row>
    <row r="8" spans="1:30" ht="32.950000000000003" customHeight="1" thickBot="1">
      <c r="A8" s="757" t="s">
        <v>813</v>
      </c>
      <c r="B8" s="1031">
        <v>65</v>
      </c>
      <c r="C8" s="1032"/>
      <c r="D8" s="1031">
        <v>32</v>
      </c>
      <c r="E8" s="1032"/>
      <c r="F8" s="1031">
        <v>30</v>
      </c>
      <c r="G8" s="1032"/>
      <c r="H8" s="1031">
        <v>26</v>
      </c>
      <c r="I8" s="1032"/>
      <c r="J8" s="1031">
        <v>22</v>
      </c>
      <c r="K8" s="1033"/>
      <c r="L8" s="1034"/>
      <c r="M8" s="1035"/>
    </row>
    <row r="9" spans="1:30" ht="17" customHeight="1" thickTop="1">
      <c r="A9" s="1019" t="s">
        <v>804</v>
      </c>
      <c r="B9" s="1020"/>
      <c r="C9" s="1020"/>
      <c r="D9" s="1020"/>
      <c r="E9" s="1020"/>
      <c r="F9" s="1020"/>
      <c r="G9" s="1020"/>
      <c r="H9" s="1020"/>
      <c r="I9" s="1020"/>
      <c r="J9" s="1020"/>
      <c r="K9" s="1020"/>
      <c r="L9" s="758"/>
      <c r="M9" s="758"/>
    </row>
    <row r="10" spans="1:30" ht="9.6999999999999993" customHeight="1">
      <c r="A10" s="759"/>
      <c r="B10" s="760"/>
      <c r="C10" s="760"/>
      <c r="D10" s="760"/>
      <c r="E10" s="760"/>
      <c r="F10" s="760"/>
      <c r="G10" s="760"/>
      <c r="H10" s="760"/>
      <c r="I10" s="760"/>
      <c r="J10" s="760"/>
      <c r="K10" s="760"/>
      <c r="L10" s="761"/>
      <c r="M10" s="758"/>
    </row>
    <row r="11" spans="1:30" ht="14.95" hidden="1" customHeight="1">
      <c r="A11" s="762"/>
      <c r="B11" s="763"/>
      <c r="C11" s="763"/>
      <c r="D11" s="763"/>
      <c r="E11" s="763"/>
      <c r="F11" s="763"/>
      <c r="G11" s="763"/>
      <c r="H11" s="763"/>
      <c r="I11" s="763"/>
      <c r="J11" s="763"/>
      <c r="K11" s="763"/>
      <c r="L11" s="763"/>
      <c r="M11" s="764"/>
    </row>
    <row r="12" spans="1:30" ht="14.95" customHeight="1">
      <c r="A12" s="1021" t="s">
        <v>814</v>
      </c>
      <c r="B12" s="1022"/>
      <c r="C12" s="1022"/>
      <c r="D12" s="1022"/>
      <c r="E12" s="1022"/>
      <c r="F12" s="1022"/>
      <c r="G12" s="1022"/>
      <c r="H12" s="1022"/>
      <c r="I12" s="1022"/>
      <c r="J12" s="1022"/>
      <c r="K12" s="1022"/>
      <c r="L12" s="1022"/>
      <c r="M12" s="1023"/>
      <c r="N12" s="765"/>
    </row>
    <row r="13" spans="1:30">
      <c r="A13" s="1024"/>
      <c r="B13" s="1025"/>
      <c r="C13" s="1025"/>
      <c r="D13" s="1025"/>
      <c r="E13" s="1025"/>
      <c r="F13" s="1025"/>
      <c r="G13" s="1025"/>
      <c r="H13" s="1025"/>
      <c r="I13" s="1025"/>
      <c r="J13" s="1025"/>
      <c r="K13" s="1025"/>
      <c r="L13" s="1025"/>
      <c r="M13" s="1026"/>
    </row>
    <row r="14" spans="1:30" ht="179.35" customHeight="1">
      <c r="A14" s="1024"/>
      <c r="B14" s="1025"/>
      <c r="C14" s="1025"/>
      <c r="D14" s="1025"/>
      <c r="E14" s="1025"/>
      <c r="F14" s="1025"/>
      <c r="G14" s="1025"/>
      <c r="H14" s="1025"/>
      <c r="I14" s="1025"/>
      <c r="J14" s="1025"/>
      <c r="K14" s="1025"/>
      <c r="L14" s="1025"/>
      <c r="M14" s="1026"/>
    </row>
    <row r="15" spans="1:30" ht="2.25" hidden="1" customHeight="1">
      <c r="A15" s="1024"/>
      <c r="B15" s="1025"/>
      <c r="C15" s="1025"/>
      <c r="D15" s="1025"/>
      <c r="E15" s="1025"/>
      <c r="F15" s="1025"/>
      <c r="G15" s="1025"/>
      <c r="H15" s="1025"/>
      <c r="I15" s="1025"/>
      <c r="J15" s="1025"/>
      <c r="K15" s="1025"/>
      <c r="L15" s="1025"/>
      <c r="M15" s="1026"/>
    </row>
    <row r="16" spans="1:30" ht="8.5" customHeight="1">
      <c r="A16" s="1024"/>
      <c r="B16" s="1025"/>
      <c r="C16" s="1025"/>
      <c r="D16" s="1025"/>
      <c r="E16" s="1025"/>
      <c r="F16" s="1025"/>
      <c r="G16" s="1025"/>
      <c r="H16" s="1025"/>
      <c r="I16" s="1025"/>
      <c r="J16" s="1025"/>
      <c r="K16" s="1025"/>
      <c r="L16" s="1025"/>
      <c r="M16" s="1026"/>
    </row>
    <row r="17" spans="1:13" ht="13.6" thickBot="1">
      <c r="A17" s="1027"/>
      <c r="B17" s="1028"/>
      <c r="C17" s="1028"/>
      <c r="D17" s="1028"/>
      <c r="E17" s="1028"/>
      <c r="F17" s="1028"/>
      <c r="G17" s="1028"/>
      <c r="H17" s="1028"/>
      <c r="I17" s="1028"/>
      <c r="J17" s="1028"/>
      <c r="K17" s="1028"/>
      <c r="L17" s="1028"/>
      <c r="M17" s="1029"/>
    </row>
    <row r="18" spans="1:13" ht="15.65">
      <c r="A18" s="1030" t="s">
        <v>815</v>
      </c>
      <c r="B18" s="1030"/>
      <c r="C18" s="1030"/>
      <c r="D18" s="1030"/>
      <c r="E18" s="1030"/>
      <c r="F18" s="1030"/>
      <c r="G18" s="1030"/>
      <c r="H18" s="1030"/>
      <c r="I18" s="1030"/>
      <c r="J18" s="766"/>
      <c r="K18" s="766"/>
      <c r="L18" s="766"/>
      <c r="M18" s="766"/>
    </row>
  </sheetData>
  <mergeCells count="41">
    <mergeCell ref="A1:K1"/>
    <mergeCell ref="A2:M2"/>
    <mergeCell ref="B3:C3"/>
    <mergeCell ref="D3:E3"/>
    <mergeCell ref="F3:G3"/>
    <mergeCell ref="H3:I3"/>
    <mergeCell ref="J3:K3"/>
    <mergeCell ref="L3:M3"/>
    <mergeCell ref="L5:M5"/>
    <mergeCell ref="B4:C4"/>
    <mergeCell ref="D4:E4"/>
    <mergeCell ref="F4:G4"/>
    <mergeCell ref="H4:I4"/>
    <mergeCell ref="J4:K4"/>
    <mergeCell ref="L4:M4"/>
    <mergeCell ref="B5:C5"/>
    <mergeCell ref="D5:E5"/>
    <mergeCell ref="F5:G5"/>
    <mergeCell ref="H5:I5"/>
    <mergeCell ref="J5:K5"/>
    <mergeCell ref="L7:M7"/>
    <mergeCell ref="B6:C6"/>
    <mergeCell ref="D6:E6"/>
    <mergeCell ref="F6:G6"/>
    <mergeCell ref="H6:I6"/>
    <mergeCell ref="J6:K6"/>
    <mergeCell ref="L6:M6"/>
    <mergeCell ref="B7:C7"/>
    <mergeCell ref="D7:E7"/>
    <mergeCell ref="F7:G7"/>
    <mergeCell ref="H7:I7"/>
    <mergeCell ref="J7:K7"/>
    <mergeCell ref="A9:K9"/>
    <mergeCell ref="A12:M17"/>
    <mergeCell ref="A18:I18"/>
    <mergeCell ref="B8:C8"/>
    <mergeCell ref="D8:E8"/>
    <mergeCell ref="F8:G8"/>
    <mergeCell ref="H8:I8"/>
    <mergeCell ref="J8:K8"/>
    <mergeCell ref="L8:M8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4"/>
  <sheetViews>
    <sheetView topLeftCell="A7" workbookViewId="0">
      <selection activeCell="D13" sqref="D13:D22"/>
    </sheetView>
  </sheetViews>
  <sheetFormatPr defaultRowHeight="12.9"/>
  <cols>
    <col min="1" max="1" width="16.75" style="1" customWidth="1"/>
    <col min="2" max="2" width="18.875" style="1" customWidth="1"/>
    <col min="3" max="3" width="20.25" style="1" customWidth="1"/>
    <col min="4" max="8" width="11" style="1" customWidth="1"/>
    <col min="9" max="252" width="9.125" style="1"/>
    <col min="253" max="253" width="13.125" style="1" customWidth="1"/>
    <col min="254" max="254" width="22.75" style="1" customWidth="1"/>
    <col min="255" max="255" width="20.25" style="1" customWidth="1"/>
    <col min="256" max="256" width="12.75" style="1" customWidth="1"/>
    <col min="257" max="257" width="11.75" style="1" customWidth="1"/>
    <col min="258" max="258" width="12.25" style="1" customWidth="1"/>
    <col min="259" max="259" width="12.375" style="1" customWidth="1"/>
    <col min="260" max="508" width="9.125" style="1"/>
    <col min="509" max="509" width="13.125" style="1" customWidth="1"/>
    <col min="510" max="510" width="22.75" style="1" customWidth="1"/>
    <col min="511" max="511" width="20.25" style="1" customWidth="1"/>
    <col min="512" max="512" width="12.75" style="1" customWidth="1"/>
    <col min="513" max="513" width="11.75" style="1" customWidth="1"/>
    <col min="514" max="514" width="12.25" style="1" customWidth="1"/>
    <col min="515" max="515" width="12.375" style="1" customWidth="1"/>
    <col min="516" max="764" width="9.125" style="1"/>
    <col min="765" max="765" width="13.125" style="1" customWidth="1"/>
    <col min="766" max="766" width="22.75" style="1" customWidth="1"/>
    <col min="767" max="767" width="20.25" style="1" customWidth="1"/>
    <col min="768" max="768" width="12.75" style="1" customWidth="1"/>
    <col min="769" max="769" width="11.75" style="1" customWidth="1"/>
    <col min="770" max="770" width="12.25" style="1" customWidth="1"/>
    <col min="771" max="771" width="12.375" style="1" customWidth="1"/>
    <col min="772" max="1020" width="9.125" style="1"/>
    <col min="1021" max="1021" width="13.125" style="1" customWidth="1"/>
    <col min="1022" max="1022" width="22.75" style="1" customWidth="1"/>
    <col min="1023" max="1023" width="20.25" style="1" customWidth="1"/>
    <col min="1024" max="1024" width="12.75" style="1" customWidth="1"/>
    <col min="1025" max="1025" width="11.75" style="1" customWidth="1"/>
    <col min="1026" max="1026" width="12.25" style="1" customWidth="1"/>
    <col min="1027" max="1027" width="12.375" style="1" customWidth="1"/>
    <col min="1028" max="1276" width="9.125" style="1"/>
    <col min="1277" max="1277" width="13.125" style="1" customWidth="1"/>
    <col min="1278" max="1278" width="22.75" style="1" customWidth="1"/>
    <col min="1279" max="1279" width="20.25" style="1" customWidth="1"/>
    <col min="1280" max="1280" width="12.75" style="1" customWidth="1"/>
    <col min="1281" max="1281" width="11.75" style="1" customWidth="1"/>
    <col min="1282" max="1282" width="12.25" style="1" customWidth="1"/>
    <col min="1283" max="1283" width="12.375" style="1" customWidth="1"/>
    <col min="1284" max="1532" width="9.125" style="1"/>
    <col min="1533" max="1533" width="13.125" style="1" customWidth="1"/>
    <col min="1534" max="1534" width="22.75" style="1" customWidth="1"/>
    <col min="1535" max="1535" width="20.25" style="1" customWidth="1"/>
    <col min="1536" max="1536" width="12.75" style="1" customWidth="1"/>
    <col min="1537" max="1537" width="11.75" style="1" customWidth="1"/>
    <col min="1538" max="1538" width="12.25" style="1" customWidth="1"/>
    <col min="1539" max="1539" width="12.375" style="1" customWidth="1"/>
    <col min="1540" max="1788" width="9.125" style="1"/>
    <col min="1789" max="1789" width="13.125" style="1" customWidth="1"/>
    <col min="1790" max="1790" width="22.75" style="1" customWidth="1"/>
    <col min="1791" max="1791" width="20.25" style="1" customWidth="1"/>
    <col min="1792" max="1792" width="12.75" style="1" customWidth="1"/>
    <col min="1793" max="1793" width="11.75" style="1" customWidth="1"/>
    <col min="1794" max="1794" width="12.25" style="1" customWidth="1"/>
    <col min="1795" max="1795" width="12.375" style="1" customWidth="1"/>
    <col min="1796" max="2044" width="9.125" style="1"/>
    <col min="2045" max="2045" width="13.125" style="1" customWidth="1"/>
    <col min="2046" max="2046" width="22.75" style="1" customWidth="1"/>
    <col min="2047" max="2047" width="20.25" style="1" customWidth="1"/>
    <col min="2048" max="2048" width="12.75" style="1" customWidth="1"/>
    <col min="2049" max="2049" width="11.75" style="1" customWidth="1"/>
    <col min="2050" max="2050" width="12.25" style="1" customWidth="1"/>
    <col min="2051" max="2051" width="12.375" style="1" customWidth="1"/>
    <col min="2052" max="2300" width="9.125" style="1"/>
    <col min="2301" max="2301" width="13.125" style="1" customWidth="1"/>
    <col min="2302" max="2302" width="22.75" style="1" customWidth="1"/>
    <col min="2303" max="2303" width="20.25" style="1" customWidth="1"/>
    <col min="2304" max="2304" width="12.75" style="1" customWidth="1"/>
    <col min="2305" max="2305" width="11.75" style="1" customWidth="1"/>
    <col min="2306" max="2306" width="12.25" style="1" customWidth="1"/>
    <col min="2307" max="2307" width="12.375" style="1" customWidth="1"/>
    <col min="2308" max="2556" width="9.125" style="1"/>
    <col min="2557" max="2557" width="13.125" style="1" customWidth="1"/>
    <col min="2558" max="2558" width="22.75" style="1" customWidth="1"/>
    <col min="2559" max="2559" width="20.25" style="1" customWidth="1"/>
    <col min="2560" max="2560" width="12.75" style="1" customWidth="1"/>
    <col min="2561" max="2561" width="11.75" style="1" customWidth="1"/>
    <col min="2562" max="2562" width="12.25" style="1" customWidth="1"/>
    <col min="2563" max="2563" width="12.375" style="1" customWidth="1"/>
    <col min="2564" max="2812" width="9.125" style="1"/>
    <col min="2813" max="2813" width="13.125" style="1" customWidth="1"/>
    <col min="2814" max="2814" width="22.75" style="1" customWidth="1"/>
    <col min="2815" max="2815" width="20.25" style="1" customWidth="1"/>
    <col min="2816" max="2816" width="12.75" style="1" customWidth="1"/>
    <col min="2817" max="2817" width="11.75" style="1" customWidth="1"/>
    <col min="2818" max="2818" width="12.25" style="1" customWidth="1"/>
    <col min="2819" max="2819" width="12.375" style="1" customWidth="1"/>
    <col min="2820" max="3068" width="9.125" style="1"/>
    <col min="3069" max="3069" width="13.125" style="1" customWidth="1"/>
    <col min="3070" max="3070" width="22.75" style="1" customWidth="1"/>
    <col min="3071" max="3071" width="20.25" style="1" customWidth="1"/>
    <col min="3072" max="3072" width="12.75" style="1" customWidth="1"/>
    <col min="3073" max="3073" width="11.75" style="1" customWidth="1"/>
    <col min="3074" max="3074" width="12.25" style="1" customWidth="1"/>
    <col min="3075" max="3075" width="12.375" style="1" customWidth="1"/>
    <col min="3076" max="3324" width="9.125" style="1"/>
    <col min="3325" max="3325" width="13.125" style="1" customWidth="1"/>
    <col min="3326" max="3326" width="22.75" style="1" customWidth="1"/>
    <col min="3327" max="3327" width="20.25" style="1" customWidth="1"/>
    <col min="3328" max="3328" width="12.75" style="1" customWidth="1"/>
    <col min="3329" max="3329" width="11.75" style="1" customWidth="1"/>
    <col min="3330" max="3330" width="12.25" style="1" customWidth="1"/>
    <col min="3331" max="3331" width="12.375" style="1" customWidth="1"/>
    <col min="3332" max="3580" width="9.125" style="1"/>
    <col min="3581" max="3581" width="13.125" style="1" customWidth="1"/>
    <col min="3582" max="3582" width="22.75" style="1" customWidth="1"/>
    <col min="3583" max="3583" width="20.25" style="1" customWidth="1"/>
    <col min="3584" max="3584" width="12.75" style="1" customWidth="1"/>
    <col min="3585" max="3585" width="11.75" style="1" customWidth="1"/>
    <col min="3586" max="3586" width="12.25" style="1" customWidth="1"/>
    <col min="3587" max="3587" width="12.375" style="1" customWidth="1"/>
    <col min="3588" max="3836" width="9.125" style="1"/>
    <col min="3837" max="3837" width="13.125" style="1" customWidth="1"/>
    <col min="3838" max="3838" width="22.75" style="1" customWidth="1"/>
    <col min="3839" max="3839" width="20.25" style="1" customWidth="1"/>
    <col min="3840" max="3840" width="12.75" style="1" customWidth="1"/>
    <col min="3841" max="3841" width="11.75" style="1" customWidth="1"/>
    <col min="3842" max="3842" width="12.25" style="1" customWidth="1"/>
    <col min="3843" max="3843" width="12.375" style="1" customWidth="1"/>
    <col min="3844" max="4092" width="9.125" style="1"/>
    <col min="4093" max="4093" width="13.125" style="1" customWidth="1"/>
    <col min="4094" max="4094" width="22.75" style="1" customWidth="1"/>
    <col min="4095" max="4095" width="20.25" style="1" customWidth="1"/>
    <col min="4096" max="4096" width="12.75" style="1" customWidth="1"/>
    <col min="4097" max="4097" width="11.75" style="1" customWidth="1"/>
    <col min="4098" max="4098" width="12.25" style="1" customWidth="1"/>
    <col min="4099" max="4099" width="12.375" style="1" customWidth="1"/>
    <col min="4100" max="4348" width="9.125" style="1"/>
    <col min="4349" max="4349" width="13.125" style="1" customWidth="1"/>
    <col min="4350" max="4350" width="22.75" style="1" customWidth="1"/>
    <col min="4351" max="4351" width="20.25" style="1" customWidth="1"/>
    <col min="4352" max="4352" width="12.75" style="1" customWidth="1"/>
    <col min="4353" max="4353" width="11.75" style="1" customWidth="1"/>
    <col min="4354" max="4354" width="12.25" style="1" customWidth="1"/>
    <col min="4355" max="4355" width="12.375" style="1" customWidth="1"/>
    <col min="4356" max="4604" width="9.125" style="1"/>
    <col min="4605" max="4605" width="13.125" style="1" customWidth="1"/>
    <col min="4606" max="4606" width="22.75" style="1" customWidth="1"/>
    <col min="4607" max="4607" width="20.25" style="1" customWidth="1"/>
    <col min="4608" max="4608" width="12.75" style="1" customWidth="1"/>
    <col min="4609" max="4609" width="11.75" style="1" customWidth="1"/>
    <col min="4610" max="4610" width="12.25" style="1" customWidth="1"/>
    <col min="4611" max="4611" width="12.375" style="1" customWidth="1"/>
    <col min="4612" max="4860" width="9.125" style="1"/>
    <col min="4861" max="4861" width="13.125" style="1" customWidth="1"/>
    <col min="4862" max="4862" width="22.75" style="1" customWidth="1"/>
    <col min="4863" max="4863" width="20.25" style="1" customWidth="1"/>
    <col min="4864" max="4864" width="12.75" style="1" customWidth="1"/>
    <col min="4865" max="4865" width="11.75" style="1" customWidth="1"/>
    <col min="4866" max="4866" width="12.25" style="1" customWidth="1"/>
    <col min="4867" max="4867" width="12.375" style="1" customWidth="1"/>
    <col min="4868" max="5116" width="9.125" style="1"/>
    <col min="5117" max="5117" width="13.125" style="1" customWidth="1"/>
    <col min="5118" max="5118" width="22.75" style="1" customWidth="1"/>
    <col min="5119" max="5119" width="20.25" style="1" customWidth="1"/>
    <col min="5120" max="5120" width="12.75" style="1" customWidth="1"/>
    <col min="5121" max="5121" width="11.75" style="1" customWidth="1"/>
    <col min="5122" max="5122" width="12.25" style="1" customWidth="1"/>
    <col min="5123" max="5123" width="12.375" style="1" customWidth="1"/>
    <col min="5124" max="5372" width="9.125" style="1"/>
    <col min="5373" max="5373" width="13.125" style="1" customWidth="1"/>
    <col min="5374" max="5374" width="22.75" style="1" customWidth="1"/>
    <col min="5375" max="5375" width="20.25" style="1" customWidth="1"/>
    <col min="5376" max="5376" width="12.75" style="1" customWidth="1"/>
    <col min="5377" max="5377" width="11.75" style="1" customWidth="1"/>
    <col min="5378" max="5378" width="12.25" style="1" customWidth="1"/>
    <col min="5379" max="5379" width="12.375" style="1" customWidth="1"/>
    <col min="5380" max="5628" width="9.125" style="1"/>
    <col min="5629" max="5629" width="13.125" style="1" customWidth="1"/>
    <col min="5630" max="5630" width="22.75" style="1" customWidth="1"/>
    <col min="5631" max="5631" width="20.25" style="1" customWidth="1"/>
    <col min="5632" max="5632" width="12.75" style="1" customWidth="1"/>
    <col min="5633" max="5633" width="11.75" style="1" customWidth="1"/>
    <col min="5634" max="5634" width="12.25" style="1" customWidth="1"/>
    <col min="5635" max="5635" width="12.375" style="1" customWidth="1"/>
    <col min="5636" max="5884" width="9.125" style="1"/>
    <col min="5885" max="5885" width="13.125" style="1" customWidth="1"/>
    <col min="5886" max="5886" width="22.75" style="1" customWidth="1"/>
    <col min="5887" max="5887" width="20.25" style="1" customWidth="1"/>
    <col min="5888" max="5888" width="12.75" style="1" customWidth="1"/>
    <col min="5889" max="5889" width="11.75" style="1" customWidth="1"/>
    <col min="5890" max="5890" width="12.25" style="1" customWidth="1"/>
    <col min="5891" max="5891" width="12.375" style="1" customWidth="1"/>
    <col min="5892" max="6140" width="9.125" style="1"/>
    <col min="6141" max="6141" width="13.125" style="1" customWidth="1"/>
    <col min="6142" max="6142" width="22.75" style="1" customWidth="1"/>
    <col min="6143" max="6143" width="20.25" style="1" customWidth="1"/>
    <col min="6144" max="6144" width="12.75" style="1" customWidth="1"/>
    <col min="6145" max="6145" width="11.75" style="1" customWidth="1"/>
    <col min="6146" max="6146" width="12.25" style="1" customWidth="1"/>
    <col min="6147" max="6147" width="12.375" style="1" customWidth="1"/>
    <col min="6148" max="6396" width="9.125" style="1"/>
    <col min="6397" max="6397" width="13.125" style="1" customWidth="1"/>
    <col min="6398" max="6398" width="22.75" style="1" customWidth="1"/>
    <col min="6399" max="6399" width="20.25" style="1" customWidth="1"/>
    <col min="6400" max="6400" width="12.75" style="1" customWidth="1"/>
    <col min="6401" max="6401" width="11.75" style="1" customWidth="1"/>
    <col min="6402" max="6402" width="12.25" style="1" customWidth="1"/>
    <col min="6403" max="6403" width="12.375" style="1" customWidth="1"/>
    <col min="6404" max="6652" width="9.125" style="1"/>
    <col min="6653" max="6653" width="13.125" style="1" customWidth="1"/>
    <col min="6654" max="6654" width="22.75" style="1" customWidth="1"/>
    <col min="6655" max="6655" width="20.25" style="1" customWidth="1"/>
    <col min="6656" max="6656" width="12.75" style="1" customWidth="1"/>
    <col min="6657" max="6657" width="11.75" style="1" customWidth="1"/>
    <col min="6658" max="6658" width="12.25" style="1" customWidth="1"/>
    <col min="6659" max="6659" width="12.375" style="1" customWidth="1"/>
    <col min="6660" max="6908" width="9.125" style="1"/>
    <col min="6909" max="6909" width="13.125" style="1" customWidth="1"/>
    <col min="6910" max="6910" width="22.75" style="1" customWidth="1"/>
    <col min="6911" max="6911" width="20.25" style="1" customWidth="1"/>
    <col min="6912" max="6912" width="12.75" style="1" customWidth="1"/>
    <col min="6913" max="6913" width="11.75" style="1" customWidth="1"/>
    <col min="6914" max="6914" width="12.25" style="1" customWidth="1"/>
    <col min="6915" max="6915" width="12.375" style="1" customWidth="1"/>
    <col min="6916" max="7164" width="9.125" style="1"/>
    <col min="7165" max="7165" width="13.125" style="1" customWidth="1"/>
    <col min="7166" max="7166" width="22.75" style="1" customWidth="1"/>
    <col min="7167" max="7167" width="20.25" style="1" customWidth="1"/>
    <col min="7168" max="7168" width="12.75" style="1" customWidth="1"/>
    <col min="7169" max="7169" width="11.75" style="1" customWidth="1"/>
    <col min="7170" max="7170" width="12.25" style="1" customWidth="1"/>
    <col min="7171" max="7171" width="12.375" style="1" customWidth="1"/>
    <col min="7172" max="7420" width="9.125" style="1"/>
    <col min="7421" max="7421" width="13.125" style="1" customWidth="1"/>
    <col min="7422" max="7422" width="22.75" style="1" customWidth="1"/>
    <col min="7423" max="7423" width="20.25" style="1" customWidth="1"/>
    <col min="7424" max="7424" width="12.75" style="1" customWidth="1"/>
    <col min="7425" max="7425" width="11.75" style="1" customWidth="1"/>
    <col min="7426" max="7426" width="12.25" style="1" customWidth="1"/>
    <col min="7427" max="7427" width="12.375" style="1" customWidth="1"/>
    <col min="7428" max="7676" width="9.125" style="1"/>
    <col min="7677" max="7677" width="13.125" style="1" customWidth="1"/>
    <col min="7678" max="7678" width="22.75" style="1" customWidth="1"/>
    <col min="7679" max="7679" width="20.25" style="1" customWidth="1"/>
    <col min="7680" max="7680" width="12.75" style="1" customWidth="1"/>
    <col min="7681" max="7681" width="11.75" style="1" customWidth="1"/>
    <col min="7682" max="7682" width="12.25" style="1" customWidth="1"/>
    <col min="7683" max="7683" width="12.375" style="1" customWidth="1"/>
    <col min="7684" max="7932" width="9.125" style="1"/>
    <col min="7933" max="7933" width="13.125" style="1" customWidth="1"/>
    <col min="7934" max="7934" width="22.75" style="1" customWidth="1"/>
    <col min="7935" max="7935" width="20.25" style="1" customWidth="1"/>
    <col min="7936" max="7936" width="12.75" style="1" customWidth="1"/>
    <col min="7937" max="7937" width="11.75" style="1" customWidth="1"/>
    <col min="7938" max="7938" width="12.25" style="1" customWidth="1"/>
    <col min="7939" max="7939" width="12.375" style="1" customWidth="1"/>
    <col min="7940" max="8188" width="9.125" style="1"/>
    <col min="8189" max="8189" width="13.125" style="1" customWidth="1"/>
    <col min="8190" max="8190" width="22.75" style="1" customWidth="1"/>
    <col min="8191" max="8191" width="20.25" style="1" customWidth="1"/>
    <col min="8192" max="8192" width="12.75" style="1" customWidth="1"/>
    <col min="8193" max="8193" width="11.75" style="1" customWidth="1"/>
    <col min="8194" max="8194" width="12.25" style="1" customWidth="1"/>
    <col min="8195" max="8195" width="12.375" style="1" customWidth="1"/>
    <col min="8196" max="8444" width="9.125" style="1"/>
    <col min="8445" max="8445" width="13.125" style="1" customWidth="1"/>
    <col min="8446" max="8446" width="22.75" style="1" customWidth="1"/>
    <col min="8447" max="8447" width="20.25" style="1" customWidth="1"/>
    <col min="8448" max="8448" width="12.75" style="1" customWidth="1"/>
    <col min="8449" max="8449" width="11.75" style="1" customWidth="1"/>
    <col min="8450" max="8450" width="12.25" style="1" customWidth="1"/>
    <col min="8451" max="8451" width="12.375" style="1" customWidth="1"/>
    <col min="8452" max="8700" width="9.125" style="1"/>
    <col min="8701" max="8701" width="13.125" style="1" customWidth="1"/>
    <col min="8702" max="8702" width="22.75" style="1" customWidth="1"/>
    <col min="8703" max="8703" width="20.25" style="1" customWidth="1"/>
    <col min="8704" max="8704" width="12.75" style="1" customWidth="1"/>
    <col min="8705" max="8705" width="11.75" style="1" customWidth="1"/>
    <col min="8706" max="8706" width="12.25" style="1" customWidth="1"/>
    <col min="8707" max="8707" width="12.375" style="1" customWidth="1"/>
    <col min="8708" max="8956" width="9.125" style="1"/>
    <col min="8957" max="8957" width="13.125" style="1" customWidth="1"/>
    <col min="8958" max="8958" width="22.75" style="1" customWidth="1"/>
    <col min="8959" max="8959" width="20.25" style="1" customWidth="1"/>
    <col min="8960" max="8960" width="12.75" style="1" customWidth="1"/>
    <col min="8961" max="8961" width="11.75" style="1" customWidth="1"/>
    <col min="8962" max="8962" width="12.25" style="1" customWidth="1"/>
    <col min="8963" max="8963" width="12.375" style="1" customWidth="1"/>
    <col min="8964" max="9212" width="9.125" style="1"/>
    <col min="9213" max="9213" width="13.125" style="1" customWidth="1"/>
    <col min="9214" max="9214" width="22.75" style="1" customWidth="1"/>
    <col min="9215" max="9215" width="20.25" style="1" customWidth="1"/>
    <col min="9216" max="9216" width="12.75" style="1" customWidth="1"/>
    <col min="9217" max="9217" width="11.75" style="1" customWidth="1"/>
    <col min="9218" max="9218" width="12.25" style="1" customWidth="1"/>
    <col min="9219" max="9219" width="12.375" style="1" customWidth="1"/>
    <col min="9220" max="9468" width="9.125" style="1"/>
    <col min="9469" max="9469" width="13.125" style="1" customWidth="1"/>
    <col min="9470" max="9470" width="22.75" style="1" customWidth="1"/>
    <col min="9471" max="9471" width="20.25" style="1" customWidth="1"/>
    <col min="9472" max="9472" width="12.75" style="1" customWidth="1"/>
    <col min="9473" max="9473" width="11.75" style="1" customWidth="1"/>
    <col min="9474" max="9474" width="12.25" style="1" customWidth="1"/>
    <col min="9475" max="9475" width="12.375" style="1" customWidth="1"/>
    <col min="9476" max="9724" width="9.125" style="1"/>
    <col min="9725" max="9725" width="13.125" style="1" customWidth="1"/>
    <col min="9726" max="9726" width="22.75" style="1" customWidth="1"/>
    <col min="9727" max="9727" width="20.25" style="1" customWidth="1"/>
    <col min="9728" max="9728" width="12.75" style="1" customWidth="1"/>
    <col min="9729" max="9729" width="11.75" style="1" customWidth="1"/>
    <col min="9730" max="9730" width="12.25" style="1" customWidth="1"/>
    <col min="9731" max="9731" width="12.375" style="1" customWidth="1"/>
    <col min="9732" max="9980" width="9.125" style="1"/>
    <col min="9981" max="9981" width="13.125" style="1" customWidth="1"/>
    <col min="9982" max="9982" width="22.75" style="1" customWidth="1"/>
    <col min="9983" max="9983" width="20.25" style="1" customWidth="1"/>
    <col min="9984" max="9984" width="12.75" style="1" customWidth="1"/>
    <col min="9985" max="9985" width="11.75" style="1" customWidth="1"/>
    <col min="9986" max="9986" width="12.25" style="1" customWidth="1"/>
    <col min="9987" max="9987" width="12.375" style="1" customWidth="1"/>
    <col min="9988" max="10236" width="9.125" style="1"/>
    <col min="10237" max="10237" width="13.125" style="1" customWidth="1"/>
    <col min="10238" max="10238" width="22.75" style="1" customWidth="1"/>
    <col min="10239" max="10239" width="20.25" style="1" customWidth="1"/>
    <col min="10240" max="10240" width="12.75" style="1" customWidth="1"/>
    <col min="10241" max="10241" width="11.75" style="1" customWidth="1"/>
    <col min="10242" max="10242" width="12.25" style="1" customWidth="1"/>
    <col min="10243" max="10243" width="12.375" style="1" customWidth="1"/>
    <col min="10244" max="10492" width="9.125" style="1"/>
    <col min="10493" max="10493" width="13.125" style="1" customWidth="1"/>
    <col min="10494" max="10494" width="22.75" style="1" customWidth="1"/>
    <col min="10495" max="10495" width="20.25" style="1" customWidth="1"/>
    <col min="10496" max="10496" width="12.75" style="1" customWidth="1"/>
    <col min="10497" max="10497" width="11.75" style="1" customWidth="1"/>
    <col min="10498" max="10498" width="12.25" style="1" customWidth="1"/>
    <col min="10499" max="10499" width="12.375" style="1" customWidth="1"/>
    <col min="10500" max="10748" width="9.125" style="1"/>
    <col min="10749" max="10749" width="13.125" style="1" customWidth="1"/>
    <col min="10750" max="10750" width="22.75" style="1" customWidth="1"/>
    <col min="10751" max="10751" width="20.25" style="1" customWidth="1"/>
    <col min="10752" max="10752" width="12.75" style="1" customWidth="1"/>
    <col min="10753" max="10753" width="11.75" style="1" customWidth="1"/>
    <col min="10754" max="10754" width="12.25" style="1" customWidth="1"/>
    <col min="10755" max="10755" width="12.375" style="1" customWidth="1"/>
    <col min="10756" max="11004" width="9.125" style="1"/>
    <col min="11005" max="11005" width="13.125" style="1" customWidth="1"/>
    <col min="11006" max="11006" width="22.75" style="1" customWidth="1"/>
    <col min="11007" max="11007" width="20.25" style="1" customWidth="1"/>
    <col min="11008" max="11008" width="12.75" style="1" customWidth="1"/>
    <col min="11009" max="11009" width="11.75" style="1" customWidth="1"/>
    <col min="11010" max="11010" width="12.25" style="1" customWidth="1"/>
    <col min="11011" max="11011" width="12.375" style="1" customWidth="1"/>
    <col min="11012" max="11260" width="9.125" style="1"/>
    <col min="11261" max="11261" width="13.125" style="1" customWidth="1"/>
    <col min="11262" max="11262" width="22.75" style="1" customWidth="1"/>
    <col min="11263" max="11263" width="20.25" style="1" customWidth="1"/>
    <col min="11264" max="11264" width="12.75" style="1" customWidth="1"/>
    <col min="11265" max="11265" width="11.75" style="1" customWidth="1"/>
    <col min="11266" max="11266" width="12.25" style="1" customWidth="1"/>
    <col min="11267" max="11267" width="12.375" style="1" customWidth="1"/>
    <col min="11268" max="11516" width="9.125" style="1"/>
    <col min="11517" max="11517" width="13.125" style="1" customWidth="1"/>
    <col min="11518" max="11518" width="22.75" style="1" customWidth="1"/>
    <col min="11519" max="11519" width="20.25" style="1" customWidth="1"/>
    <col min="11520" max="11520" width="12.75" style="1" customWidth="1"/>
    <col min="11521" max="11521" width="11.75" style="1" customWidth="1"/>
    <col min="11522" max="11522" width="12.25" style="1" customWidth="1"/>
    <col min="11523" max="11523" width="12.375" style="1" customWidth="1"/>
    <col min="11524" max="11772" width="9.125" style="1"/>
    <col min="11773" max="11773" width="13.125" style="1" customWidth="1"/>
    <col min="11774" max="11774" width="22.75" style="1" customWidth="1"/>
    <col min="11775" max="11775" width="20.25" style="1" customWidth="1"/>
    <col min="11776" max="11776" width="12.75" style="1" customWidth="1"/>
    <col min="11777" max="11777" width="11.75" style="1" customWidth="1"/>
    <col min="11778" max="11778" width="12.25" style="1" customWidth="1"/>
    <col min="11779" max="11779" width="12.375" style="1" customWidth="1"/>
    <col min="11780" max="12028" width="9.125" style="1"/>
    <col min="12029" max="12029" width="13.125" style="1" customWidth="1"/>
    <col min="12030" max="12030" width="22.75" style="1" customWidth="1"/>
    <col min="12031" max="12031" width="20.25" style="1" customWidth="1"/>
    <col min="12032" max="12032" width="12.75" style="1" customWidth="1"/>
    <col min="12033" max="12033" width="11.75" style="1" customWidth="1"/>
    <col min="12034" max="12034" width="12.25" style="1" customWidth="1"/>
    <col min="12035" max="12035" width="12.375" style="1" customWidth="1"/>
    <col min="12036" max="12284" width="9.125" style="1"/>
    <col min="12285" max="12285" width="13.125" style="1" customWidth="1"/>
    <col min="12286" max="12286" width="22.75" style="1" customWidth="1"/>
    <col min="12287" max="12287" width="20.25" style="1" customWidth="1"/>
    <col min="12288" max="12288" width="12.75" style="1" customWidth="1"/>
    <col min="12289" max="12289" width="11.75" style="1" customWidth="1"/>
    <col min="12290" max="12290" width="12.25" style="1" customWidth="1"/>
    <col min="12291" max="12291" width="12.375" style="1" customWidth="1"/>
    <col min="12292" max="12540" width="9.125" style="1"/>
    <col min="12541" max="12541" width="13.125" style="1" customWidth="1"/>
    <col min="12542" max="12542" width="22.75" style="1" customWidth="1"/>
    <col min="12543" max="12543" width="20.25" style="1" customWidth="1"/>
    <col min="12544" max="12544" width="12.75" style="1" customWidth="1"/>
    <col min="12545" max="12545" width="11.75" style="1" customWidth="1"/>
    <col min="12546" max="12546" width="12.25" style="1" customWidth="1"/>
    <col min="12547" max="12547" width="12.375" style="1" customWidth="1"/>
    <col min="12548" max="12796" width="9.125" style="1"/>
    <col min="12797" max="12797" width="13.125" style="1" customWidth="1"/>
    <col min="12798" max="12798" width="22.75" style="1" customWidth="1"/>
    <col min="12799" max="12799" width="20.25" style="1" customWidth="1"/>
    <col min="12800" max="12800" width="12.75" style="1" customWidth="1"/>
    <col min="12801" max="12801" width="11.75" style="1" customWidth="1"/>
    <col min="12802" max="12802" width="12.25" style="1" customWidth="1"/>
    <col min="12803" max="12803" width="12.375" style="1" customWidth="1"/>
    <col min="12804" max="13052" width="9.125" style="1"/>
    <col min="13053" max="13053" width="13.125" style="1" customWidth="1"/>
    <col min="13054" max="13054" width="22.75" style="1" customWidth="1"/>
    <col min="13055" max="13055" width="20.25" style="1" customWidth="1"/>
    <col min="13056" max="13056" width="12.75" style="1" customWidth="1"/>
    <col min="13057" max="13057" width="11.75" style="1" customWidth="1"/>
    <col min="13058" max="13058" width="12.25" style="1" customWidth="1"/>
    <col min="13059" max="13059" width="12.375" style="1" customWidth="1"/>
    <col min="13060" max="13308" width="9.125" style="1"/>
    <col min="13309" max="13309" width="13.125" style="1" customWidth="1"/>
    <col min="13310" max="13310" width="22.75" style="1" customWidth="1"/>
    <col min="13311" max="13311" width="20.25" style="1" customWidth="1"/>
    <col min="13312" max="13312" width="12.75" style="1" customWidth="1"/>
    <col min="13313" max="13313" width="11.75" style="1" customWidth="1"/>
    <col min="13314" max="13314" width="12.25" style="1" customWidth="1"/>
    <col min="13315" max="13315" width="12.375" style="1" customWidth="1"/>
    <col min="13316" max="13564" width="9.125" style="1"/>
    <col min="13565" max="13565" width="13.125" style="1" customWidth="1"/>
    <col min="13566" max="13566" width="22.75" style="1" customWidth="1"/>
    <col min="13567" max="13567" width="20.25" style="1" customWidth="1"/>
    <col min="13568" max="13568" width="12.75" style="1" customWidth="1"/>
    <col min="13569" max="13569" width="11.75" style="1" customWidth="1"/>
    <col min="13570" max="13570" width="12.25" style="1" customWidth="1"/>
    <col min="13571" max="13571" width="12.375" style="1" customWidth="1"/>
    <col min="13572" max="13820" width="9.125" style="1"/>
    <col min="13821" max="13821" width="13.125" style="1" customWidth="1"/>
    <col min="13822" max="13822" width="22.75" style="1" customWidth="1"/>
    <col min="13823" max="13823" width="20.25" style="1" customWidth="1"/>
    <col min="13824" max="13824" width="12.75" style="1" customWidth="1"/>
    <col min="13825" max="13825" width="11.75" style="1" customWidth="1"/>
    <col min="13826" max="13826" width="12.25" style="1" customWidth="1"/>
    <col min="13827" max="13827" width="12.375" style="1" customWidth="1"/>
    <col min="13828" max="14076" width="9.125" style="1"/>
    <col min="14077" max="14077" width="13.125" style="1" customWidth="1"/>
    <col min="14078" max="14078" width="22.75" style="1" customWidth="1"/>
    <col min="14079" max="14079" width="20.25" style="1" customWidth="1"/>
    <col min="14080" max="14080" width="12.75" style="1" customWidth="1"/>
    <col min="14081" max="14081" width="11.75" style="1" customWidth="1"/>
    <col min="14082" max="14082" width="12.25" style="1" customWidth="1"/>
    <col min="14083" max="14083" width="12.375" style="1" customWidth="1"/>
    <col min="14084" max="14332" width="9.125" style="1"/>
    <col min="14333" max="14333" width="13.125" style="1" customWidth="1"/>
    <col min="14334" max="14334" width="22.75" style="1" customWidth="1"/>
    <col min="14335" max="14335" width="20.25" style="1" customWidth="1"/>
    <col min="14336" max="14336" width="12.75" style="1" customWidth="1"/>
    <col min="14337" max="14337" width="11.75" style="1" customWidth="1"/>
    <col min="14338" max="14338" width="12.25" style="1" customWidth="1"/>
    <col min="14339" max="14339" width="12.375" style="1" customWidth="1"/>
    <col min="14340" max="14588" width="9.125" style="1"/>
    <col min="14589" max="14589" width="13.125" style="1" customWidth="1"/>
    <col min="14590" max="14590" width="22.75" style="1" customWidth="1"/>
    <col min="14591" max="14591" width="20.25" style="1" customWidth="1"/>
    <col min="14592" max="14592" width="12.75" style="1" customWidth="1"/>
    <col min="14593" max="14593" width="11.75" style="1" customWidth="1"/>
    <col min="14594" max="14594" width="12.25" style="1" customWidth="1"/>
    <col min="14595" max="14595" width="12.375" style="1" customWidth="1"/>
    <col min="14596" max="14844" width="9.125" style="1"/>
    <col min="14845" max="14845" width="13.125" style="1" customWidth="1"/>
    <col min="14846" max="14846" width="22.75" style="1" customWidth="1"/>
    <col min="14847" max="14847" width="20.25" style="1" customWidth="1"/>
    <col min="14848" max="14848" width="12.75" style="1" customWidth="1"/>
    <col min="14849" max="14849" width="11.75" style="1" customWidth="1"/>
    <col min="14850" max="14850" width="12.25" style="1" customWidth="1"/>
    <col min="14851" max="14851" width="12.375" style="1" customWidth="1"/>
    <col min="14852" max="15100" width="9.125" style="1"/>
    <col min="15101" max="15101" width="13.125" style="1" customWidth="1"/>
    <col min="15102" max="15102" width="22.75" style="1" customWidth="1"/>
    <col min="15103" max="15103" width="20.25" style="1" customWidth="1"/>
    <col min="15104" max="15104" width="12.75" style="1" customWidth="1"/>
    <col min="15105" max="15105" width="11.75" style="1" customWidth="1"/>
    <col min="15106" max="15106" width="12.25" style="1" customWidth="1"/>
    <col min="15107" max="15107" width="12.375" style="1" customWidth="1"/>
    <col min="15108" max="15356" width="9.125" style="1"/>
    <col min="15357" max="15357" width="13.125" style="1" customWidth="1"/>
    <col min="15358" max="15358" width="22.75" style="1" customWidth="1"/>
    <col min="15359" max="15359" width="20.25" style="1" customWidth="1"/>
    <col min="15360" max="15360" width="12.75" style="1" customWidth="1"/>
    <col min="15361" max="15361" width="11.75" style="1" customWidth="1"/>
    <col min="15362" max="15362" width="12.25" style="1" customWidth="1"/>
    <col min="15363" max="15363" width="12.375" style="1" customWidth="1"/>
    <col min="15364" max="15612" width="9.125" style="1"/>
    <col min="15613" max="15613" width="13.125" style="1" customWidth="1"/>
    <col min="15614" max="15614" width="22.75" style="1" customWidth="1"/>
    <col min="15615" max="15615" width="20.25" style="1" customWidth="1"/>
    <col min="15616" max="15616" width="12.75" style="1" customWidth="1"/>
    <col min="15617" max="15617" width="11.75" style="1" customWidth="1"/>
    <col min="15618" max="15618" width="12.25" style="1" customWidth="1"/>
    <col min="15619" max="15619" width="12.375" style="1" customWidth="1"/>
    <col min="15620" max="15868" width="9.125" style="1"/>
    <col min="15869" max="15869" width="13.125" style="1" customWidth="1"/>
    <col min="15870" max="15870" width="22.75" style="1" customWidth="1"/>
    <col min="15871" max="15871" width="20.25" style="1" customWidth="1"/>
    <col min="15872" max="15872" width="12.75" style="1" customWidth="1"/>
    <col min="15873" max="15873" width="11.75" style="1" customWidth="1"/>
    <col min="15874" max="15874" width="12.25" style="1" customWidth="1"/>
    <col min="15875" max="15875" width="12.375" style="1" customWidth="1"/>
    <col min="15876" max="16124" width="9.125" style="1"/>
    <col min="16125" max="16125" width="13.125" style="1" customWidth="1"/>
    <col min="16126" max="16126" width="22.75" style="1" customWidth="1"/>
    <col min="16127" max="16127" width="20.25" style="1" customWidth="1"/>
    <col min="16128" max="16128" width="12.75" style="1" customWidth="1"/>
    <col min="16129" max="16129" width="11.75" style="1" customWidth="1"/>
    <col min="16130" max="16130" width="12.25" style="1" customWidth="1"/>
    <col min="16131" max="16131" width="12.375" style="1" customWidth="1"/>
    <col min="16132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59</v>
      </c>
    </row>
    <row r="5" spans="1:4">
      <c r="A5" s="1" t="s">
        <v>23</v>
      </c>
      <c r="B5" s="1" t="s">
        <v>353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217" t="s">
        <v>35</v>
      </c>
      <c r="B13" s="220" t="s">
        <v>36</v>
      </c>
      <c r="C13" s="218" t="s">
        <v>37</v>
      </c>
      <c r="D13" s="223">
        <v>44789</v>
      </c>
    </row>
    <row r="14" spans="1:4">
      <c r="A14" s="162"/>
      <c r="B14" s="61"/>
      <c r="C14" s="156"/>
      <c r="D14" s="59">
        <v>44834</v>
      </c>
    </row>
    <row r="15" spans="1:4">
      <c r="A15" s="167" t="s">
        <v>44</v>
      </c>
      <c r="B15" s="203" t="s">
        <v>354</v>
      </c>
      <c r="C15" s="220" t="s">
        <v>38</v>
      </c>
      <c r="D15" s="228">
        <v>32</v>
      </c>
    </row>
    <row r="16" spans="1:4">
      <c r="A16" s="167" t="s">
        <v>45</v>
      </c>
      <c r="B16" s="203" t="s">
        <v>354</v>
      </c>
      <c r="C16" s="203" t="s">
        <v>39</v>
      </c>
      <c r="D16" s="205">
        <f>+D15</f>
        <v>32</v>
      </c>
    </row>
    <row r="17" spans="1:4">
      <c r="A17" s="61" t="s">
        <v>44</v>
      </c>
      <c r="B17" s="203" t="s">
        <v>354</v>
      </c>
      <c r="C17" s="203" t="s">
        <v>42</v>
      </c>
      <c r="D17" s="205">
        <f>+D15+6</f>
        <v>38</v>
      </c>
    </row>
    <row r="18" spans="1:4">
      <c r="A18" s="167" t="s">
        <v>44</v>
      </c>
      <c r="B18" s="220" t="s">
        <v>355</v>
      </c>
      <c r="C18" s="220" t="s">
        <v>38</v>
      </c>
      <c r="D18" s="228">
        <v>40</v>
      </c>
    </row>
    <row r="19" spans="1:4">
      <c r="A19" s="167" t="s">
        <v>45</v>
      </c>
      <c r="B19" s="203" t="s">
        <v>355</v>
      </c>
      <c r="C19" s="203" t="s">
        <v>39</v>
      </c>
      <c r="D19" s="205">
        <f>+D18</f>
        <v>40</v>
      </c>
    </row>
    <row r="20" spans="1:4">
      <c r="A20" s="167" t="s">
        <v>44</v>
      </c>
      <c r="B20" s="203" t="s">
        <v>355</v>
      </c>
      <c r="C20" s="203" t="s">
        <v>41</v>
      </c>
      <c r="D20" s="205">
        <f>+D18+19</f>
        <v>59</v>
      </c>
    </row>
    <row r="21" spans="1:4">
      <c r="A21" s="167" t="s">
        <v>44</v>
      </c>
      <c r="B21" s="203" t="s">
        <v>355</v>
      </c>
      <c r="C21" s="203" t="s">
        <v>42</v>
      </c>
      <c r="D21" s="205">
        <f>+D18+6</f>
        <v>46</v>
      </c>
    </row>
    <row r="22" spans="1:4">
      <c r="A22" s="162" t="s">
        <v>44</v>
      </c>
      <c r="B22" s="61" t="s">
        <v>355</v>
      </c>
      <c r="C22" s="61" t="s">
        <v>40</v>
      </c>
      <c r="D22" s="62">
        <f>+D18+19</f>
        <v>59</v>
      </c>
    </row>
    <row r="23" spans="1:4" s="35" customFormat="1" ht="14.3">
      <c r="A23" s="229" t="s">
        <v>356</v>
      </c>
    </row>
    <row r="24" spans="1:4" ht="14.3">
      <c r="A24" s="29" t="s">
        <v>357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6"/>
  <sheetViews>
    <sheetView workbookViewId="0">
      <selection activeCell="E21" sqref="E21"/>
    </sheetView>
  </sheetViews>
  <sheetFormatPr defaultColWidth="9.125" defaultRowHeight="12.9"/>
  <cols>
    <col min="1" max="1" width="15.875" style="1" customWidth="1"/>
    <col min="2" max="2" width="21.125" style="1" customWidth="1"/>
    <col min="3" max="3" width="22.25" style="1" customWidth="1"/>
    <col min="4" max="4" width="11.75" style="34" customWidth="1"/>
    <col min="5" max="5" width="10.75" style="1" customWidth="1"/>
    <col min="6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182</v>
      </c>
    </row>
    <row r="5" spans="1:4">
      <c r="A5" s="1" t="s">
        <v>23</v>
      </c>
      <c r="B5" s="1" t="s">
        <v>320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86" t="s">
        <v>35</v>
      </c>
      <c r="B13" s="89" t="s">
        <v>36</v>
      </c>
      <c r="C13" s="78" t="s">
        <v>37</v>
      </c>
      <c r="D13" s="91">
        <v>44606</v>
      </c>
    </row>
    <row r="14" spans="1:4">
      <c r="A14" s="68"/>
      <c r="B14" s="61"/>
      <c r="C14" s="30"/>
      <c r="D14" s="59">
        <v>44651</v>
      </c>
    </row>
    <row r="15" spans="1:4">
      <c r="A15" s="167" t="s">
        <v>44</v>
      </c>
      <c r="B15" s="75" t="s">
        <v>321</v>
      </c>
      <c r="C15" s="177" t="s">
        <v>38</v>
      </c>
      <c r="D15" s="80">
        <v>38</v>
      </c>
    </row>
    <row r="16" spans="1:4">
      <c r="A16" s="167" t="s">
        <v>45</v>
      </c>
      <c r="B16" s="75" t="s">
        <v>321</v>
      </c>
      <c r="C16" s="178" t="s">
        <v>39</v>
      </c>
      <c r="D16" s="80">
        <f>+D15</f>
        <v>38</v>
      </c>
    </row>
    <row r="17" spans="1:4">
      <c r="A17" s="167" t="s">
        <v>44</v>
      </c>
      <c r="B17" s="75" t="s">
        <v>321</v>
      </c>
      <c r="C17" s="179" t="s">
        <v>40</v>
      </c>
      <c r="D17" s="80">
        <f>+D15+24</f>
        <v>62</v>
      </c>
    </row>
    <row r="18" spans="1:4">
      <c r="A18" s="167" t="s">
        <v>44</v>
      </c>
      <c r="B18" s="203" t="s">
        <v>321</v>
      </c>
      <c r="C18" s="178" t="s">
        <v>41</v>
      </c>
      <c r="D18" s="205">
        <f>+D15+28</f>
        <v>66</v>
      </c>
    </row>
    <row r="19" spans="1:4">
      <c r="A19" s="162" t="s">
        <v>44</v>
      </c>
      <c r="B19" s="61" t="s">
        <v>321</v>
      </c>
      <c r="C19" s="180" t="s">
        <v>42</v>
      </c>
      <c r="D19" s="62">
        <f>+D15+14</f>
        <v>52</v>
      </c>
    </row>
    <row r="20" spans="1:4" s="35" customFormat="1" ht="14.3">
      <c r="A20" s="106"/>
      <c r="D20" s="66"/>
    </row>
    <row r="21" spans="1:4" s="35" customFormat="1" ht="14.3">
      <c r="A21" s="104"/>
      <c r="D21" s="66"/>
    </row>
    <row r="22" spans="1:4" s="35" customFormat="1" ht="14.3">
      <c r="A22" s="29" t="s">
        <v>221</v>
      </c>
      <c r="D22" s="66"/>
    </row>
    <row r="23" spans="1:4" s="35" customFormat="1" ht="14.3">
      <c r="A23" s="104"/>
      <c r="D23" s="66"/>
    </row>
    <row r="24" spans="1:4" s="35" customFormat="1" ht="14.3">
      <c r="A24" s="104"/>
      <c r="D24" s="66"/>
    </row>
    <row r="25" spans="1:4" s="35" customFormat="1" ht="14.3">
      <c r="A25" s="105"/>
      <c r="D25" s="66"/>
    </row>
    <row r="26" spans="1:4" s="35" customFormat="1" ht="14.3">
      <c r="A26" s="105"/>
      <c r="D26" s="66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V56"/>
  <sheetViews>
    <sheetView workbookViewId="0"/>
  </sheetViews>
  <sheetFormatPr defaultColWidth="9.125" defaultRowHeight="12.9"/>
  <cols>
    <col min="1" max="1" width="17.125" style="1" customWidth="1"/>
    <col min="2" max="2" width="31.625" style="1" customWidth="1"/>
    <col min="3" max="3" width="20.25" style="1" customWidth="1"/>
    <col min="4" max="5" width="11" style="34" customWidth="1"/>
    <col min="6" max="6" width="11" style="35" customWidth="1"/>
    <col min="7" max="48" width="9.125" style="35"/>
    <col min="49" max="16384" width="9.125" style="1"/>
  </cols>
  <sheetData>
    <row r="3" spans="1:48">
      <c r="A3" s="1" t="s">
        <v>20</v>
      </c>
      <c r="B3" s="1" t="s">
        <v>21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</row>
    <row r="4" spans="1:48">
      <c r="A4" s="1" t="s">
        <v>22</v>
      </c>
      <c r="B4" s="1" t="s">
        <v>434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>
      <c r="A5" s="1" t="s">
        <v>23</v>
      </c>
      <c r="B5" s="1" t="s">
        <v>436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>
      <c r="A6" s="1" t="s">
        <v>24</v>
      </c>
      <c r="B6" s="1" t="s">
        <v>25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>
      <c r="A7" s="1" t="s">
        <v>26</v>
      </c>
      <c r="B7" s="1" t="s">
        <v>27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>
      <c r="A8" s="1" t="s">
        <v>28</v>
      </c>
      <c r="B8" s="1" t="s">
        <v>117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>
      <c r="A9" s="1" t="s">
        <v>29</v>
      </c>
      <c r="B9" s="1" t="s">
        <v>30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4.3">
      <c r="A10" s="1" t="s">
        <v>31</v>
      </c>
      <c r="B10" s="29" t="s">
        <v>32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8">
      <c r="A11" s="1" t="s">
        <v>33</v>
      </c>
      <c r="B11" s="1" t="s">
        <v>34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3" spans="1:48">
      <c r="A13" s="217" t="s">
        <v>35</v>
      </c>
      <c r="B13" s="218" t="s">
        <v>36</v>
      </c>
      <c r="C13" s="218" t="s">
        <v>37</v>
      </c>
      <c r="D13" s="223">
        <v>44706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>
      <c r="A14" s="241"/>
      <c r="B14" s="156"/>
      <c r="C14" s="156"/>
      <c r="D14" s="231">
        <v>44742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>
      <c r="A15" s="220" t="s">
        <v>44</v>
      </c>
      <c r="B15" s="220" t="s">
        <v>206</v>
      </c>
      <c r="C15" s="220" t="s">
        <v>38</v>
      </c>
      <c r="D15" s="205">
        <v>37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>
      <c r="A16" s="203" t="s">
        <v>45</v>
      </c>
      <c r="B16" s="203" t="s">
        <v>206</v>
      </c>
      <c r="C16" s="203" t="s">
        <v>39</v>
      </c>
      <c r="D16" s="205">
        <f>+D15</f>
        <v>37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>
      <c r="A17" s="203" t="s">
        <v>44</v>
      </c>
      <c r="B17" s="203" t="s">
        <v>206</v>
      </c>
      <c r="C17" s="203" t="s">
        <v>40</v>
      </c>
      <c r="D17" s="205">
        <f>+D15+29</f>
        <v>66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>
      <c r="A18" s="203" t="s">
        <v>44</v>
      </c>
      <c r="B18" s="203" t="s">
        <v>206</v>
      </c>
      <c r="C18" s="203" t="s">
        <v>41</v>
      </c>
      <c r="D18" s="205">
        <f>+D15+29</f>
        <v>66</v>
      </c>
      <c r="E18" s="35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>
      <c r="A19" s="232" t="s">
        <v>44</v>
      </c>
      <c r="B19" s="232" t="s">
        <v>206</v>
      </c>
      <c r="C19" s="232" t="s">
        <v>42</v>
      </c>
      <c r="D19" s="233">
        <f>+D15+10</f>
        <v>47</v>
      </c>
      <c r="E19" s="35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6.3">
      <c r="A20" s="269" t="s">
        <v>433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6.3">
      <c r="A21" s="269" t="s">
        <v>437</v>
      </c>
    </row>
    <row r="22" spans="1:48" ht="16.3">
      <c r="A22" s="269" t="s">
        <v>435</v>
      </c>
    </row>
    <row r="23" spans="1:48" ht="16.3">
      <c r="A23" s="269"/>
    </row>
    <row r="26" spans="1:48" ht="14.3">
      <c r="A26" s="29" t="s">
        <v>432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48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4:48"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4:48"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4:48"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4:48"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4:48"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4:48"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4:48"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4:48"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4:48"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4:48"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4:48"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5" spans="4:48"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4:48"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4:48"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4:48"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4:48"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4:48"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4:48"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4:48"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4:48"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4:48"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4:48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4:48"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73"/>
  <sheetViews>
    <sheetView workbookViewId="0">
      <selection activeCell="I18" sqref="I18"/>
    </sheetView>
  </sheetViews>
  <sheetFormatPr defaultColWidth="9.125" defaultRowHeight="12.9"/>
  <cols>
    <col min="1" max="1" width="17.625" style="1" customWidth="1"/>
    <col min="2" max="2" width="15.625" style="1" customWidth="1"/>
    <col min="3" max="3" width="20.25" style="1" customWidth="1"/>
    <col min="4" max="6" width="13" style="34" customWidth="1"/>
    <col min="7" max="7" width="11" style="1" customWidth="1"/>
    <col min="8" max="8" width="12.375" style="1" customWidth="1"/>
    <col min="9" max="9" width="11" style="1" customWidth="1"/>
    <col min="10" max="16384" width="9.125" style="1"/>
  </cols>
  <sheetData>
    <row r="3" spans="1:13">
      <c r="A3" s="1" t="s">
        <v>20</v>
      </c>
      <c r="B3" s="1" t="s">
        <v>21</v>
      </c>
    </row>
    <row r="4" spans="1:13">
      <c r="A4" s="1" t="s">
        <v>22</v>
      </c>
      <c r="B4" s="1" t="s">
        <v>464</v>
      </c>
    </row>
    <row r="5" spans="1:13">
      <c r="A5" s="1" t="s">
        <v>23</v>
      </c>
      <c r="B5" s="1" t="s">
        <v>457</v>
      </c>
    </row>
    <row r="6" spans="1:13">
      <c r="A6" s="1" t="s">
        <v>24</v>
      </c>
      <c r="B6" s="1" t="s">
        <v>25</v>
      </c>
    </row>
    <row r="7" spans="1:13">
      <c r="A7" s="1" t="s">
        <v>26</v>
      </c>
      <c r="B7" s="1" t="s">
        <v>27</v>
      </c>
    </row>
    <row r="8" spans="1:13">
      <c r="A8" s="1" t="s">
        <v>28</v>
      </c>
      <c r="B8" s="1" t="s">
        <v>117</v>
      </c>
    </row>
    <row r="9" spans="1:13">
      <c r="A9" s="1" t="s">
        <v>29</v>
      </c>
      <c r="B9" s="1" t="s">
        <v>30</v>
      </c>
    </row>
    <row r="10" spans="1:13" ht="14.3">
      <c r="A10" s="1" t="s">
        <v>31</v>
      </c>
      <c r="B10" s="29" t="s">
        <v>32</v>
      </c>
    </row>
    <row r="11" spans="1:13">
      <c r="A11" s="1" t="s">
        <v>33</v>
      </c>
      <c r="B11" s="1" t="s">
        <v>34</v>
      </c>
    </row>
    <row r="13" spans="1:13">
      <c r="A13" s="267" t="s">
        <v>35</v>
      </c>
      <c r="B13" s="265" t="s">
        <v>36</v>
      </c>
      <c r="C13" s="265" t="s">
        <v>37</v>
      </c>
      <c r="D13" s="279">
        <v>44715</v>
      </c>
      <c r="E13" s="280">
        <v>44774</v>
      </c>
      <c r="F13" s="280">
        <v>44805</v>
      </c>
      <c r="G13" s="281"/>
      <c r="H13" s="1041"/>
      <c r="I13" s="282"/>
      <c r="J13" s="282"/>
      <c r="K13" s="282"/>
      <c r="L13" s="282"/>
      <c r="M13" s="282"/>
    </row>
    <row r="14" spans="1:13">
      <c r="A14" s="167"/>
      <c r="B14" s="232"/>
      <c r="C14" s="232"/>
      <c r="D14" s="283">
        <v>44773</v>
      </c>
      <c r="E14" s="284">
        <v>44804</v>
      </c>
      <c r="F14" s="284">
        <v>44918</v>
      </c>
      <c r="G14" s="281"/>
      <c r="H14" s="1041"/>
      <c r="I14" s="282"/>
      <c r="J14" s="282"/>
      <c r="K14" s="282"/>
      <c r="L14" s="282"/>
      <c r="M14" s="282"/>
    </row>
    <row r="15" spans="1:13">
      <c r="A15" s="267" t="s">
        <v>44</v>
      </c>
      <c r="B15" s="265" t="s">
        <v>60</v>
      </c>
      <c r="C15" s="285" t="s">
        <v>38</v>
      </c>
      <c r="D15" s="216">
        <v>134</v>
      </c>
      <c r="E15" s="216">
        <v>169</v>
      </c>
      <c r="F15" s="216">
        <v>134</v>
      </c>
      <c r="G15" s="281"/>
      <c r="H15" s="1041"/>
      <c r="I15" s="282"/>
      <c r="J15" s="282"/>
      <c r="K15" s="282"/>
      <c r="L15" s="282"/>
      <c r="M15" s="282"/>
    </row>
    <row r="16" spans="1:13">
      <c r="A16" s="167" t="s">
        <v>45</v>
      </c>
      <c r="B16" s="203" t="s">
        <v>60</v>
      </c>
      <c r="C16" s="92" t="s">
        <v>39</v>
      </c>
      <c r="D16" s="216">
        <f>+D15</f>
        <v>134</v>
      </c>
      <c r="E16" s="216">
        <f>+E15</f>
        <v>169</v>
      </c>
      <c r="F16" s="216">
        <f>+F15</f>
        <v>134</v>
      </c>
      <c r="G16" s="281"/>
      <c r="H16" s="1041"/>
      <c r="I16" s="282"/>
      <c r="J16" s="282"/>
      <c r="K16" s="282"/>
      <c r="L16" s="282"/>
      <c r="M16" s="282"/>
    </row>
    <row r="17" spans="1:13">
      <c r="A17" s="167" t="s">
        <v>44</v>
      </c>
      <c r="B17" s="203" t="s">
        <v>60</v>
      </c>
      <c r="C17" s="203" t="s">
        <v>40</v>
      </c>
      <c r="D17" s="216">
        <f>+D15+55</f>
        <v>189</v>
      </c>
      <c r="E17" s="216">
        <f>+E15+55</f>
        <v>224</v>
      </c>
      <c r="F17" s="216">
        <f>+F15+55</f>
        <v>189</v>
      </c>
      <c r="G17" s="281"/>
      <c r="H17" s="1041"/>
      <c r="I17" s="282"/>
      <c r="J17" s="282"/>
      <c r="K17" s="282"/>
      <c r="L17" s="282"/>
      <c r="M17" s="282"/>
    </row>
    <row r="18" spans="1:13">
      <c r="A18" s="167" t="s">
        <v>44</v>
      </c>
      <c r="B18" s="203" t="s">
        <v>60</v>
      </c>
      <c r="C18" s="203" t="s">
        <v>41</v>
      </c>
      <c r="D18" s="216">
        <f>+D15+55</f>
        <v>189</v>
      </c>
      <c r="E18" s="216">
        <f>+E15+55</f>
        <v>224</v>
      </c>
      <c r="F18" s="216">
        <f>+F15+55</f>
        <v>189</v>
      </c>
      <c r="G18" s="281"/>
      <c r="H18" s="1041"/>
      <c r="I18" s="282"/>
      <c r="J18" s="282"/>
      <c r="K18" s="282"/>
      <c r="L18" s="282"/>
      <c r="M18" s="282"/>
    </row>
    <row r="19" spans="1:13" ht="14.3">
      <c r="A19" s="272" t="s">
        <v>44</v>
      </c>
      <c r="B19" s="232" t="s">
        <v>60</v>
      </c>
      <c r="C19" s="286" t="s">
        <v>42</v>
      </c>
      <c r="D19" s="73">
        <f>+D15+18</f>
        <v>152</v>
      </c>
      <c r="E19" s="73">
        <f>+E15+18</f>
        <v>187</v>
      </c>
      <c r="F19" s="73">
        <f>+F15+18</f>
        <v>152</v>
      </c>
      <c r="G19" s="281"/>
      <c r="H19" s="1041"/>
      <c r="I19" s="282"/>
      <c r="J19" s="282"/>
      <c r="K19" s="282"/>
      <c r="L19" s="282"/>
      <c r="M19" s="282"/>
    </row>
    <row r="20" spans="1:13">
      <c r="A20" s="167" t="s">
        <v>44</v>
      </c>
      <c r="B20" s="265" t="s">
        <v>465</v>
      </c>
      <c r="C20" s="285" t="s">
        <v>38</v>
      </c>
      <c r="D20" s="287">
        <v>172</v>
      </c>
      <c r="E20" s="287">
        <v>211</v>
      </c>
      <c r="F20" s="287">
        <v>172</v>
      </c>
      <c r="G20" s="281"/>
      <c r="H20" s="1041"/>
      <c r="I20" s="282"/>
      <c r="J20" s="282"/>
      <c r="K20" s="282"/>
      <c r="L20" s="282"/>
      <c r="M20" s="282"/>
    </row>
    <row r="21" spans="1:13">
      <c r="A21" s="167" t="s">
        <v>45</v>
      </c>
      <c r="B21" s="203" t="s">
        <v>465</v>
      </c>
      <c r="C21" s="92" t="s">
        <v>39</v>
      </c>
      <c r="D21" s="216">
        <f>+D20</f>
        <v>172</v>
      </c>
      <c r="E21" s="216">
        <f>+E20</f>
        <v>211</v>
      </c>
      <c r="F21" s="216">
        <f>+F20</f>
        <v>172</v>
      </c>
      <c r="G21" s="281"/>
      <c r="H21" s="1041"/>
      <c r="I21" s="282"/>
      <c r="J21" s="282"/>
      <c r="K21" s="282"/>
      <c r="L21" s="282"/>
      <c r="M21" s="282"/>
    </row>
    <row r="22" spans="1:13" ht="14.3">
      <c r="A22" s="167" t="s">
        <v>44</v>
      </c>
      <c r="B22" s="203" t="s">
        <v>465</v>
      </c>
      <c r="C22" s="286" t="s">
        <v>42</v>
      </c>
      <c r="D22" s="288">
        <f>+D20+18</f>
        <v>190</v>
      </c>
      <c r="E22" s="288">
        <f>+E20+18</f>
        <v>229</v>
      </c>
      <c r="F22" s="288">
        <f>+F20+18</f>
        <v>190</v>
      </c>
      <c r="G22" s="281"/>
      <c r="H22" s="1041"/>
      <c r="I22" s="282"/>
      <c r="J22" s="282"/>
      <c r="K22" s="282"/>
      <c r="L22" s="282"/>
      <c r="M22" s="282"/>
    </row>
    <row r="23" spans="1:13">
      <c r="A23" s="265" t="s">
        <v>49</v>
      </c>
      <c r="B23" s="265" t="s">
        <v>63</v>
      </c>
      <c r="C23" s="265" t="s">
        <v>38</v>
      </c>
      <c r="D23" s="205">
        <v>232</v>
      </c>
      <c r="E23" s="205">
        <v>277</v>
      </c>
      <c r="F23" s="205">
        <v>232</v>
      </c>
      <c r="G23" s="281"/>
      <c r="H23" s="1042"/>
      <c r="I23" s="282"/>
      <c r="J23" s="282"/>
      <c r="K23" s="282"/>
      <c r="L23" s="282"/>
      <c r="M23" s="282"/>
    </row>
    <row r="24" spans="1:13">
      <c r="A24" s="203" t="s">
        <v>49</v>
      </c>
      <c r="B24" s="203" t="s">
        <v>63</v>
      </c>
      <c r="C24" s="203" t="s">
        <v>39</v>
      </c>
      <c r="D24" s="205">
        <f>+D23</f>
        <v>232</v>
      </c>
      <c r="E24" s="205">
        <f>+E23</f>
        <v>277</v>
      </c>
      <c r="F24" s="205">
        <f>+F23</f>
        <v>232</v>
      </c>
      <c r="G24" s="281"/>
      <c r="H24" s="1042"/>
      <c r="I24" s="282"/>
      <c r="J24" s="282"/>
      <c r="K24" s="282"/>
      <c r="L24" s="282"/>
      <c r="M24" s="282"/>
    </row>
    <row r="25" spans="1:13">
      <c r="A25" s="203" t="s">
        <v>49</v>
      </c>
      <c r="B25" s="203" t="s">
        <v>63</v>
      </c>
      <c r="C25" s="203" t="s">
        <v>40</v>
      </c>
      <c r="D25" s="205">
        <f>+D23+55</f>
        <v>287</v>
      </c>
      <c r="E25" s="205">
        <f>+E23+55</f>
        <v>332</v>
      </c>
      <c r="F25" s="205">
        <f>+F23+55</f>
        <v>287</v>
      </c>
      <c r="G25" s="281"/>
      <c r="H25" s="1042"/>
      <c r="I25" s="282"/>
      <c r="J25" s="282"/>
      <c r="K25" s="282"/>
      <c r="L25" s="282"/>
      <c r="M25" s="282"/>
    </row>
    <row r="26" spans="1:13">
      <c r="A26" s="203" t="s">
        <v>49</v>
      </c>
      <c r="B26" s="203" t="s">
        <v>63</v>
      </c>
      <c r="C26" s="203" t="s">
        <v>41</v>
      </c>
      <c r="D26" s="205">
        <f>+D23+55</f>
        <v>287</v>
      </c>
      <c r="E26" s="205">
        <f>+E23+55</f>
        <v>332</v>
      </c>
      <c r="F26" s="205">
        <f>+F23+55</f>
        <v>287</v>
      </c>
      <c r="G26" s="281"/>
      <c r="H26" s="1042"/>
      <c r="I26" s="282"/>
      <c r="J26" s="282"/>
      <c r="K26" s="282"/>
      <c r="L26" s="282"/>
      <c r="M26" s="282"/>
    </row>
    <row r="27" spans="1:13" ht="14.3">
      <c r="A27" s="232" t="s">
        <v>49</v>
      </c>
      <c r="B27" s="232" t="s">
        <v>63</v>
      </c>
      <c r="C27" s="236" t="s">
        <v>42</v>
      </c>
      <c r="D27" s="234">
        <f>+D23+18</f>
        <v>250</v>
      </c>
      <c r="E27" s="234">
        <f>+E23+18</f>
        <v>295</v>
      </c>
      <c r="F27" s="234">
        <f>+F23+18</f>
        <v>250</v>
      </c>
      <c r="G27" s="281"/>
      <c r="H27" s="1042"/>
      <c r="I27" s="282"/>
      <c r="J27" s="282"/>
      <c r="K27" s="282"/>
      <c r="L27" s="282"/>
      <c r="M27" s="282"/>
    </row>
    <row r="28" spans="1:13">
      <c r="A28" s="265" t="s">
        <v>49</v>
      </c>
      <c r="B28" s="265" t="s">
        <v>466</v>
      </c>
      <c r="C28" s="265" t="s">
        <v>38</v>
      </c>
      <c r="D28" s="205">
        <v>270</v>
      </c>
      <c r="E28" s="205">
        <v>331</v>
      </c>
      <c r="F28" s="205">
        <v>270</v>
      </c>
      <c r="G28" s="281"/>
      <c r="H28" s="1042"/>
      <c r="I28" s="282"/>
      <c r="J28" s="282"/>
      <c r="K28" s="282"/>
      <c r="L28" s="282"/>
      <c r="M28" s="282"/>
    </row>
    <row r="29" spans="1:13">
      <c r="A29" s="203" t="s">
        <v>49</v>
      </c>
      <c r="B29" s="203" t="s">
        <v>466</v>
      </c>
      <c r="C29" s="203" t="s">
        <v>39</v>
      </c>
      <c r="D29" s="205">
        <f>+D28</f>
        <v>270</v>
      </c>
      <c r="E29" s="205">
        <f>+E28</f>
        <v>331</v>
      </c>
      <c r="F29" s="205">
        <f>+F28</f>
        <v>270</v>
      </c>
      <c r="G29" s="281"/>
      <c r="H29" s="1042"/>
      <c r="I29" s="282"/>
      <c r="J29" s="282"/>
      <c r="K29" s="282"/>
      <c r="L29" s="282"/>
      <c r="M29" s="282"/>
    </row>
    <row r="30" spans="1:13">
      <c r="A30" s="203" t="s">
        <v>49</v>
      </c>
      <c r="B30" s="203" t="s">
        <v>466</v>
      </c>
      <c r="C30" s="203" t="s">
        <v>40</v>
      </c>
      <c r="D30" s="205">
        <f>+D28+55</f>
        <v>325</v>
      </c>
      <c r="E30" s="205">
        <f>+E28+55</f>
        <v>386</v>
      </c>
      <c r="F30" s="205">
        <f>+F28+55</f>
        <v>325</v>
      </c>
      <c r="G30" s="281"/>
      <c r="H30" s="1042"/>
      <c r="I30" s="282"/>
      <c r="J30" s="282"/>
      <c r="K30" s="282"/>
      <c r="L30" s="282"/>
      <c r="M30" s="289"/>
    </row>
    <row r="31" spans="1:13">
      <c r="A31" s="203" t="s">
        <v>49</v>
      </c>
      <c r="B31" s="203" t="s">
        <v>466</v>
      </c>
      <c r="C31" s="203" t="s">
        <v>41</v>
      </c>
      <c r="D31" s="205">
        <f>+D28+55</f>
        <v>325</v>
      </c>
      <c r="E31" s="205">
        <f>+E28+55</f>
        <v>386</v>
      </c>
      <c r="F31" s="205">
        <f>+F28+55</f>
        <v>325</v>
      </c>
    </row>
    <row r="32" spans="1:13" ht="14.3">
      <c r="A32" s="232" t="s">
        <v>49</v>
      </c>
      <c r="B32" s="203" t="s">
        <v>466</v>
      </c>
      <c r="C32" s="236" t="s">
        <v>42</v>
      </c>
      <c r="D32" s="234">
        <f>+D28+18</f>
        <v>288</v>
      </c>
      <c r="E32" s="234">
        <f>+E28+18</f>
        <v>349</v>
      </c>
      <c r="F32" s="234">
        <f>+F28+18</f>
        <v>288</v>
      </c>
    </row>
    <row r="33" spans="1:13">
      <c r="A33" s="265" t="s">
        <v>49</v>
      </c>
      <c r="B33" s="265" t="s">
        <v>329</v>
      </c>
      <c r="C33" s="265" t="s">
        <v>38</v>
      </c>
      <c r="D33" s="205">
        <v>288</v>
      </c>
      <c r="E33" s="205">
        <v>349</v>
      </c>
      <c r="F33" s="205">
        <v>288</v>
      </c>
      <c r="G33" s="281"/>
      <c r="I33" s="282"/>
      <c r="J33" s="282"/>
      <c r="K33" s="282"/>
      <c r="L33" s="282"/>
      <c r="M33" s="282"/>
    </row>
    <row r="34" spans="1:13">
      <c r="A34" s="203" t="s">
        <v>49</v>
      </c>
      <c r="B34" s="203" t="s">
        <v>329</v>
      </c>
      <c r="C34" s="203" t="s">
        <v>39</v>
      </c>
      <c r="D34" s="205">
        <f>+D33</f>
        <v>288</v>
      </c>
      <c r="E34" s="205">
        <f>+E33</f>
        <v>349</v>
      </c>
      <c r="F34" s="205">
        <f>+F33</f>
        <v>288</v>
      </c>
      <c r="G34" s="281"/>
      <c r="I34" s="282"/>
      <c r="J34" s="282"/>
      <c r="K34" s="282"/>
      <c r="L34" s="282"/>
      <c r="M34" s="282"/>
    </row>
    <row r="35" spans="1:13">
      <c r="A35" s="203" t="s">
        <v>49</v>
      </c>
      <c r="B35" s="203" t="s">
        <v>329</v>
      </c>
      <c r="C35" s="203" t="s">
        <v>40</v>
      </c>
      <c r="D35" s="205">
        <f>+D33+55</f>
        <v>343</v>
      </c>
      <c r="E35" s="205">
        <f>+E33+55</f>
        <v>404</v>
      </c>
      <c r="F35" s="205">
        <f>+F33+55</f>
        <v>343</v>
      </c>
      <c r="G35" s="281"/>
      <c r="I35" s="282"/>
      <c r="J35" s="282"/>
      <c r="K35" s="282"/>
      <c r="L35" s="282"/>
      <c r="M35" s="289"/>
    </row>
    <row r="36" spans="1:13">
      <c r="A36" s="203" t="s">
        <v>49</v>
      </c>
      <c r="B36" s="203" t="s">
        <v>329</v>
      </c>
      <c r="C36" s="203" t="s">
        <v>41</v>
      </c>
      <c r="D36" s="205">
        <f>+D33+55</f>
        <v>343</v>
      </c>
      <c r="E36" s="205">
        <f>+E33+55</f>
        <v>404</v>
      </c>
      <c r="F36" s="205">
        <f>+F33+55</f>
        <v>343</v>
      </c>
    </row>
    <row r="37" spans="1:13" ht="14.3">
      <c r="A37" s="232" t="s">
        <v>49</v>
      </c>
      <c r="B37" s="232" t="s">
        <v>329</v>
      </c>
      <c r="C37" s="236" t="s">
        <v>42</v>
      </c>
      <c r="D37" s="234">
        <f>+D33+18</f>
        <v>306</v>
      </c>
      <c r="E37" s="234">
        <f>+E33+18</f>
        <v>367</v>
      </c>
      <c r="F37" s="234">
        <f>+F33+18</f>
        <v>306</v>
      </c>
    </row>
    <row r="39" spans="1:13" ht="16.3">
      <c r="A39" s="290" t="s">
        <v>467</v>
      </c>
    </row>
    <row r="40" spans="1:13" ht="16.3">
      <c r="A40" s="291" t="s">
        <v>458</v>
      </c>
    </row>
    <row r="41" spans="1:13" ht="16.3">
      <c r="A41" s="291" t="s">
        <v>454</v>
      </c>
    </row>
    <row r="42" spans="1:13" ht="16.3">
      <c r="A42" s="291" t="s">
        <v>459</v>
      </c>
    </row>
    <row r="43" spans="1:13" ht="16.3">
      <c r="A43" s="291" t="s">
        <v>460</v>
      </c>
    </row>
    <row r="44" spans="1:13" ht="16.3">
      <c r="A44" s="292" t="s">
        <v>461</v>
      </c>
    </row>
    <row r="45" spans="1:13" ht="16.3">
      <c r="A45" s="293" t="s">
        <v>462</v>
      </c>
    </row>
    <row r="50" spans="1:6" ht="14.3">
      <c r="A50" s="273" t="s">
        <v>442</v>
      </c>
      <c r="B50" s="274"/>
    </row>
    <row r="51" spans="1:6">
      <c r="D51" s="1"/>
      <c r="E51" s="1"/>
      <c r="F51" s="1"/>
    </row>
    <row r="52" spans="1:6">
      <c r="D52" s="1"/>
      <c r="E52" s="1"/>
      <c r="F52" s="1"/>
    </row>
    <row r="53" spans="1:6">
      <c r="D53" s="1"/>
      <c r="E53" s="1"/>
      <c r="F53" s="1"/>
    </row>
    <row r="67" spans="4:6">
      <c r="D67" s="1"/>
      <c r="E67" s="1"/>
      <c r="F67" s="1"/>
    </row>
    <row r="68" spans="4:6">
      <c r="D68" s="1"/>
      <c r="E68" s="1"/>
      <c r="F68" s="1"/>
    </row>
    <row r="69" spans="4:6">
      <c r="D69" s="1"/>
      <c r="E69" s="1"/>
      <c r="F69" s="1"/>
    </row>
    <row r="70" spans="4:6">
      <c r="D70" s="1"/>
      <c r="E70" s="1"/>
      <c r="F70" s="1"/>
    </row>
    <row r="71" spans="4:6">
      <c r="D71" s="1"/>
      <c r="E71" s="1"/>
      <c r="F71" s="1"/>
    </row>
    <row r="72" spans="4:6">
      <c r="D72" s="1"/>
      <c r="E72" s="1"/>
      <c r="F72" s="1"/>
    </row>
    <row r="73" spans="4:6">
      <c r="D73" s="1"/>
      <c r="E73" s="1"/>
      <c r="F73" s="1"/>
    </row>
  </sheetData>
  <mergeCells count="2">
    <mergeCell ref="H13:H22"/>
    <mergeCell ref="H23:H30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8"/>
  <sheetViews>
    <sheetView topLeftCell="A34" workbookViewId="0">
      <selection activeCell="D9" sqref="D9"/>
    </sheetView>
  </sheetViews>
  <sheetFormatPr defaultRowHeight="12.9"/>
  <cols>
    <col min="1" max="1" width="16.625" style="1" customWidth="1"/>
    <col min="2" max="2" width="31.375" style="1" bestFit="1" customWidth="1"/>
    <col min="3" max="3" width="19.375" style="1" customWidth="1"/>
    <col min="4" max="4" width="12.125" style="34" customWidth="1"/>
    <col min="5" max="6" width="12.125" style="1" customWidth="1"/>
    <col min="7" max="7" width="4.625" style="1" customWidth="1"/>
    <col min="8" max="242" width="9.125" style="1"/>
    <col min="243" max="243" width="27.75" style="1" customWidth="1"/>
    <col min="244" max="244" width="22.75" style="1" customWidth="1"/>
    <col min="245" max="245" width="21.625" style="1" customWidth="1"/>
    <col min="246" max="246" width="12.25" style="1" customWidth="1"/>
    <col min="247" max="247" width="11.25" style="1" customWidth="1"/>
    <col min="248" max="248" width="12.375" style="1" customWidth="1"/>
    <col min="249" max="249" width="11.375" style="1" customWidth="1"/>
    <col min="250" max="498" width="9.125" style="1"/>
    <col min="499" max="499" width="27.75" style="1" customWidth="1"/>
    <col min="500" max="500" width="22.75" style="1" customWidth="1"/>
    <col min="501" max="501" width="21.625" style="1" customWidth="1"/>
    <col min="502" max="502" width="12.25" style="1" customWidth="1"/>
    <col min="503" max="503" width="11.25" style="1" customWidth="1"/>
    <col min="504" max="504" width="12.375" style="1" customWidth="1"/>
    <col min="505" max="505" width="11.375" style="1" customWidth="1"/>
    <col min="506" max="754" width="9.125" style="1"/>
    <col min="755" max="755" width="27.75" style="1" customWidth="1"/>
    <col min="756" max="756" width="22.75" style="1" customWidth="1"/>
    <col min="757" max="757" width="21.625" style="1" customWidth="1"/>
    <col min="758" max="758" width="12.25" style="1" customWidth="1"/>
    <col min="759" max="759" width="11.25" style="1" customWidth="1"/>
    <col min="760" max="760" width="12.375" style="1" customWidth="1"/>
    <col min="761" max="761" width="11.375" style="1" customWidth="1"/>
    <col min="762" max="1010" width="9.125" style="1"/>
    <col min="1011" max="1011" width="27.75" style="1" customWidth="1"/>
    <col min="1012" max="1012" width="22.75" style="1" customWidth="1"/>
    <col min="1013" max="1013" width="21.625" style="1" customWidth="1"/>
    <col min="1014" max="1014" width="12.25" style="1" customWidth="1"/>
    <col min="1015" max="1015" width="11.25" style="1" customWidth="1"/>
    <col min="1016" max="1016" width="12.375" style="1" customWidth="1"/>
    <col min="1017" max="1017" width="11.375" style="1" customWidth="1"/>
    <col min="1018" max="1266" width="9.125" style="1"/>
    <col min="1267" max="1267" width="27.75" style="1" customWidth="1"/>
    <col min="1268" max="1268" width="22.75" style="1" customWidth="1"/>
    <col min="1269" max="1269" width="21.625" style="1" customWidth="1"/>
    <col min="1270" max="1270" width="12.25" style="1" customWidth="1"/>
    <col min="1271" max="1271" width="11.25" style="1" customWidth="1"/>
    <col min="1272" max="1272" width="12.375" style="1" customWidth="1"/>
    <col min="1273" max="1273" width="11.375" style="1" customWidth="1"/>
    <col min="1274" max="1522" width="9.125" style="1"/>
    <col min="1523" max="1523" width="27.75" style="1" customWidth="1"/>
    <col min="1524" max="1524" width="22.75" style="1" customWidth="1"/>
    <col min="1525" max="1525" width="21.625" style="1" customWidth="1"/>
    <col min="1526" max="1526" width="12.25" style="1" customWidth="1"/>
    <col min="1527" max="1527" width="11.25" style="1" customWidth="1"/>
    <col min="1528" max="1528" width="12.375" style="1" customWidth="1"/>
    <col min="1529" max="1529" width="11.375" style="1" customWidth="1"/>
    <col min="1530" max="1778" width="9.125" style="1"/>
    <col min="1779" max="1779" width="27.75" style="1" customWidth="1"/>
    <col min="1780" max="1780" width="22.75" style="1" customWidth="1"/>
    <col min="1781" max="1781" width="21.625" style="1" customWidth="1"/>
    <col min="1782" max="1782" width="12.25" style="1" customWidth="1"/>
    <col min="1783" max="1783" width="11.25" style="1" customWidth="1"/>
    <col min="1784" max="1784" width="12.375" style="1" customWidth="1"/>
    <col min="1785" max="1785" width="11.375" style="1" customWidth="1"/>
    <col min="1786" max="2034" width="9.125" style="1"/>
    <col min="2035" max="2035" width="27.75" style="1" customWidth="1"/>
    <col min="2036" max="2036" width="22.75" style="1" customWidth="1"/>
    <col min="2037" max="2037" width="21.625" style="1" customWidth="1"/>
    <col min="2038" max="2038" width="12.25" style="1" customWidth="1"/>
    <col min="2039" max="2039" width="11.25" style="1" customWidth="1"/>
    <col min="2040" max="2040" width="12.375" style="1" customWidth="1"/>
    <col min="2041" max="2041" width="11.375" style="1" customWidth="1"/>
    <col min="2042" max="2290" width="9.125" style="1"/>
    <col min="2291" max="2291" width="27.75" style="1" customWidth="1"/>
    <col min="2292" max="2292" width="22.75" style="1" customWidth="1"/>
    <col min="2293" max="2293" width="21.625" style="1" customWidth="1"/>
    <col min="2294" max="2294" width="12.25" style="1" customWidth="1"/>
    <col min="2295" max="2295" width="11.25" style="1" customWidth="1"/>
    <col min="2296" max="2296" width="12.375" style="1" customWidth="1"/>
    <col min="2297" max="2297" width="11.375" style="1" customWidth="1"/>
    <col min="2298" max="2546" width="9.125" style="1"/>
    <col min="2547" max="2547" width="27.75" style="1" customWidth="1"/>
    <col min="2548" max="2548" width="22.75" style="1" customWidth="1"/>
    <col min="2549" max="2549" width="21.625" style="1" customWidth="1"/>
    <col min="2550" max="2550" width="12.25" style="1" customWidth="1"/>
    <col min="2551" max="2551" width="11.25" style="1" customWidth="1"/>
    <col min="2552" max="2552" width="12.375" style="1" customWidth="1"/>
    <col min="2553" max="2553" width="11.375" style="1" customWidth="1"/>
    <col min="2554" max="2802" width="9.125" style="1"/>
    <col min="2803" max="2803" width="27.75" style="1" customWidth="1"/>
    <col min="2804" max="2804" width="22.75" style="1" customWidth="1"/>
    <col min="2805" max="2805" width="21.625" style="1" customWidth="1"/>
    <col min="2806" max="2806" width="12.25" style="1" customWidth="1"/>
    <col min="2807" max="2807" width="11.25" style="1" customWidth="1"/>
    <col min="2808" max="2808" width="12.375" style="1" customWidth="1"/>
    <col min="2809" max="2809" width="11.375" style="1" customWidth="1"/>
    <col min="2810" max="3058" width="9.125" style="1"/>
    <col min="3059" max="3059" width="27.75" style="1" customWidth="1"/>
    <col min="3060" max="3060" width="22.75" style="1" customWidth="1"/>
    <col min="3061" max="3061" width="21.625" style="1" customWidth="1"/>
    <col min="3062" max="3062" width="12.25" style="1" customWidth="1"/>
    <col min="3063" max="3063" width="11.25" style="1" customWidth="1"/>
    <col min="3064" max="3064" width="12.375" style="1" customWidth="1"/>
    <col min="3065" max="3065" width="11.375" style="1" customWidth="1"/>
    <col min="3066" max="3314" width="9.125" style="1"/>
    <col min="3315" max="3315" width="27.75" style="1" customWidth="1"/>
    <col min="3316" max="3316" width="22.75" style="1" customWidth="1"/>
    <col min="3317" max="3317" width="21.625" style="1" customWidth="1"/>
    <col min="3318" max="3318" width="12.25" style="1" customWidth="1"/>
    <col min="3319" max="3319" width="11.25" style="1" customWidth="1"/>
    <col min="3320" max="3320" width="12.375" style="1" customWidth="1"/>
    <col min="3321" max="3321" width="11.375" style="1" customWidth="1"/>
    <col min="3322" max="3570" width="9.125" style="1"/>
    <col min="3571" max="3571" width="27.75" style="1" customWidth="1"/>
    <col min="3572" max="3572" width="22.75" style="1" customWidth="1"/>
    <col min="3573" max="3573" width="21.625" style="1" customWidth="1"/>
    <col min="3574" max="3574" width="12.25" style="1" customWidth="1"/>
    <col min="3575" max="3575" width="11.25" style="1" customWidth="1"/>
    <col min="3576" max="3576" width="12.375" style="1" customWidth="1"/>
    <col min="3577" max="3577" width="11.375" style="1" customWidth="1"/>
    <col min="3578" max="3826" width="9.125" style="1"/>
    <col min="3827" max="3827" width="27.75" style="1" customWidth="1"/>
    <col min="3828" max="3828" width="22.75" style="1" customWidth="1"/>
    <col min="3829" max="3829" width="21.625" style="1" customWidth="1"/>
    <col min="3830" max="3830" width="12.25" style="1" customWidth="1"/>
    <col min="3831" max="3831" width="11.25" style="1" customWidth="1"/>
    <col min="3832" max="3832" width="12.375" style="1" customWidth="1"/>
    <col min="3833" max="3833" width="11.375" style="1" customWidth="1"/>
    <col min="3834" max="4082" width="9.125" style="1"/>
    <col min="4083" max="4083" width="27.75" style="1" customWidth="1"/>
    <col min="4084" max="4084" width="22.75" style="1" customWidth="1"/>
    <col min="4085" max="4085" width="21.625" style="1" customWidth="1"/>
    <col min="4086" max="4086" width="12.25" style="1" customWidth="1"/>
    <col min="4087" max="4087" width="11.25" style="1" customWidth="1"/>
    <col min="4088" max="4088" width="12.375" style="1" customWidth="1"/>
    <col min="4089" max="4089" width="11.375" style="1" customWidth="1"/>
    <col min="4090" max="4338" width="9.125" style="1"/>
    <col min="4339" max="4339" width="27.75" style="1" customWidth="1"/>
    <col min="4340" max="4340" width="22.75" style="1" customWidth="1"/>
    <col min="4341" max="4341" width="21.625" style="1" customWidth="1"/>
    <col min="4342" max="4342" width="12.25" style="1" customWidth="1"/>
    <col min="4343" max="4343" width="11.25" style="1" customWidth="1"/>
    <col min="4344" max="4344" width="12.375" style="1" customWidth="1"/>
    <col min="4345" max="4345" width="11.375" style="1" customWidth="1"/>
    <col min="4346" max="4594" width="9.125" style="1"/>
    <col min="4595" max="4595" width="27.75" style="1" customWidth="1"/>
    <col min="4596" max="4596" width="22.75" style="1" customWidth="1"/>
    <col min="4597" max="4597" width="21.625" style="1" customWidth="1"/>
    <col min="4598" max="4598" width="12.25" style="1" customWidth="1"/>
    <col min="4599" max="4599" width="11.25" style="1" customWidth="1"/>
    <col min="4600" max="4600" width="12.375" style="1" customWidth="1"/>
    <col min="4601" max="4601" width="11.375" style="1" customWidth="1"/>
    <col min="4602" max="4850" width="9.125" style="1"/>
    <col min="4851" max="4851" width="27.75" style="1" customWidth="1"/>
    <col min="4852" max="4852" width="22.75" style="1" customWidth="1"/>
    <col min="4853" max="4853" width="21.625" style="1" customWidth="1"/>
    <col min="4854" max="4854" width="12.25" style="1" customWidth="1"/>
    <col min="4855" max="4855" width="11.25" style="1" customWidth="1"/>
    <col min="4856" max="4856" width="12.375" style="1" customWidth="1"/>
    <col min="4857" max="4857" width="11.375" style="1" customWidth="1"/>
    <col min="4858" max="5106" width="9.125" style="1"/>
    <col min="5107" max="5107" width="27.75" style="1" customWidth="1"/>
    <col min="5108" max="5108" width="22.75" style="1" customWidth="1"/>
    <col min="5109" max="5109" width="21.625" style="1" customWidth="1"/>
    <col min="5110" max="5110" width="12.25" style="1" customWidth="1"/>
    <col min="5111" max="5111" width="11.25" style="1" customWidth="1"/>
    <col min="5112" max="5112" width="12.375" style="1" customWidth="1"/>
    <col min="5113" max="5113" width="11.375" style="1" customWidth="1"/>
    <col min="5114" max="5362" width="9.125" style="1"/>
    <col min="5363" max="5363" width="27.75" style="1" customWidth="1"/>
    <col min="5364" max="5364" width="22.75" style="1" customWidth="1"/>
    <col min="5365" max="5365" width="21.625" style="1" customWidth="1"/>
    <col min="5366" max="5366" width="12.25" style="1" customWidth="1"/>
    <col min="5367" max="5367" width="11.25" style="1" customWidth="1"/>
    <col min="5368" max="5368" width="12.375" style="1" customWidth="1"/>
    <col min="5369" max="5369" width="11.375" style="1" customWidth="1"/>
    <col min="5370" max="5618" width="9.125" style="1"/>
    <col min="5619" max="5619" width="27.75" style="1" customWidth="1"/>
    <col min="5620" max="5620" width="22.75" style="1" customWidth="1"/>
    <col min="5621" max="5621" width="21.625" style="1" customWidth="1"/>
    <col min="5622" max="5622" width="12.25" style="1" customWidth="1"/>
    <col min="5623" max="5623" width="11.25" style="1" customWidth="1"/>
    <col min="5624" max="5624" width="12.375" style="1" customWidth="1"/>
    <col min="5625" max="5625" width="11.375" style="1" customWidth="1"/>
    <col min="5626" max="5874" width="9.125" style="1"/>
    <col min="5875" max="5875" width="27.75" style="1" customWidth="1"/>
    <col min="5876" max="5876" width="22.75" style="1" customWidth="1"/>
    <col min="5877" max="5877" width="21.625" style="1" customWidth="1"/>
    <col min="5878" max="5878" width="12.25" style="1" customWidth="1"/>
    <col min="5879" max="5879" width="11.25" style="1" customWidth="1"/>
    <col min="5880" max="5880" width="12.375" style="1" customWidth="1"/>
    <col min="5881" max="5881" width="11.375" style="1" customWidth="1"/>
    <col min="5882" max="6130" width="9.125" style="1"/>
    <col min="6131" max="6131" width="27.75" style="1" customWidth="1"/>
    <col min="6132" max="6132" width="22.75" style="1" customWidth="1"/>
    <col min="6133" max="6133" width="21.625" style="1" customWidth="1"/>
    <col min="6134" max="6134" width="12.25" style="1" customWidth="1"/>
    <col min="6135" max="6135" width="11.25" style="1" customWidth="1"/>
    <col min="6136" max="6136" width="12.375" style="1" customWidth="1"/>
    <col min="6137" max="6137" width="11.375" style="1" customWidth="1"/>
    <col min="6138" max="6386" width="9.125" style="1"/>
    <col min="6387" max="6387" width="27.75" style="1" customWidth="1"/>
    <col min="6388" max="6388" width="22.75" style="1" customWidth="1"/>
    <col min="6389" max="6389" width="21.625" style="1" customWidth="1"/>
    <col min="6390" max="6390" width="12.25" style="1" customWidth="1"/>
    <col min="6391" max="6391" width="11.25" style="1" customWidth="1"/>
    <col min="6392" max="6392" width="12.375" style="1" customWidth="1"/>
    <col min="6393" max="6393" width="11.375" style="1" customWidth="1"/>
    <col min="6394" max="6642" width="9.125" style="1"/>
    <col min="6643" max="6643" width="27.75" style="1" customWidth="1"/>
    <col min="6644" max="6644" width="22.75" style="1" customWidth="1"/>
    <col min="6645" max="6645" width="21.625" style="1" customWidth="1"/>
    <col min="6646" max="6646" width="12.25" style="1" customWidth="1"/>
    <col min="6647" max="6647" width="11.25" style="1" customWidth="1"/>
    <col min="6648" max="6648" width="12.375" style="1" customWidth="1"/>
    <col min="6649" max="6649" width="11.375" style="1" customWidth="1"/>
    <col min="6650" max="6898" width="9.125" style="1"/>
    <col min="6899" max="6899" width="27.75" style="1" customWidth="1"/>
    <col min="6900" max="6900" width="22.75" style="1" customWidth="1"/>
    <col min="6901" max="6901" width="21.625" style="1" customWidth="1"/>
    <col min="6902" max="6902" width="12.25" style="1" customWidth="1"/>
    <col min="6903" max="6903" width="11.25" style="1" customWidth="1"/>
    <col min="6904" max="6904" width="12.375" style="1" customWidth="1"/>
    <col min="6905" max="6905" width="11.375" style="1" customWidth="1"/>
    <col min="6906" max="7154" width="9.125" style="1"/>
    <col min="7155" max="7155" width="27.75" style="1" customWidth="1"/>
    <col min="7156" max="7156" width="22.75" style="1" customWidth="1"/>
    <col min="7157" max="7157" width="21.625" style="1" customWidth="1"/>
    <col min="7158" max="7158" width="12.25" style="1" customWidth="1"/>
    <col min="7159" max="7159" width="11.25" style="1" customWidth="1"/>
    <col min="7160" max="7160" width="12.375" style="1" customWidth="1"/>
    <col min="7161" max="7161" width="11.375" style="1" customWidth="1"/>
    <col min="7162" max="7410" width="9.125" style="1"/>
    <col min="7411" max="7411" width="27.75" style="1" customWidth="1"/>
    <col min="7412" max="7412" width="22.75" style="1" customWidth="1"/>
    <col min="7413" max="7413" width="21.625" style="1" customWidth="1"/>
    <col min="7414" max="7414" width="12.25" style="1" customWidth="1"/>
    <col min="7415" max="7415" width="11.25" style="1" customWidth="1"/>
    <col min="7416" max="7416" width="12.375" style="1" customWidth="1"/>
    <col min="7417" max="7417" width="11.375" style="1" customWidth="1"/>
    <col min="7418" max="7666" width="9.125" style="1"/>
    <col min="7667" max="7667" width="27.75" style="1" customWidth="1"/>
    <col min="7668" max="7668" width="22.75" style="1" customWidth="1"/>
    <col min="7669" max="7669" width="21.625" style="1" customWidth="1"/>
    <col min="7670" max="7670" width="12.25" style="1" customWidth="1"/>
    <col min="7671" max="7671" width="11.25" style="1" customWidth="1"/>
    <col min="7672" max="7672" width="12.375" style="1" customWidth="1"/>
    <col min="7673" max="7673" width="11.375" style="1" customWidth="1"/>
    <col min="7674" max="7922" width="9.125" style="1"/>
    <col min="7923" max="7923" width="27.75" style="1" customWidth="1"/>
    <col min="7924" max="7924" width="22.75" style="1" customWidth="1"/>
    <col min="7925" max="7925" width="21.625" style="1" customWidth="1"/>
    <col min="7926" max="7926" width="12.25" style="1" customWidth="1"/>
    <col min="7927" max="7927" width="11.25" style="1" customWidth="1"/>
    <col min="7928" max="7928" width="12.375" style="1" customWidth="1"/>
    <col min="7929" max="7929" width="11.375" style="1" customWidth="1"/>
    <col min="7930" max="8178" width="9.125" style="1"/>
    <col min="8179" max="8179" width="27.75" style="1" customWidth="1"/>
    <col min="8180" max="8180" width="22.75" style="1" customWidth="1"/>
    <col min="8181" max="8181" width="21.625" style="1" customWidth="1"/>
    <col min="8182" max="8182" width="12.25" style="1" customWidth="1"/>
    <col min="8183" max="8183" width="11.25" style="1" customWidth="1"/>
    <col min="8184" max="8184" width="12.375" style="1" customWidth="1"/>
    <col min="8185" max="8185" width="11.375" style="1" customWidth="1"/>
    <col min="8186" max="8434" width="9.125" style="1"/>
    <col min="8435" max="8435" width="27.75" style="1" customWidth="1"/>
    <col min="8436" max="8436" width="22.75" style="1" customWidth="1"/>
    <col min="8437" max="8437" width="21.625" style="1" customWidth="1"/>
    <col min="8438" max="8438" width="12.25" style="1" customWidth="1"/>
    <col min="8439" max="8439" width="11.25" style="1" customWidth="1"/>
    <col min="8440" max="8440" width="12.375" style="1" customWidth="1"/>
    <col min="8441" max="8441" width="11.375" style="1" customWidth="1"/>
    <col min="8442" max="8690" width="9.125" style="1"/>
    <col min="8691" max="8691" width="27.75" style="1" customWidth="1"/>
    <col min="8692" max="8692" width="22.75" style="1" customWidth="1"/>
    <col min="8693" max="8693" width="21.625" style="1" customWidth="1"/>
    <col min="8694" max="8694" width="12.25" style="1" customWidth="1"/>
    <col min="8695" max="8695" width="11.25" style="1" customWidth="1"/>
    <col min="8696" max="8696" width="12.375" style="1" customWidth="1"/>
    <col min="8697" max="8697" width="11.375" style="1" customWidth="1"/>
    <col min="8698" max="8946" width="9.125" style="1"/>
    <col min="8947" max="8947" width="27.75" style="1" customWidth="1"/>
    <col min="8948" max="8948" width="22.75" style="1" customWidth="1"/>
    <col min="8949" max="8949" width="21.625" style="1" customWidth="1"/>
    <col min="8950" max="8950" width="12.25" style="1" customWidth="1"/>
    <col min="8951" max="8951" width="11.25" style="1" customWidth="1"/>
    <col min="8952" max="8952" width="12.375" style="1" customWidth="1"/>
    <col min="8953" max="8953" width="11.375" style="1" customWidth="1"/>
    <col min="8954" max="9202" width="9.125" style="1"/>
    <col min="9203" max="9203" width="27.75" style="1" customWidth="1"/>
    <col min="9204" max="9204" width="22.75" style="1" customWidth="1"/>
    <col min="9205" max="9205" width="21.625" style="1" customWidth="1"/>
    <col min="9206" max="9206" width="12.25" style="1" customWidth="1"/>
    <col min="9207" max="9207" width="11.25" style="1" customWidth="1"/>
    <col min="9208" max="9208" width="12.375" style="1" customWidth="1"/>
    <col min="9209" max="9209" width="11.375" style="1" customWidth="1"/>
    <col min="9210" max="9458" width="9.125" style="1"/>
    <col min="9459" max="9459" width="27.75" style="1" customWidth="1"/>
    <col min="9460" max="9460" width="22.75" style="1" customWidth="1"/>
    <col min="9461" max="9461" width="21.625" style="1" customWidth="1"/>
    <col min="9462" max="9462" width="12.25" style="1" customWidth="1"/>
    <col min="9463" max="9463" width="11.25" style="1" customWidth="1"/>
    <col min="9464" max="9464" width="12.375" style="1" customWidth="1"/>
    <col min="9465" max="9465" width="11.375" style="1" customWidth="1"/>
    <col min="9466" max="9714" width="9.125" style="1"/>
    <col min="9715" max="9715" width="27.75" style="1" customWidth="1"/>
    <col min="9716" max="9716" width="22.75" style="1" customWidth="1"/>
    <col min="9717" max="9717" width="21.625" style="1" customWidth="1"/>
    <col min="9718" max="9718" width="12.25" style="1" customWidth="1"/>
    <col min="9719" max="9719" width="11.25" style="1" customWidth="1"/>
    <col min="9720" max="9720" width="12.375" style="1" customWidth="1"/>
    <col min="9721" max="9721" width="11.375" style="1" customWidth="1"/>
    <col min="9722" max="9970" width="9.125" style="1"/>
    <col min="9971" max="9971" width="27.75" style="1" customWidth="1"/>
    <col min="9972" max="9972" width="22.75" style="1" customWidth="1"/>
    <col min="9973" max="9973" width="21.625" style="1" customWidth="1"/>
    <col min="9974" max="9974" width="12.25" style="1" customWidth="1"/>
    <col min="9975" max="9975" width="11.25" style="1" customWidth="1"/>
    <col min="9976" max="9976" width="12.375" style="1" customWidth="1"/>
    <col min="9977" max="9977" width="11.375" style="1" customWidth="1"/>
    <col min="9978" max="10226" width="9.125" style="1"/>
    <col min="10227" max="10227" width="27.75" style="1" customWidth="1"/>
    <col min="10228" max="10228" width="22.75" style="1" customWidth="1"/>
    <col min="10229" max="10229" width="21.625" style="1" customWidth="1"/>
    <col min="10230" max="10230" width="12.25" style="1" customWidth="1"/>
    <col min="10231" max="10231" width="11.25" style="1" customWidth="1"/>
    <col min="10232" max="10232" width="12.375" style="1" customWidth="1"/>
    <col min="10233" max="10233" width="11.375" style="1" customWidth="1"/>
    <col min="10234" max="10482" width="9.125" style="1"/>
    <col min="10483" max="10483" width="27.75" style="1" customWidth="1"/>
    <col min="10484" max="10484" width="22.75" style="1" customWidth="1"/>
    <col min="10485" max="10485" width="21.625" style="1" customWidth="1"/>
    <col min="10486" max="10486" width="12.25" style="1" customWidth="1"/>
    <col min="10487" max="10487" width="11.25" style="1" customWidth="1"/>
    <col min="10488" max="10488" width="12.375" style="1" customWidth="1"/>
    <col min="10489" max="10489" width="11.375" style="1" customWidth="1"/>
    <col min="10490" max="10738" width="9.125" style="1"/>
    <col min="10739" max="10739" width="27.75" style="1" customWidth="1"/>
    <col min="10740" max="10740" width="22.75" style="1" customWidth="1"/>
    <col min="10741" max="10741" width="21.625" style="1" customWidth="1"/>
    <col min="10742" max="10742" width="12.25" style="1" customWidth="1"/>
    <col min="10743" max="10743" width="11.25" style="1" customWidth="1"/>
    <col min="10744" max="10744" width="12.375" style="1" customWidth="1"/>
    <col min="10745" max="10745" width="11.375" style="1" customWidth="1"/>
    <col min="10746" max="10994" width="9.125" style="1"/>
    <col min="10995" max="10995" width="27.75" style="1" customWidth="1"/>
    <col min="10996" max="10996" width="22.75" style="1" customWidth="1"/>
    <col min="10997" max="10997" width="21.625" style="1" customWidth="1"/>
    <col min="10998" max="10998" width="12.25" style="1" customWidth="1"/>
    <col min="10999" max="10999" width="11.25" style="1" customWidth="1"/>
    <col min="11000" max="11000" width="12.375" style="1" customWidth="1"/>
    <col min="11001" max="11001" width="11.375" style="1" customWidth="1"/>
    <col min="11002" max="11250" width="9.125" style="1"/>
    <col min="11251" max="11251" width="27.75" style="1" customWidth="1"/>
    <col min="11252" max="11252" width="22.75" style="1" customWidth="1"/>
    <col min="11253" max="11253" width="21.625" style="1" customWidth="1"/>
    <col min="11254" max="11254" width="12.25" style="1" customWidth="1"/>
    <col min="11255" max="11255" width="11.25" style="1" customWidth="1"/>
    <col min="11256" max="11256" width="12.375" style="1" customWidth="1"/>
    <col min="11257" max="11257" width="11.375" style="1" customWidth="1"/>
    <col min="11258" max="11506" width="9.125" style="1"/>
    <col min="11507" max="11507" width="27.75" style="1" customWidth="1"/>
    <col min="11508" max="11508" width="22.75" style="1" customWidth="1"/>
    <col min="11509" max="11509" width="21.625" style="1" customWidth="1"/>
    <col min="11510" max="11510" width="12.25" style="1" customWidth="1"/>
    <col min="11511" max="11511" width="11.25" style="1" customWidth="1"/>
    <col min="11512" max="11512" width="12.375" style="1" customWidth="1"/>
    <col min="11513" max="11513" width="11.375" style="1" customWidth="1"/>
    <col min="11514" max="11762" width="9.125" style="1"/>
    <col min="11763" max="11763" width="27.75" style="1" customWidth="1"/>
    <col min="11764" max="11764" width="22.75" style="1" customWidth="1"/>
    <col min="11765" max="11765" width="21.625" style="1" customWidth="1"/>
    <col min="11766" max="11766" width="12.25" style="1" customWidth="1"/>
    <col min="11767" max="11767" width="11.25" style="1" customWidth="1"/>
    <col min="11768" max="11768" width="12.375" style="1" customWidth="1"/>
    <col min="11769" max="11769" width="11.375" style="1" customWidth="1"/>
    <col min="11770" max="12018" width="9.125" style="1"/>
    <col min="12019" max="12019" width="27.75" style="1" customWidth="1"/>
    <col min="12020" max="12020" width="22.75" style="1" customWidth="1"/>
    <col min="12021" max="12021" width="21.625" style="1" customWidth="1"/>
    <col min="12022" max="12022" width="12.25" style="1" customWidth="1"/>
    <col min="12023" max="12023" width="11.25" style="1" customWidth="1"/>
    <col min="12024" max="12024" width="12.375" style="1" customWidth="1"/>
    <col min="12025" max="12025" width="11.375" style="1" customWidth="1"/>
    <col min="12026" max="12274" width="9.125" style="1"/>
    <col min="12275" max="12275" width="27.75" style="1" customWidth="1"/>
    <col min="12276" max="12276" width="22.75" style="1" customWidth="1"/>
    <col min="12277" max="12277" width="21.625" style="1" customWidth="1"/>
    <col min="12278" max="12278" width="12.25" style="1" customWidth="1"/>
    <col min="12279" max="12279" width="11.25" style="1" customWidth="1"/>
    <col min="12280" max="12280" width="12.375" style="1" customWidth="1"/>
    <col min="12281" max="12281" width="11.375" style="1" customWidth="1"/>
    <col min="12282" max="12530" width="9.125" style="1"/>
    <col min="12531" max="12531" width="27.75" style="1" customWidth="1"/>
    <col min="12532" max="12532" width="22.75" style="1" customWidth="1"/>
    <col min="12533" max="12533" width="21.625" style="1" customWidth="1"/>
    <col min="12534" max="12534" width="12.25" style="1" customWidth="1"/>
    <col min="12535" max="12535" width="11.25" style="1" customWidth="1"/>
    <col min="12536" max="12536" width="12.375" style="1" customWidth="1"/>
    <col min="12537" max="12537" width="11.375" style="1" customWidth="1"/>
    <col min="12538" max="12786" width="9.125" style="1"/>
    <col min="12787" max="12787" width="27.75" style="1" customWidth="1"/>
    <col min="12788" max="12788" width="22.75" style="1" customWidth="1"/>
    <col min="12789" max="12789" width="21.625" style="1" customWidth="1"/>
    <col min="12790" max="12790" width="12.25" style="1" customWidth="1"/>
    <col min="12791" max="12791" width="11.25" style="1" customWidth="1"/>
    <col min="12792" max="12792" width="12.375" style="1" customWidth="1"/>
    <col min="12793" max="12793" width="11.375" style="1" customWidth="1"/>
    <col min="12794" max="13042" width="9.125" style="1"/>
    <col min="13043" max="13043" width="27.75" style="1" customWidth="1"/>
    <col min="13044" max="13044" width="22.75" style="1" customWidth="1"/>
    <col min="13045" max="13045" width="21.625" style="1" customWidth="1"/>
    <col min="13046" max="13046" width="12.25" style="1" customWidth="1"/>
    <col min="13047" max="13047" width="11.25" style="1" customWidth="1"/>
    <col min="13048" max="13048" width="12.375" style="1" customWidth="1"/>
    <col min="13049" max="13049" width="11.375" style="1" customWidth="1"/>
    <col min="13050" max="13298" width="9.125" style="1"/>
    <col min="13299" max="13299" width="27.75" style="1" customWidth="1"/>
    <col min="13300" max="13300" width="22.75" style="1" customWidth="1"/>
    <col min="13301" max="13301" width="21.625" style="1" customWidth="1"/>
    <col min="13302" max="13302" width="12.25" style="1" customWidth="1"/>
    <col min="13303" max="13303" width="11.25" style="1" customWidth="1"/>
    <col min="13304" max="13304" width="12.375" style="1" customWidth="1"/>
    <col min="13305" max="13305" width="11.375" style="1" customWidth="1"/>
    <col min="13306" max="13554" width="9.125" style="1"/>
    <col min="13555" max="13555" width="27.75" style="1" customWidth="1"/>
    <col min="13556" max="13556" width="22.75" style="1" customWidth="1"/>
    <col min="13557" max="13557" width="21.625" style="1" customWidth="1"/>
    <col min="13558" max="13558" width="12.25" style="1" customWidth="1"/>
    <col min="13559" max="13559" width="11.25" style="1" customWidth="1"/>
    <col min="13560" max="13560" width="12.375" style="1" customWidth="1"/>
    <col min="13561" max="13561" width="11.375" style="1" customWidth="1"/>
    <col min="13562" max="13810" width="9.125" style="1"/>
    <col min="13811" max="13811" width="27.75" style="1" customWidth="1"/>
    <col min="13812" max="13812" width="22.75" style="1" customWidth="1"/>
    <col min="13813" max="13813" width="21.625" style="1" customWidth="1"/>
    <col min="13814" max="13814" width="12.25" style="1" customWidth="1"/>
    <col min="13815" max="13815" width="11.25" style="1" customWidth="1"/>
    <col min="13816" max="13816" width="12.375" style="1" customWidth="1"/>
    <col min="13817" max="13817" width="11.375" style="1" customWidth="1"/>
    <col min="13818" max="14066" width="9.125" style="1"/>
    <col min="14067" max="14067" width="27.75" style="1" customWidth="1"/>
    <col min="14068" max="14068" width="22.75" style="1" customWidth="1"/>
    <col min="14069" max="14069" width="21.625" style="1" customWidth="1"/>
    <col min="14070" max="14070" width="12.25" style="1" customWidth="1"/>
    <col min="14071" max="14071" width="11.25" style="1" customWidth="1"/>
    <col min="14072" max="14072" width="12.375" style="1" customWidth="1"/>
    <col min="14073" max="14073" width="11.375" style="1" customWidth="1"/>
    <col min="14074" max="14322" width="9.125" style="1"/>
    <col min="14323" max="14323" width="27.75" style="1" customWidth="1"/>
    <col min="14324" max="14324" width="22.75" style="1" customWidth="1"/>
    <col min="14325" max="14325" width="21.625" style="1" customWidth="1"/>
    <col min="14326" max="14326" width="12.25" style="1" customWidth="1"/>
    <col min="14327" max="14327" width="11.25" style="1" customWidth="1"/>
    <col min="14328" max="14328" width="12.375" style="1" customWidth="1"/>
    <col min="14329" max="14329" width="11.375" style="1" customWidth="1"/>
    <col min="14330" max="14578" width="9.125" style="1"/>
    <col min="14579" max="14579" width="27.75" style="1" customWidth="1"/>
    <col min="14580" max="14580" width="22.75" style="1" customWidth="1"/>
    <col min="14581" max="14581" width="21.625" style="1" customWidth="1"/>
    <col min="14582" max="14582" width="12.25" style="1" customWidth="1"/>
    <col min="14583" max="14583" width="11.25" style="1" customWidth="1"/>
    <col min="14584" max="14584" width="12.375" style="1" customWidth="1"/>
    <col min="14585" max="14585" width="11.375" style="1" customWidth="1"/>
    <col min="14586" max="14834" width="9.125" style="1"/>
    <col min="14835" max="14835" width="27.75" style="1" customWidth="1"/>
    <col min="14836" max="14836" width="22.75" style="1" customWidth="1"/>
    <col min="14837" max="14837" width="21.625" style="1" customWidth="1"/>
    <col min="14838" max="14838" width="12.25" style="1" customWidth="1"/>
    <col min="14839" max="14839" width="11.25" style="1" customWidth="1"/>
    <col min="14840" max="14840" width="12.375" style="1" customWidth="1"/>
    <col min="14841" max="14841" width="11.375" style="1" customWidth="1"/>
    <col min="14842" max="15090" width="9.125" style="1"/>
    <col min="15091" max="15091" width="27.75" style="1" customWidth="1"/>
    <col min="15092" max="15092" width="22.75" style="1" customWidth="1"/>
    <col min="15093" max="15093" width="21.625" style="1" customWidth="1"/>
    <col min="15094" max="15094" width="12.25" style="1" customWidth="1"/>
    <col min="15095" max="15095" width="11.25" style="1" customWidth="1"/>
    <col min="15096" max="15096" width="12.375" style="1" customWidth="1"/>
    <col min="15097" max="15097" width="11.375" style="1" customWidth="1"/>
    <col min="15098" max="15346" width="9.125" style="1"/>
    <col min="15347" max="15347" width="27.75" style="1" customWidth="1"/>
    <col min="15348" max="15348" width="22.75" style="1" customWidth="1"/>
    <col min="15349" max="15349" width="21.625" style="1" customWidth="1"/>
    <col min="15350" max="15350" width="12.25" style="1" customWidth="1"/>
    <col min="15351" max="15351" width="11.25" style="1" customWidth="1"/>
    <col min="15352" max="15352" width="12.375" style="1" customWidth="1"/>
    <col min="15353" max="15353" width="11.375" style="1" customWidth="1"/>
    <col min="15354" max="15602" width="9.125" style="1"/>
    <col min="15603" max="15603" width="27.75" style="1" customWidth="1"/>
    <col min="15604" max="15604" width="22.75" style="1" customWidth="1"/>
    <col min="15605" max="15605" width="21.625" style="1" customWidth="1"/>
    <col min="15606" max="15606" width="12.25" style="1" customWidth="1"/>
    <col min="15607" max="15607" width="11.25" style="1" customWidth="1"/>
    <col min="15608" max="15608" width="12.375" style="1" customWidth="1"/>
    <col min="15609" max="15609" width="11.375" style="1" customWidth="1"/>
    <col min="15610" max="15858" width="9.125" style="1"/>
    <col min="15859" max="15859" width="27.75" style="1" customWidth="1"/>
    <col min="15860" max="15860" width="22.75" style="1" customWidth="1"/>
    <col min="15861" max="15861" width="21.625" style="1" customWidth="1"/>
    <col min="15862" max="15862" width="12.25" style="1" customWidth="1"/>
    <col min="15863" max="15863" width="11.25" style="1" customWidth="1"/>
    <col min="15864" max="15864" width="12.375" style="1" customWidth="1"/>
    <col min="15865" max="15865" width="11.375" style="1" customWidth="1"/>
    <col min="15866" max="16114" width="9.125" style="1"/>
    <col min="16115" max="16115" width="27.75" style="1" customWidth="1"/>
    <col min="16116" max="16116" width="22.75" style="1" customWidth="1"/>
    <col min="16117" max="16117" width="21.625" style="1" customWidth="1"/>
    <col min="16118" max="16118" width="12.25" style="1" customWidth="1"/>
    <col min="16119" max="16119" width="11.25" style="1" customWidth="1"/>
    <col min="16120" max="16120" width="12.375" style="1" customWidth="1"/>
    <col min="16121" max="16121" width="11.375" style="1" customWidth="1"/>
    <col min="16122" max="16384" width="9.125" style="1"/>
  </cols>
  <sheetData>
    <row r="2" spans="1:7">
      <c r="A2" s="1" t="s">
        <v>20</v>
      </c>
      <c r="B2" s="1" t="s">
        <v>21</v>
      </c>
    </row>
    <row r="3" spans="1:7">
      <c r="A3" s="1" t="s">
        <v>22</v>
      </c>
      <c r="B3" s="1" t="s">
        <v>144</v>
      </c>
    </row>
    <row r="4" spans="1:7">
      <c r="A4" s="1" t="s">
        <v>23</v>
      </c>
      <c r="B4" s="1" t="s">
        <v>495</v>
      </c>
    </row>
    <row r="5" spans="1:7">
      <c r="A5" s="1" t="s">
        <v>24</v>
      </c>
      <c r="B5" s="1" t="s">
        <v>25</v>
      </c>
    </row>
    <row r="6" spans="1:7">
      <c r="A6" s="1" t="s">
        <v>26</v>
      </c>
      <c r="B6" s="1" t="s">
        <v>27</v>
      </c>
    </row>
    <row r="7" spans="1:7">
      <c r="A7" s="1" t="s">
        <v>28</v>
      </c>
      <c r="B7" s="1" t="s">
        <v>117</v>
      </c>
    </row>
    <row r="8" spans="1:7">
      <c r="A8" s="1" t="s">
        <v>29</v>
      </c>
      <c r="B8" s="1" t="s">
        <v>30</v>
      </c>
    </row>
    <row r="9" spans="1:7" ht="14.3">
      <c r="A9" s="1" t="s">
        <v>31</v>
      </c>
      <c r="B9" s="29" t="s">
        <v>32</v>
      </c>
    </row>
    <row r="10" spans="1:7">
      <c r="A10" s="1" t="s">
        <v>33</v>
      </c>
      <c r="B10" s="1" t="s">
        <v>34</v>
      </c>
    </row>
    <row r="12" spans="1:7" ht="14.3">
      <c r="A12" s="267" t="s">
        <v>35</v>
      </c>
      <c r="B12" s="271" t="s">
        <v>36</v>
      </c>
      <c r="C12" s="271" t="s">
        <v>37</v>
      </c>
      <c r="D12" s="219">
        <v>44743</v>
      </c>
      <c r="E12" s="219">
        <v>44835</v>
      </c>
    </row>
    <row r="13" spans="1:7" ht="14.3">
      <c r="A13" s="241"/>
      <c r="B13" s="156"/>
      <c r="C13" s="156"/>
      <c r="D13" s="235">
        <v>44834</v>
      </c>
      <c r="E13" s="235">
        <v>44915</v>
      </c>
    </row>
    <row r="14" spans="1:7" ht="14.3">
      <c r="A14" s="220" t="s">
        <v>44</v>
      </c>
      <c r="B14" s="301" t="s">
        <v>122</v>
      </c>
      <c r="C14" s="301" t="s">
        <v>38</v>
      </c>
      <c r="D14" s="210">
        <v>156</v>
      </c>
      <c r="E14" s="210">
        <v>125</v>
      </c>
      <c r="G14" s="302"/>
    </row>
    <row r="15" spans="1:7" ht="14.3">
      <c r="A15" s="203" t="s">
        <v>45</v>
      </c>
      <c r="B15" s="303" t="s">
        <v>122</v>
      </c>
      <c r="C15" s="303" t="s">
        <v>39</v>
      </c>
      <c r="D15" s="210">
        <f>+D14</f>
        <v>156</v>
      </c>
      <c r="E15" s="210">
        <f>+E14</f>
        <v>125</v>
      </c>
    </row>
    <row r="16" spans="1:7" ht="14.3">
      <c r="A16" s="203" t="s">
        <v>44</v>
      </c>
      <c r="B16" s="303" t="s">
        <v>122</v>
      </c>
      <c r="C16" s="303" t="s">
        <v>40</v>
      </c>
      <c r="D16" s="210">
        <f>+D14+43</f>
        <v>199</v>
      </c>
      <c r="E16" s="210">
        <f>+E14+43</f>
        <v>168</v>
      </c>
    </row>
    <row r="17" spans="1:7" ht="14.3">
      <c r="A17" s="203" t="s">
        <v>44</v>
      </c>
      <c r="B17" s="303" t="s">
        <v>122</v>
      </c>
      <c r="C17" s="303" t="s">
        <v>41</v>
      </c>
      <c r="D17" s="210">
        <f>+D14+43</f>
        <v>199</v>
      </c>
      <c r="E17" s="210">
        <f>+E14+43</f>
        <v>168</v>
      </c>
    </row>
    <row r="18" spans="1:7" ht="14.3">
      <c r="A18" s="232" t="s">
        <v>44</v>
      </c>
      <c r="B18" s="303" t="s">
        <v>122</v>
      </c>
      <c r="C18" s="304" t="s">
        <v>42</v>
      </c>
      <c r="D18" s="234">
        <f>+D14+11</f>
        <v>167</v>
      </c>
      <c r="E18" s="234">
        <f>+E14+11</f>
        <v>136</v>
      </c>
    </row>
    <row r="19" spans="1:7" ht="14.3">
      <c r="A19" s="267" t="s">
        <v>44</v>
      </c>
      <c r="B19" s="305" t="s">
        <v>185</v>
      </c>
      <c r="C19" s="306" t="s">
        <v>38</v>
      </c>
      <c r="D19" s="221">
        <v>174</v>
      </c>
      <c r="E19" s="221">
        <v>141</v>
      </c>
      <c r="F19" s="307"/>
      <c r="G19" s="308"/>
    </row>
    <row r="20" spans="1:7" ht="14.3">
      <c r="A20" s="241" t="s">
        <v>45</v>
      </c>
      <c r="B20" s="309" t="s">
        <v>185</v>
      </c>
      <c r="C20" s="310" t="s">
        <v>39</v>
      </c>
      <c r="D20" s="210">
        <f>+D19</f>
        <v>174</v>
      </c>
      <c r="E20" s="210">
        <f>+E19</f>
        <v>141</v>
      </c>
      <c r="G20" s="35"/>
    </row>
    <row r="21" spans="1:7" ht="14.3">
      <c r="A21" s="241" t="s">
        <v>44</v>
      </c>
      <c r="B21" s="309" t="s">
        <v>185</v>
      </c>
      <c r="C21" s="310" t="s">
        <v>40</v>
      </c>
      <c r="D21" s="210">
        <f>+D19+43</f>
        <v>217</v>
      </c>
      <c r="E21" s="210">
        <f>+E19+43</f>
        <v>184</v>
      </c>
      <c r="G21" s="35"/>
    </row>
    <row r="22" spans="1:7" ht="14.3">
      <c r="A22" s="241" t="s">
        <v>44</v>
      </c>
      <c r="B22" s="309" t="s">
        <v>185</v>
      </c>
      <c r="C22" s="310" t="s">
        <v>41</v>
      </c>
      <c r="D22" s="210">
        <f>+D19+43</f>
        <v>217</v>
      </c>
      <c r="E22" s="210">
        <f>+E19+43</f>
        <v>184</v>
      </c>
      <c r="G22" s="35"/>
    </row>
    <row r="23" spans="1:7" ht="14.3">
      <c r="A23" s="272" t="s">
        <v>44</v>
      </c>
      <c r="B23" s="311" t="s">
        <v>185</v>
      </c>
      <c r="C23" s="312" t="s">
        <v>42</v>
      </c>
      <c r="D23" s="234">
        <f>+D19+11</f>
        <v>185</v>
      </c>
      <c r="E23" s="234">
        <f>+E19+11</f>
        <v>152</v>
      </c>
    </row>
    <row r="24" spans="1:7" ht="14.3">
      <c r="A24" s="241" t="s">
        <v>44</v>
      </c>
      <c r="B24" s="305" t="s">
        <v>496</v>
      </c>
      <c r="C24" s="301" t="s">
        <v>38</v>
      </c>
      <c r="D24" s="221">
        <v>190</v>
      </c>
      <c r="E24" s="221">
        <v>158</v>
      </c>
      <c r="G24" s="308"/>
    </row>
    <row r="25" spans="1:7" ht="14.3">
      <c r="A25" s="241" t="s">
        <v>45</v>
      </c>
      <c r="B25" s="309" t="s">
        <v>496</v>
      </c>
      <c r="C25" s="303" t="s">
        <v>39</v>
      </c>
      <c r="D25" s="210">
        <f>+D24</f>
        <v>190</v>
      </c>
      <c r="E25" s="210">
        <f>+E24</f>
        <v>158</v>
      </c>
      <c r="G25" s="35"/>
    </row>
    <row r="26" spans="1:7" ht="14.3">
      <c r="A26" s="241" t="s">
        <v>44</v>
      </c>
      <c r="B26" s="309" t="s">
        <v>496</v>
      </c>
      <c r="C26" s="303" t="s">
        <v>40</v>
      </c>
      <c r="D26" s="210">
        <f>+D24+43</f>
        <v>233</v>
      </c>
      <c r="E26" s="210">
        <f>+E24+43</f>
        <v>201</v>
      </c>
      <c r="G26" s="35"/>
    </row>
    <row r="27" spans="1:7" ht="14.3">
      <c r="A27" s="241" t="s">
        <v>44</v>
      </c>
      <c r="B27" s="309" t="s">
        <v>496</v>
      </c>
      <c r="C27" s="303" t="s">
        <v>41</v>
      </c>
      <c r="D27" s="210">
        <f>+D24+43</f>
        <v>233</v>
      </c>
      <c r="E27" s="210">
        <f>+E24+43</f>
        <v>201</v>
      </c>
      <c r="G27" s="35"/>
    </row>
    <row r="28" spans="1:7" ht="14.3">
      <c r="A28" s="272" t="s">
        <v>44</v>
      </c>
      <c r="B28" s="311" t="s">
        <v>496</v>
      </c>
      <c r="C28" s="304" t="s">
        <v>42</v>
      </c>
      <c r="D28" s="234">
        <f>+D24+11</f>
        <v>201</v>
      </c>
      <c r="E28" s="234">
        <f>+E24+11</f>
        <v>169</v>
      </c>
    </row>
    <row r="29" spans="1:7" ht="14.3">
      <c r="A29" s="241" t="s">
        <v>44</v>
      </c>
      <c r="B29" s="303" t="s">
        <v>497</v>
      </c>
      <c r="C29" s="301" t="s">
        <v>38</v>
      </c>
      <c r="D29" s="221">
        <v>225</v>
      </c>
      <c r="E29" s="221">
        <v>194</v>
      </c>
      <c r="G29" s="308"/>
    </row>
    <row r="30" spans="1:7" ht="14.3">
      <c r="A30" s="241" t="s">
        <v>45</v>
      </c>
      <c r="B30" s="303" t="s">
        <v>497</v>
      </c>
      <c r="C30" s="303" t="s">
        <v>39</v>
      </c>
      <c r="D30" s="210">
        <f>+D29</f>
        <v>225</v>
      </c>
      <c r="E30" s="210">
        <f>+E29</f>
        <v>194</v>
      </c>
      <c r="G30" s="35"/>
    </row>
    <row r="31" spans="1:7" ht="14.3">
      <c r="A31" s="241" t="s">
        <v>44</v>
      </c>
      <c r="B31" s="303" t="s">
        <v>497</v>
      </c>
      <c r="C31" s="303" t="s">
        <v>40</v>
      </c>
      <c r="D31" s="210">
        <f>+D29+43</f>
        <v>268</v>
      </c>
      <c r="E31" s="210">
        <f>+E29+43</f>
        <v>237</v>
      </c>
      <c r="G31" s="35"/>
    </row>
    <row r="32" spans="1:7" ht="14.3">
      <c r="A32" s="241" t="s">
        <v>44</v>
      </c>
      <c r="B32" s="303" t="s">
        <v>497</v>
      </c>
      <c r="C32" s="303" t="s">
        <v>41</v>
      </c>
      <c r="D32" s="210">
        <f>+D29+43</f>
        <v>268</v>
      </c>
      <c r="E32" s="210">
        <f>+E29+43</f>
        <v>237</v>
      </c>
      <c r="G32" s="35"/>
    </row>
    <row r="33" spans="1:7" ht="14.3">
      <c r="A33" s="272" t="s">
        <v>44</v>
      </c>
      <c r="B33" s="304" t="s">
        <v>497</v>
      </c>
      <c r="C33" s="304" t="s">
        <v>42</v>
      </c>
      <c r="D33" s="234">
        <f>+D29+11</f>
        <v>236</v>
      </c>
      <c r="E33" s="234">
        <f>+E29+11</f>
        <v>205</v>
      </c>
      <c r="G33" s="35"/>
    </row>
    <row r="34" spans="1:7" ht="14.3">
      <c r="A34" s="241" t="s">
        <v>44</v>
      </c>
      <c r="B34" s="305" t="s">
        <v>498</v>
      </c>
      <c r="C34" s="301" t="s">
        <v>38</v>
      </c>
      <c r="D34" s="221">
        <v>226</v>
      </c>
      <c r="E34" s="221">
        <v>194</v>
      </c>
      <c r="G34" s="307"/>
    </row>
    <row r="35" spans="1:7" ht="14.3">
      <c r="A35" s="241" t="s">
        <v>45</v>
      </c>
      <c r="B35" s="309" t="s">
        <v>498</v>
      </c>
      <c r="C35" s="303" t="s">
        <v>39</v>
      </c>
      <c r="D35" s="210">
        <f>+D34</f>
        <v>226</v>
      </c>
      <c r="E35" s="210">
        <f>+E34</f>
        <v>194</v>
      </c>
    </row>
    <row r="36" spans="1:7" ht="14.3">
      <c r="A36" s="241" t="s">
        <v>44</v>
      </c>
      <c r="B36" s="309" t="s">
        <v>498</v>
      </c>
      <c r="C36" s="303" t="s">
        <v>40</v>
      </c>
      <c r="D36" s="210">
        <f>+D34+43</f>
        <v>269</v>
      </c>
      <c r="E36" s="210">
        <f>+E34+43</f>
        <v>237</v>
      </c>
    </row>
    <row r="37" spans="1:7" ht="14.3">
      <c r="A37" s="241" t="s">
        <v>44</v>
      </c>
      <c r="B37" s="309" t="s">
        <v>498</v>
      </c>
      <c r="C37" s="303" t="s">
        <v>41</v>
      </c>
      <c r="D37" s="210">
        <f>+D34+43</f>
        <v>269</v>
      </c>
      <c r="E37" s="210">
        <f>+E34+43</f>
        <v>237</v>
      </c>
    </row>
    <row r="38" spans="1:7" ht="14.3">
      <c r="A38" s="272" t="s">
        <v>44</v>
      </c>
      <c r="B38" s="311" t="s">
        <v>498</v>
      </c>
      <c r="C38" s="304" t="s">
        <v>42</v>
      </c>
      <c r="D38" s="234">
        <f>+D34+11</f>
        <v>237</v>
      </c>
      <c r="E38" s="234">
        <f>+E34+11</f>
        <v>205</v>
      </c>
    </row>
    <row r="39" spans="1:7" s="35" customFormat="1">
      <c r="A39" s="313" t="s">
        <v>499</v>
      </c>
    </row>
    <row r="40" spans="1:7">
      <c r="A40" s="314" t="s">
        <v>500</v>
      </c>
      <c r="D40" s="1"/>
    </row>
    <row r="41" spans="1:7" ht="14.3">
      <c r="A41" s="46" t="s">
        <v>501</v>
      </c>
      <c r="D41" s="1"/>
      <c r="F41" s="154"/>
      <c r="G41" s="154"/>
    </row>
    <row r="42" spans="1:7" ht="16.3">
      <c r="A42" s="315" t="s">
        <v>454</v>
      </c>
      <c r="D42" s="1"/>
    </row>
    <row r="44" spans="1:7" ht="14.3">
      <c r="A44" s="273" t="s">
        <v>476</v>
      </c>
      <c r="B44" s="274"/>
    </row>
    <row r="68" spans="4:4">
      <c r="D68" s="1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2"/>
  <sheetViews>
    <sheetView topLeftCell="A28" workbookViewId="0">
      <selection activeCell="D13" sqref="D13:D34"/>
    </sheetView>
  </sheetViews>
  <sheetFormatPr defaultRowHeight="12.9"/>
  <cols>
    <col min="1" max="1" width="15.625" style="1" customWidth="1"/>
    <col min="2" max="2" width="18.375" style="1" customWidth="1"/>
    <col min="3" max="3" width="20.25" style="1" customWidth="1"/>
    <col min="4" max="6" width="12" style="1" customWidth="1"/>
    <col min="7" max="7" width="7.875" style="35" customWidth="1"/>
    <col min="8" max="245" width="9.125" style="1"/>
    <col min="246" max="246" width="13.125" style="1" customWidth="1"/>
    <col min="247" max="247" width="22.75" style="1" customWidth="1"/>
    <col min="248" max="248" width="20.25" style="1" customWidth="1"/>
    <col min="249" max="249" width="11.625" style="1" customWidth="1"/>
    <col min="250" max="250" width="10.875" style="1" customWidth="1"/>
    <col min="251" max="251" width="11.75" style="1" customWidth="1"/>
    <col min="252" max="252" width="11.625" style="1" customWidth="1"/>
    <col min="253" max="253" width="10.875" style="1" customWidth="1"/>
    <col min="254" max="254" width="11.75" style="1" customWidth="1"/>
    <col min="255" max="501" width="9.125" style="1"/>
    <col min="502" max="502" width="13.125" style="1" customWidth="1"/>
    <col min="503" max="503" width="22.75" style="1" customWidth="1"/>
    <col min="504" max="504" width="20.25" style="1" customWidth="1"/>
    <col min="505" max="505" width="11.625" style="1" customWidth="1"/>
    <col min="506" max="506" width="10.875" style="1" customWidth="1"/>
    <col min="507" max="507" width="11.75" style="1" customWidth="1"/>
    <col min="508" max="508" width="11.625" style="1" customWidth="1"/>
    <col min="509" max="509" width="10.875" style="1" customWidth="1"/>
    <col min="510" max="510" width="11.75" style="1" customWidth="1"/>
    <col min="511" max="757" width="9.125" style="1"/>
    <col min="758" max="758" width="13.125" style="1" customWidth="1"/>
    <col min="759" max="759" width="22.75" style="1" customWidth="1"/>
    <col min="760" max="760" width="20.25" style="1" customWidth="1"/>
    <col min="761" max="761" width="11.625" style="1" customWidth="1"/>
    <col min="762" max="762" width="10.875" style="1" customWidth="1"/>
    <col min="763" max="763" width="11.75" style="1" customWidth="1"/>
    <col min="764" max="764" width="11.625" style="1" customWidth="1"/>
    <col min="765" max="765" width="10.875" style="1" customWidth="1"/>
    <col min="766" max="766" width="11.75" style="1" customWidth="1"/>
    <col min="767" max="1013" width="9.125" style="1"/>
    <col min="1014" max="1014" width="13.125" style="1" customWidth="1"/>
    <col min="1015" max="1015" width="22.75" style="1" customWidth="1"/>
    <col min="1016" max="1016" width="20.25" style="1" customWidth="1"/>
    <col min="1017" max="1017" width="11.625" style="1" customWidth="1"/>
    <col min="1018" max="1018" width="10.875" style="1" customWidth="1"/>
    <col min="1019" max="1019" width="11.75" style="1" customWidth="1"/>
    <col min="1020" max="1020" width="11.625" style="1" customWidth="1"/>
    <col min="1021" max="1021" width="10.875" style="1" customWidth="1"/>
    <col min="1022" max="1022" width="11.75" style="1" customWidth="1"/>
    <col min="1023" max="1269" width="9.125" style="1"/>
    <col min="1270" max="1270" width="13.125" style="1" customWidth="1"/>
    <col min="1271" max="1271" width="22.75" style="1" customWidth="1"/>
    <col min="1272" max="1272" width="20.25" style="1" customWidth="1"/>
    <col min="1273" max="1273" width="11.625" style="1" customWidth="1"/>
    <col min="1274" max="1274" width="10.875" style="1" customWidth="1"/>
    <col min="1275" max="1275" width="11.75" style="1" customWidth="1"/>
    <col min="1276" max="1276" width="11.625" style="1" customWidth="1"/>
    <col min="1277" max="1277" width="10.875" style="1" customWidth="1"/>
    <col min="1278" max="1278" width="11.75" style="1" customWidth="1"/>
    <col min="1279" max="1525" width="9.125" style="1"/>
    <col min="1526" max="1526" width="13.125" style="1" customWidth="1"/>
    <col min="1527" max="1527" width="22.75" style="1" customWidth="1"/>
    <col min="1528" max="1528" width="20.25" style="1" customWidth="1"/>
    <col min="1529" max="1529" width="11.625" style="1" customWidth="1"/>
    <col min="1530" max="1530" width="10.875" style="1" customWidth="1"/>
    <col min="1531" max="1531" width="11.75" style="1" customWidth="1"/>
    <col min="1532" max="1532" width="11.625" style="1" customWidth="1"/>
    <col min="1533" max="1533" width="10.875" style="1" customWidth="1"/>
    <col min="1534" max="1534" width="11.75" style="1" customWidth="1"/>
    <col min="1535" max="1781" width="9.125" style="1"/>
    <col min="1782" max="1782" width="13.125" style="1" customWidth="1"/>
    <col min="1783" max="1783" width="22.75" style="1" customWidth="1"/>
    <col min="1784" max="1784" width="20.25" style="1" customWidth="1"/>
    <col min="1785" max="1785" width="11.625" style="1" customWidth="1"/>
    <col min="1786" max="1786" width="10.875" style="1" customWidth="1"/>
    <col min="1787" max="1787" width="11.75" style="1" customWidth="1"/>
    <col min="1788" max="1788" width="11.625" style="1" customWidth="1"/>
    <col min="1789" max="1789" width="10.875" style="1" customWidth="1"/>
    <col min="1790" max="1790" width="11.75" style="1" customWidth="1"/>
    <col min="1791" max="2037" width="9.125" style="1"/>
    <col min="2038" max="2038" width="13.125" style="1" customWidth="1"/>
    <col min="2039" max="2039" width="22.75" style="1" customWidth="1"/>
    <col min="2040" max="2040" width="20.25" style="1" customWidth="1"/>
    <col min="2041" max="2041" width="11.625" style="1" customWidth="1"/>
    <col min="2042" max="2042" width="10.875" style="1" customWidth="1"/>
    <col min="2043" max="2043" width="11.75" style="1" customWidth="1"/>
    <col min="2044" max="2044" width="11.625" style="1" customWidth="1"/>
    <col min="2045" max="2045" width="10.875" style="1" customWidth="1"/>
    <col min="2046" max="2046" width="11.75" style="1" customWidth="1"/>
    <col min="2047" max="2293" width="9.125" style="1"/>
    <col min="2294" max="2294" width="13.125" style="1" customWidth="1"/>
    <col min="2295" max="2295" width="22.75" style="1" customWidth="1"/>
    <col min="2296" max="2296" width="20.25" style="1" customWidth="1"/>
    <col min="2297" max="2297" width="11.625" style="1" customWidth="1"/>
    <col min="2298" max="2298" width="10.875" style="1" customWidth="1"/>
    <col min="2299" max="2299" width="11.75" style="1" customWidth="1"/>
    <col min="2300" max="2300" width="11.625" style="1" customWidth="1"/>
    <col min="2301" max="2301" width="10.875" style="1" customWidth="1"/>
    <col min="2302" max="2302" width="11.75" style="1" customWidth="1"/>
    <col min="2303" max="2549" width="9.125" style="1"/>
    <col min="2550" max="2550" width="13.125" style="1" customWidth="1"/>
    <col min="2551" max="2551" width="22.75" style="1" customWidth="1"/>
    <col min="2552" max="2552" width="20.25" style="1" customWidth="1"/>
    <col min="2553" max="2553" width="11.625" style="1" customWidth="1"/>
    <col min="2554" max="2554" width="10.875" style="1" customWidth="1"/>
    <col min="2555" max="2555" width="11.75" style="1" customWidth="1"/>
    <col min="2556" max="2556" width="11.625" style="1" customWidth="1"/>
    <col min="2557" max="2557" width="10.875" style="1" customWidth="1"/>
    <col min="2558" max="2558" width="11.75" style="1" customWidth="1"/>
    <col min="2559" max="2805" width="9.125" style="1"/>
    <col min="2806" max="2806" width="13.125" style="1" customWidth="1"/>
    <col min="2807" max="2807" width="22.75" style="1" customWidth="1"/>
    <col min="2808" max="2808" width="20.25" style="1" customWidth="1"/>
    <col min="2809" max="2809" width="11.625" style="1" customWidth="1"/>
    <col min="2810" max="2810" width="10.875" style="1" customWidth="1"/>
    <col min="2811" max="2811" width="11.75" style="1" customWidth="1"/>
    <col min="2812" max="2812" width="11.625" style="1" customWidth="1"/>
    <col min="2813" max="2813" width="10.875" style="1" customWidth="1"/>
    <col min="2814" max="2814" width="11.75" style="1" customWidth="1"/>
    <col min="2815" max="3061" width="9.125" style="1"/>
    <col min="3062" max="3062" width="13.125" style="1" customWidth="1"/>
    <col min="3063" max="3063" width="22.75" style="1" customWidth="1"/>
    <col min="3064" max="3064" width="20.25" style="1" customWidth="1"/>
    <col min="3065" max="3065" width="11.625" style="1" customWidth="1"/>
    <col min="3066" max="3066" width="10.875" style="1" customWidth="1"/>
    <col min="3067" max="3067" width="11.75" style="1" customWidth="1"/>
    <col min="3068" max="3068" width="11.625" style="1" customWidth="1"/>
    <col min="3069" max="3069" width="10.875" style="1" customWidth="1"/>
    <col min="3070" max="3070" width="11.75" style="1" customWidth="1"/>
    <col min="3071" max="3317" width="9.125" style="1"/>
    <col min="3318" max="3318" width="13.125" style="1" customWidth="1"/>
    <col min="3319" max="3319" width="22.75" style="1" customWidth="1"/>
    <col min="3320" max="3320" width="20.25" style="1" customWidth="1"/>
    <col min="3321" max="3321" width="11.625" style="1" customWidth="1"/>
    <col min="3322" max="3322" width="10.875" style="1" customWidth="1"/>
    <col min="3323" max="3323" width="11.75" style="1" customWidth="1"/>
    <col min="3324" max="3324" width="11.625" style="1" customWidth="1"/>
    <col min="3325" max="3325" width="10.875" style="1" customWidth="1"/>
    <col min="3326" max="3326" width="11.75" style="1" customWidth="1"/>
    <col min="3327" max="3573" width="9.125" style="1"/>
    <col min="3574" max="3574" width="13.125" style="1" customWidth="1"/>
    <col min="3575" max="3575" width="22.75" style="1" customWidth="1"/>
    <col min="3576" max="3576" width="20.25" style="1" customWidth="1"/>
    <col min="3577" max="3577" width="11.625" style="1" customWidth="1"/>
    <col min="3578" max="3578" width="10.875" style="1" customWidth="1"/>
    <col min="3579" max="3579" width="11.75" style="1" customWidth="1"/>
    <col min="3580" max="3580" width="11.625" style="1" customWidth="1"/>
    <col min="3581" max="3581" width="10.875" style="1" customWidth="1"/>
    <col min="3582" max="3582" width="11.75" style="1" customWidth="1"/>
    <col min="3583" max="3829" width="9.125" style="1"/>
    <col min="3830" max="3830" width="13.125" style="1" customWidth="1"/>
    <col min="3831" max="3831" width="22.75" style="1" customWidth="1"/>
    <col min="3832" max="3832" width="20.25" style="1" customWidth="1"/>
    <col min="3833" max="3833" width="11.625" style="1" customWidth="1"/>
    <col min="3834" max="3834" width="10.875" style="1" customWidth="1"/>
    <col min="3835" max="3835" width="11.75" style="1" customWidth="1"/>
    <col min="3836" max="3836" width="11.625" style="1" customWidth="1"/>
    <col min="3837" max="3837" width="10.875" style="1" customWidth="1"/>
    <col min="3838" max="3838" width="11.75" style="1" customWidth="1"/>
    <col min="3839" max="4085" width="9.125" style="1"/>
    <col min="4086" max="4086" width="13.125" style="1" customWidth="1"/>
    <col min="4087" max="4087" width="22.75" style="1" customWidth="1"/>
    <col min="4088" max="4088" width="20.25" style="1" customWidth="1"/>
    <col min="4089" max="4089" width="11.625" style="1" customWidth="1"/>
    <col min="4090" max="4090" width="10.875" style="1" customWidth="1"/>
    <col min="4091" max="4091" width="11.75" style="1" customWidth="1"/>
    <col min="4092" max="4092" width="11.625" style="1" customWidth="1"/>
    <col min="4093" max="4093" width="10.875" style="1" customWidth="1"/>
    <col min="4094" max="4094" width="11.75" style="1" customWidth="1"/>
    <col min="4095" max="4341" width="9.125" style="1"/>
    <col min="4342" max="4342" width="13.125" style="1" customWidth="1"/>
    <col min="4343" max="4343" width="22.75" style="1" customWidth="1"/>
    <col min="4344" max="4344" width="20.25" style="1" customWidth="1"/>
    <col min="4345" max="4345" width="11.625" style="1" customWidth="1"/>
    <col min="4346" max="4346" width="10.875" style="1" customWidth="1"/>
    <col min="4347" max="4347" width="11.75" style="1" customWidth="1"/>
    <col min="4348" max="4348" width="11.625" style="1" customWidth="1"/>
    <col min="4349" max="4349" width="10.875" style="1" customWidth="1"/>
    <col min="4350" max="4350" width="11.75" style="1" customWidth="1"/>
    <col min="4351" max="4597" width="9.125" style="1"/>
    <col min="4598" max="4598" width="13.125" style="1" customWidth="1"/>
    <col min="4599" max="4599" width="22.75" style="1" customWidth="1"/>
    <col min="4600" max="4600" width="20.25" style="1" customWidth="1"/>
    <col min="4601" max="4601" width="11.625" style="1" customWidth="1"/>
    <col min="4602" max="4602" width="10.875" style="1" customWidth="1"/>
    <col min="4603" max="4603" width="11.75" style="1" customWidth="1"/>
    <col min="4604" max="4604" width="11.625" style="1" customWidth="1"/>
    <col min="4605" max="4605" width="10.875" style="1" customWidth="1"/>
    <col min="4606" max="4606" width="11.75" style="1" customWidth="1"/>
    <col min="4607" max="4853" width="9.125" style="1"/>
    <col min="4854" max="4854" width="13.125" style="1" customWidth="1"/>
    <col min="4855" max="4855" width="22.75" style="1" customWidth="1"/>
    <col min="4856" max="4856" width="20.25" style="1" customWidth="1"/>
    <col min="4857" max="4857" width="11.625" style="1" customWidth="1"/>
    <col min="4858" max="4858" width="10.875" style="1" customWidth="1"/>
    <col min="4859" max="4859" width="11.75" style="1" customWidth="1"/>
    <col min="4860" max="4860" width="11.625" style="1" customWidth="1"/>
    <col min="4861" max="4861" width="10.875" style="1" customWidth="1"/>
    <col min="4862" max="4862" width="11.75" style="1" customWidth="1"/>
    <col min="4863" max="5109" width="9.125" style="1"/>
    <col min="5110" max="5110" width="13.125" style="1" customWidth="1"/>
    <col min="5111" max="5111" width="22.75" style="1" customWidth="1"/>
    <col min="5112" max="5112" width="20.25" style="1" customWidth="1"/>
    <col min="5113" max="5113" width="11.625" style="1" customWidth="1"/>
    <col min="5114" max="5114" width="10.875" style="1" customWidth="1"/>
    <col min="5115" max="5115" width="11.75" style="1" customWidth="1"/>
    <col min="5116" max="5116" width="11.625" style="1" customWidth="1"/>
    <col min="5117" max="5117" width="10.875" style="1" customWidth="1"/>
    <col min="5118" max="5118" width="11.75" style="1" customWidth="1"/>
    <col min="5119" max="5365" width="9.125" style="1"/>
    <col min="5366" max="5366" width="13.125" style="1" customWidth="1"/>
    <col min="5367" max="5367" width="22.75" style="1" customWidth="1"/>
    <col min="5368" max="5368" width="20.25" style="1" customWidth="1"/>
    <col min="5369" max="5369" width="11.625" style="1" customWidth="1"/>
    <col min="5370" max="5370" width="10.875" style="1" customWidth="1"/>
    <col min="5371" max="5371" width="11.75" style="1" customWidth="1"/>
    <col min="5372" max="5372" width="11.625" style="1" customWidth="1"/>
    <col min="5373" max="5373" width="10.875" style="1" customWidth="1"/>
    <col min="5374" max="5374" width="11.75" style="1" customWidth="1"/>
    <col min="5375" max="5621" width="9.125" style="1"/>
    <col min="5622" max="5622" width="13.125" style="1" customWidth="1"/>
    <col min="5623" max="5623" width="22.75" style="1" customWidth="1"/>
    <col min="5624" max="5624" width="20.25" style="1" customWidth="1"/>
    <col min="5625" max="5625" width="11.625" style="1" customWidth="1"/>
    <col min="5626" max="5626" width="10.875" style="1" customWidth="1"/>
    <col min="5627" max="5627" width="11.75" style="1" customWidth="1"/>
    <col min="5628" max="5628" width="11.625" style="1" customWidth="1"/>
    <col min="5629" max="5629" width="10.875" style="1" customWidth="1"/>
    <col min="5630" max="5630" width="11.75" style="1" customWidth="1"/>
    <col min="5631" max="5877" width="9.125" style="1"/>
    <col min="5878" max="5878" width="13.125" style="1" customWidth="1"/>
    <col min="5879" max="5879" width="22.75" style="1" customWidth="1"/>
    <col min="5880" max="5880" width="20.25" style="1" customWidth="1"/>
    <col min="5881" max="5881" width="11.625" style="1" customWidth="1"/>
    <col min="5882" max="5882" width="10.875" style="1" customWidth="1"/>
    <col min="5883" max="5883" width="11.75" style="1" customWidth="1"/>
    <col min="5884" max="5884" width="11.625" style="1" customWidth="1"/>
    <col min="5885" max="5885" width="10.875" style="1" customWidth="1"/>
    <col min="5886" max="5886" width="11.75" style="1" customWidth="1"/>
    <col min="5887" max="6133" width="9.125" style="1"/>
    <col min="6134" max="6134" width="13.125" style="1" customWidth="1"/>
    <col min="6135" max="6135" width="22.75" style="1" customWidth="1"/>
    <col min="6136" max="6136" width="20.25" style="1" customWidth="1"/>
    <col min="6137" max="6137" width="11.625" style="1" customWidth="1"/>
    <col min="6138" max="6138" width="10.875" style="1" customWidth="1"/>
    <col min="6139" max="6139" width="11.75" style="1" customWidth="1"/>
    <col min="6140" max="6140" width="11.625" style="1" customWidth="1"/>
    <col min="6141" max="6141" width="10.875" style="1" customWidth="1"/>
    <col min="6142" max="6142" width="11.75" style="1" customWidth="1"/>
    <col min="6143" max="6389" width="9.125" style="1"/>
    <col min="6390" max="6390" width="13.125" style="1" customWidth="1"/>
    <col min="6391" max="6391" width="22.75" style="1" customWidth="1"/>
    <col min="6392" max="6392" width="20.25" style="1" customWidth="1"/>
    <col min="6393" max="6393" width="11.625" style="1" customWidth="1"/>
    <col min="6394" max="6394" width="10.875" style="1" customWidth="1"/>
    <col min="6395" max="6395" width="11.75" style="1" customWidth="1"/>
    <col min="6396" max="6396" width="11.625" style="1" customWidth="1"/>
    <col min="6397" max="6397" width="10.875" style="1" customWidth="1"/>
    <col min="6398" max="6398" width="11.75" style="1" customWidth="1"/>
    <col min="6399" max="6645" width="9.125" style="1"/>
    <col min="6646" max="6646" width="13.125" style="1" customWidth="1"/>
    <col min="6647" max="6647" width="22.75" style="1" customWidth="1"/>
    <col min="6648" max="6648" width="20.25" style="1" customWidth="1"/>
    <col min="6649" max="6649" width="11.625" style="1" customWidth="1"/>
    <col min="6650" max="6650" width="10.875" style="1" customWidth="1"/>
    <col min="6651" max="6651" width="11.75" style="1" customWidth="1"/>
    <col min="6652" max="6652" width="11.625" style="1" customWidth="1"/>
    <col min="6653" max="6653" width="10.875" style="1" customWidth="1"/>
    <col min="6654" max="6654" width="11.75" style="1" customWidth="1"/>
    <col min="6655" max="6901" width="9.125" style="1"/>
    <col min="6902" max="6902" width="13.125" style="1" customWidth="1"/>
    <col min="6903" max="6903" width="22.75" style="1" customWidth="1"/>
    <col min="6904" max="6904" width="20.25" style="1" customWidth="1"/>
    <col min="6905" max="6905" width="11.625" style="1" customWidth="1"/>
    <col min="6906" max="6906" width="10.875" style="1" customWidth="1"/>
    <col min="6907" max="6907" width="11.75" style="1" customWidth="1"/>
    <col min="6908" max="6908" width="11.625" style="1" customWidth="1"/>
    <col min="6909" max="6909" width="10.875" style="1" customWidth="1"/>
    <col min="6910" max="6910" width="11.75" style="1" customWidth="1"/>
    <col min="6911" max="7157" width="9.125" style="1"/>
    <col min="7158" max="7158" width="13.125" style="1" customWidth="1"/>
    <col min="7159" max="7159" width="22.75" style="1" customWidth="1"/>
    <col min="7160" max="7160" width="20.25" style="1" customWidth="1"/>
    <col min="7161" max="7161" width="11.625" style="1" customWidth="1"/>
    <col min="7162" max="7162" width="10.875" style="1" customWidth="1"/>
    <col min="7163" max="7163" width="11.75" style="1" customWidth="1"/>
    <col min="7164" max="7164" width="11.625" style="1" customWidth="1"/>
    <col min="7165" max="7165" width="10.875" style="1" customWidth="1"/>
    <col min="7166" max="7166" width="11.75" style="1" customWidth="1"/>
    <col min="7167" max="7413" width="9.125" style="1"/>
    <col min="7414" max="7414" width="13.125" style="1" customWidth="1"/>
    <col min="7415" max="7415" width="22.75" style="1" customWidth="1"/>
    <col min="7416" max="7416" width="20.25" style="1" customWidth="1"/>
    <col min="7417" max="7417" width="11.625" style="1" customWidth="1"/>
    <col min="7418" max="7418" width="10.875" style="1" customWidth="1"/>
    <col min="7419" max="7419" width="11.75" style="1" customWidth="1"/>
    <col min="7420" max="7420" width="11.625" style="1" customWidth="1"/>
    <col min="7421" max="7421" width="10.875" style="1" customWidth="1"/>
    <col min="7422" max="7422" width="11.75" style="1" customWidth="1"/>
    <col min="7423" max="7669" width="9.125" style="1"/>
    <col min="7670" max="7670" width="13.125" style="1" customWidth="1"/>
    <col min="7671" max="7671" width="22.75" style="1" customWidth="1"/>
    <col min="7672" max="7672" width="20.25" style="1" customWidth="1"/>
    <col min="7673" max="7673" width="11.625" style="1" customWidth="1"/>
    <col min="7674" max="7674" width="10.875" style="1" customWidth="1"/>
    <col min="7675" max="7675" width="11.75" style="1" customWidth="1"/>
    <col min="7676" max="7676" width="11.625" style="1" customWidth="1"/>
    <col min="7677" max="7677" width="10.875" style="1" customWidth="1"/>
    <col min="7678" max="7678" width="11.75" style="1" customWidth="1"/>
    <col min="7679" max="7925" width="9.125" style="1"/>
    <col min="7926" max="7926" width="13.125" style="1" customWidth="1"/>
    <col min="7927" max="7927" width="22.75" style="1" customWidth="1"/>
    <col min="7928" max="7928" width="20.25" style="1" customWidth="1"/>
    <col min="7929" max="7929" width="11.625" style="1" customWidth="1"/>
    <col min="7930" max="7930" width="10.875" style="1" customWidth="1"/>
    <col min="7931" max="7931" width="11.75" style="1" customWidth="1"/>
    <col min="7932" max="7932" width="11.625" style="1" customWidth="1"/>
    <col min="7933" max="7933" width="10.875" style="1" customWidth="1"/>
    <col min="7934" max="7934" width="11.75" style="1" customWidth="1"/>
    <col min="7935" max="8181" width="9.125" style="1"/>
    <col min="8182" max="8182" width="13.125" style="1" customWidth="1"/>
    <col min="8183" max="8183" width="22.75" style="1" customWidth="1"/>
    <col min="8184" max="8184" width="20.25" style="1" customWidth="1"/>
    <col min="8185" max="8185" width="11.625" style="1" customWidth="1"/>
    <col min="8186" max="8186" width="10.875" style="1" customWidth="1"/>
    <col min="8187" max="8187" width="11.75" style="1" customWidth="1"/>
    <col min="8188" max="8188" width="11.625" style="1" customWidth="1"/>
    <col min="8189" max="8189" width="10.875" style="1" customWidth="1"/>
    <col min="8190" max="8190" width="11.75" style="1" customWidth="1"/>
    <col min="8191" max="8437" width="9.125" style="1"/>
    <col min="8438" max="8438" width="13.125" style="1" customWidth="1"/>
    <col min="8439" max="8439" width="22.75" style="1" customWidth="1"/>
    <col min="8440" max="8440" width="20.25" style="1" customWidth="1"/>
    <col min="8441" max="8441" width="11.625" style="1" customWidth="1"/>
    <col min="8442" max="8442" width="10.875" style="1" customWidth="1"/>
    <col min="8443" max="8443" width="11.75" style="1" customWidth="1"/>
    <col min="8444" max="8444" width="11.625" style="1" customWidth="1"/>
    <col min="8445" max="8445" width="10.875" style="1" customWidth="1"/>
    <col min="8446" max="8446" width="11.75" style="1" customWidth="1"/>
    <col min="8447" max="8693" width="9.125" style="1"/>
    <col min="8694" max="8694" width="13.125" style="1" customWidth="1"/>
    <col min="8695" max="8695" width="22.75" style="1" customWidth="1"/>
    <col min="8696" max="8696" width="20.25" style="1" customWidth="1"/>
    <col min="8697" max="8697" width="11.625" style="1" customWidth="1"/>
    <col min="8698" max="8698" width="10.875" style="1" customWidth="1"/>
    <col min="8699" max="8699" width="11.75" style="1" customWidth="1"/>
    <col min="8700" max="8700" width="11.625" style="1" customWidth="1"/>
    <col min="8701" max="8701" width="10.875" style="1" customWidth="1"/>
    <col min="8702" max="8702" width="11.75" style="1" customWidth="1"/>
    <col min="8703" max="8949" width="9.125" style="1"/>
    <col min="8950" max="8950" width="13.125" style="1" customWidth="1"/>
    <col min="8951" max="8951" width="22.75" style="1" customWidth="1"/>
    <col min="8952" max="8952" width="20.25" style="1" customWidth="1"/>
    <col min="8953" max="8953" width="11.625" style="1" customWidth="1"/>
    <col min="8954" max="8954" width="10.875" style="1" customWidth="1"/>
    <col min="8955" max="8955" width="11.75" style="1" customWidth="1"/>
    <col min="8956" max="8956" width="11.625" style="1" customWidth="1"/>
    <col min="8957" max="8957" width="10.875" style="1" customWidth="1"/>
    <col min="8958" max="8958" width="11.75" style="1" customWidth="1"/>
    <col min="8959" max="9205" width="9.125" style="1"/>
    <col min="9206" max="9206" width="13.125" style="1" customWidth="1"/>
    <col min="9207" max="9207" width="22.75" style="1" customWidth="1"/>
    <col min="9208" max="9208" width="20.25" style="1" customWidth="1"/>
    <col min="9209" max="9209" width="11.625" style="1" customWidth="1"/>
    <col min="9210" max="9210" width="10.875" style="1" customWidth="1"/>
    <col min="9211" max="9211" width="11.75" style="1" customWidth="1"/>
    <col min="9212" max="9212" width="11.625" style="1" customWidth="1"/>
    <col min="9213" max="9213" width="10.875" style="1" customWidth="1"/>
    <col min="9214" max="9214" width="11.75" style="1" customWidth="1"/>
    <col min="9215" max="9461" width="9.125" style="1"/>
    <col min="9462" max="9462" width="13.125" style="1" customWidth="1"/>
    <col min="9463" max="9463" width="22.75" style="1" customWidth="1"/>
    <col min="9464" max="9464" width="20.25" style="1" customWidth="1"/>
    <col min="9465" max="9465" width="11.625" style="1" customWidth="1"/>
    <col min="9466" max="9466" width="10.875" style="1" customWidth="1"/>
    <col min="9467" max="9467" width="11.75" style="1" customWidth="1"/>
    <col min="9468" max="9468" width="11.625" style="1" customWidth="1"/>
    <col min="9469" max="9469" width="10.875" style="1" customWidth="1"/>
    <col min="9470" max="9470" width="11.75" style="1" customWidth="1"/>
    <col min="9471" max="9717" width="9.125" style="1"/>
    <col min="9718" max="9718" width="13.125" style="1" customWidth="1"/>
    <col min="9719" max="9719" width="22.75" style="1" customWidth="1"/>
    <col min="9720" max="9720" width="20.25" style="1" customWidth="1"/>
    <col min="9721" max="9721" width="11.625" style="1" customWidth="1"/>
    <col min="9722" max="9722" width="10.875" style="1" customWidth="1"/>
    <col min="9723" max="9723" width="11.75" style="1" customWidth="1"/>
    <col min="9724" max="9724" width="11.625" style="1" customWidth="1"/>
    <col min="9725" max="9725" width="10.875" style="1" customWidth="1"/>
    <col min="9726" max="9726" width="11.75" style="1" customWidth="1"/>
    <col min="9727" max="9973" width="9.125" style="1"/>
    <col min="9974" max="9974" width="13.125" style="1" customWidth="1"/>
    <col min="9975" max="9975" width="22.75" style="1" customWidth="1"/>
    <col min="9976" max="9976" width="20.25" style="1" customWidth="1"/>
    <col min="9977" max="9977" width="11.625" style="1" customWidth="1"/>
    <col min="9978" max="9978" width="10.875" style="1" customWidth="1"/>
    <col min="9979" max="9979" width="11.75" style="1" customWidth="1"/>
    <col min="9980" max="9980" width="11.625" style="1" customWidth="1"/>
    <col min="9981" max="9981" width="10.875" style="1" customWidth="1"/>
    <col min="9982" max="9982" width="11.75" style="1" customWidth="1"/>
    <col min="9983" max="10229" width="9.125" style="1"/>
    <col min="10230" max="10230" width="13.125" style="1" customWidth="1"/>
    <col min="10231" max="10231" width="22.75" style="1" customWidth="1"/>
    <col min="10232" max="10232" width="20.25" style="1" customWidth="1"/>
    <col min="10233" max="10233" width="11.625" style="1" customWidth="1"/>
    <col min="10234" max="10234" width="10.875" style="1" customWidth="1"/>
    <col min="10235" max="10235" width="11.75" style="1" customWidth="1"/>
    <col min="10236" max="10236" width="11.625" style="1" customWidth="1"/>
    <col min="10237" max="10237" width="10.875" style="1" customWidth="1"/>
    <col min="10238" max="10238" width="11.75" style="1" customWidth="1"/>
    <col min="10239" max="10485" width="9.125" style="1"/>
    <col min="10486" max="10486" width="13.125" style="1" customWidth="1"/>
    <col min="10487" max="10487" width="22.75" style="1" customWidth="1"/>
    <col min="10488" max="10488" width="20.25" style="1" customWidth="1"/>
    <col min="10489" max="10489" width="11.625" style="1" customWidth="1"/>
    <col min="10490" max="10490" width="10.875" style="1" customWidth="1"/>
    <col min="10491" max="10491" width="11.75" style="1" customWidth="1"/>
    <col min="10492" max="10492" width="11.625" style="1" customWidth="1"/>
    <col min="10493" max="10493" width="10.875" style="1" customWidth="1"/>
    <col min="10494" max="10494" width="11.75" style="1" customWidth="1"/>
    <col min="10495" max="10741" width="9.125" style="1"/>
    <col min="10742" max="10742" width="13.125" style="1" customWidth="1"/>
    <col min="10743" max="10743" width="22.75" style="1" customWidth="1"/>
    <col min="10744" max="10744" width="20.25" style="1" customWidth="1"/>
    <col min="10745" max="10745" width="11.625" style="1" customWidth="1"/>
    <col min="10746" max="10746" width="10.875" style="1" customWidth="1"/>
    <col min="10747" max="10747" width="11.75" style="1" customWidth="1"/>
    <col min="10748" max="10748" width="11.625" style="1" customWidth="1"/>
    <col min="10749" max="10749" width="10.875" style="1" customWidth="1"/>
    <col min="10750" max="10750" width="11.75" style="1" customWidth="1"/>
    <col min="10751" max="10997" width="9.125" style="1"/>
    <col min="10998" max="10998" width="13.125" style="1" customWidth="1"/>
    <col min="10999" max="10999" width="22.75" style="1" customWidth="1"/>
    <col min="11000" max="11000" width="20.25" style="1" customWidth="1"/>
    <col min="11001" max="11001" width="11.625" style="1" customWidth="1"/>
    <col min="11002" max="11002" width="10.875" style="1" customWidth="1"/>
    <col min="11003" max="11003" width="11.75" style="1" customWidth="1"/>
    <col min="11004" max="11004" width="11.625" style="1" customWidth="1"/>
    <col min="11005" max="11005" width="10.875" style="1" customWidth="1"/>
    <col min="11006" max="11006" width="11.75" style="1" customWidth="1"/>
    <col min="11007" max="11253" width="9.125" style="1"/>
    <col min="11254" max="11254" width="13.125" style="1" customWidth="1"/>
    <col min="11255" max="11255" width="22.75" style="1" customWidth="1"/>
    <col min="11256" max="11256" width="20.25" style="1" customWidth="1"/>
    <col min="11257" max="11257" width="11.625" style="1" customWidth="1"/>
    <col min="11258" max="11258" width="10.875" style="1" customWidth="1"/>
    <col min="11259" max="11259" width="11.75" style="1" customWidth="1"/>
    <col min="11260" max="11260" width="11.625" style="1" customWidth="1"/>
    <col min="11261" max="11261" width="10.875" style="1" customWidth="1"/>
    <col min="11262" max="11262" width="11.75" style="1" customWidth="1"/>
    <col min="11263" max="11509" width="9.125" style="1"/>
    <col min="11510" max="11510" width="13.125" style="1" customWidth="1"/>
    <col min="11511" max="11511" width="22.75" style="1" customWidth="1"/>
    <col min="11512" max="11512" width="20.25" style="1" customWidth="1"/>
    <col min="11513" max="11513" width="11.625" style="1" customWidth="1"/>
    <col min="11514" max="11514" width="10.875" style="1" customWidth="1"/>
    <col min="11515" max="11515" width="11.75" style="1" customWidth="1"/>
    <col min="11516" max="11516" width="11.625" style="1" customWidth="1"/>
    <col min="11517" max="11517" width="10.875" style="1" customWidth="1"/>
    <col min="11518" max="11518" width="11.75" style="1" customWidth="1"/>
    <col min="11519" max="11765" width="9.125" style="1"/>
    <col min="11766" max="11766" width="13.125" style="1" customWidth="1"/>
    <col min="11767" max="11767" width="22.75" style="1" customWidth="1"/>
    <col min="11768" max="11768" width="20.25" style="1" customWidth="1"/>
    <col min="11769" max="11769" width="11.625" style="1" customWidth="1"/>
    <col min="11770" max="11770" width="10.875" style="1" customWidth="1"/>
    <col min="11771" max="11771" width="11.75" style="1" customWidth="1"/>
    <col min="11772" max="11772" width="11.625" style="1" customWidth="1"/>
    <col min="11773" max="11773" width="10.875" style="1" customWidth="1"/>
    <col min="11774" max="11774" width="11.75" style="1" customWidth="1"/>
    <col min="11775" max="12021" width="9.125" style="1"/>
    <col min="12022" max="12022" width="13.125" style="1" customWidth="1"/>
    <col min="12023" max="12023" width="22.75" style="1" customWidth="1"/>
    <col min="12024" max="12024" width="20.25" style="1" customWidth="1"/>
    <col min="12025" max="12025" width="11.625" style="1" customWidth="1"/>
    <col min="12026" max="12026" width="10.875" style="1" customWidth="1"/>
    <col min="12027" max="12027" width="11.75" style="1" customWidth="1"/>
    <col min="12028" max="12028" width="11.625" style="1" customWidth="1"/>
    <col min="12029" max="12029" width="10.875" style="1" customWidth="1"/>
    <col min="12030" max="12030" width="11.75" style="1" customWidth="1"/>
    <col min="12031" max="12277" width="9.125" style="1"/>
    <col min="12278" max="12278" width="13.125" style="1" customWidth="1"/>
    <col min="12279" max="12279" width="22.75" style="1" customWidth="1"/>
    <col min="12280" max="12280" width="20.25" style="1" customWidth="1"/>
    <col min="12281" max="12281" width="11.625" style="1" customWidth="1"/>
    <col min="12282" max="12282" width="10.875" style="1" customWidth="1"/>
    <col min="12283" max="12283" width="11.75" style="1" customWidth="1"/>
    <col min="12284" max="12284" width="11.625" style="1" customWidth="1"/>
    <col min="12285" max="12285" width="10.875" style="1" customWidth="1"/>
    <col min="12286" max="12286" width="11.75" style="1" customWidth="1"/>
    <col min="12287" max="12533" width="9.125" style="1"/>
    <col min="12534" max="12534" width="13.125" style="1" customWidth="1"/>
    <col min="12535" max="12535" width="22.75" style="1" customWidth="1"/>
    <col min="12536" max="12536" width="20.25" style="1" customWidth="1"/>
    <col min="12537" max="12537" width="11.625" style="1" customWidth="1"/>
    <col min="12538" max="12538" width="10.875" style="1" customWidth="1"/>
    <col min="12539" max="12539" width="11.75" style="1" customWidth="1"/>
    <col min="12540" max="12540" width="11.625" style="1" customWidth="1"/>
    <col min="12541" max="12541" width="10.875" style="1" customWidth="1"/>
    <col min="12542" max="12542" width="11.75" style="1" customWidth="1"/>
    <col min="12543" max="12789" width="9.125" style="1"/>
    <col min="12790" max="12790" width="13.125" style="1" customWidth="1"/>
    <col min="12791" max="12791" width="22.75" style="1" customWidth="1"/>
    <col min="12792" max="12792" width="20.25" style="1" customWidth="1"/>
    <col min="12793" max="12793" width="11.625" style="1" customWidth="1"/>
    <col min="12794" max="12794" width="10.875" style="1" customWidth="1"/>
    <col min="12795" max="12795" width="11.75" style="1" customWidth="1"/>
    <col min="12796" max="12796" width="11.625" style="1" customWidth="1"/>
    <col min="12797" max="12797" width="10.875" style="1" customWidth="1"/>
    <col min="12798" max="12798" width="11.75" style="1" customWidth="1"/>
    <col min="12799" max="13045" width="9.125" style="1"/>
    <col min="13046" max="13046" width="13.125" style="1" customWidth="1"/>
    <col min="13047" max="13047" width="22.75" style="1" customWidth="1"/>
    <col min="13048" max="13048" width="20.25" style="1" customWidth="1"/>
    <col min="13049" max="13049" width="11.625" style="1" customWidth="1"/>
    <col min="13050" max="13050" width="10.875" style="1" customWidth="1"/>
    <col min="13051" max="13051" width="11.75" style="1" customWidth="1"/>
    <col min="13052" max="13052" width="11.625" style="1" customWidth="1"/>
    <col min="13053" max="13053" width="10.875" style="1" customWidth="1"/>
    <col min="13054" max="13054" width="11.75" style="1" customWidth="1"/>
    <col min="13055" max="13301" width="9.125" style="1"/>
    <col min="13302" max="13302" width="13.125" style="1" customWidth="1"/>
    <col min="13303" max="13303" width="22.75" style="1" customWidth="1"/>
    <col min="13304" max="13304" width="20.25" style="1" customWidth="1"/>
    <col min="13305" max="13305" width="11.625" style="1" customWidth="1"/>
    <col min="13306" max="13306" width="10.875" style="1" customWidth="1"/>
    <col min="13307" max="13307" width="11.75" style="1" customWidth="1"/>
    <col min="13308" max="13308" width="11.625" style="1" customWidth="1"/>
    <col min="13309" max="13309" width="10.875" style="1" customWidth="1"/>
    <col min="13310" max="13310" width="11.75" style="1" customWidth="1"/>
    <col min="13311" max="13557" width="9.125" style="1"/>
    <col min="13558" max="13558" width="13.125" style="1" customWidth="1"/>
    <col min="13559" max="13559" width="22.75" style="1" customWidth="1"/>
    <col min="13560" max="13560" width="20.25" style="1" customWidth="1"/>
    <col min="13561" max="13561" width="11.625" style="1" customWidth="1"/>
    <col min="13562" max="13562" width="10.875" style="1" customWidth="1"/>
    <col min="13563" max="13563" width="11.75" style="1" customWidth="1"/>
    <col min="13564" max="13564" width="11.625" style="1" customWidth="1"/>
    <col min="13565" max="13565" width="10.875" style="1" customWidth="1"/>
    <col min="13566" max="13566" width="11.75" style="1" customWidth="1"/>
    <col min="13567" max="13813" width="9.125" style="1"/>
    <col min="13814" max="13814" width="13.125" style="1" customWidth="1"/>
    <col min="13815" max="13815" width="22.75" style="1" customWidth="1"/>
    <col min="13816" max="13816" width="20.25" style="1" customWidth="1"/>
    <col min="13817" max="13817" width="11.625" style="1" customWidth="1"/>
    <col min="13818" max="13818" width="10.875" style="1" customWidth="1"/>
    <col min="13819" max="13819" width="11.75" style="1" customWidth="1"/>
    <col min="13820" max="13820" width="11.625" style="1" customWidth="1"/>
    <col min="13821" max="13821" width="10.875" style="1" customWidth="1"/>
    <col min="13822" max="13822" width="11.75" style="1" customWidth="1"/>
    <col min="13823" max="14069" width="9.125" style="1"/>
    <col min="14070" max="14070" width="13.125" style="1" customWidth="1"/>
    <col min="14071" max="14071" width="22.75" style="1" customWidth="1"/>
    <col min="14072" max="14072" width="20.25" style="1" customWidth="1"/>
    <col min="14073" max="14073" width="11.625" style="1" customWidth="1"/>
    <col min="14074" max="14074" width="10.875" style="1" customWidth="1"/>
    <col min="14075" max="14075" width="11.75" style="1" customWidth="1"/>
    <col min="14076" max="14076" width="11.625" style="1" customWidth="1"/>
    <col min="14077" max="14077" width="10.875" style="1" customWidth="1"/>
    <col min="14078" max="14078" width="11.75" style="1" customWidth="1"/>
    <col min="14079" max="14325" width="9.125" style="1"/>
    <col min="14326" max="14326" width="13.125" style="1" customWidth="1"/>
    <col min="14327" max="14327" width="22.75" style="1" customWidth="1"/>
    <col min="14328" max="14328" width="20.25" style="1" customWidth="1"/>
    <col min="14329" max="14329" width="11.625" style="1" customWidth="1"/>
    <col min="14330" max="14330" width="10.875" style="1" customWidth="1"/>
    <col min="14331" max="14331" width="11.75" style="1" customWidth="1"/>
    <col min="14332" max="14332" width="11.625" style="1" customWidth="1"/>
    <col min="14333" max="14333" width="10.875" style="1" customWidth="1"/>
    <col min="14334" max="14334" width="11.75" style="1" customWidth="1"/>
    <col min="14335" max="14581" width="9.125" style="1"/>
    <col min="14582" max="14582" width="13.125" style="1" customWidth="1"/>
    <col min="14583" max="14583" width="22.75" style="1" customWidth="1"/>
    <col min="14584" max="14584" width="20.25" style="1" customWidth="1"/>
    <col min="14585" max="14585" width="11.625" style="1" customWidth="1"/>
    <col min="14586" max="14586" width="10.875" style="1" customWidth="1"/>
    <col min="14587" max="14587" width="11.75" style="1" customWidth="1"/>
    <col min="14588" max="14588" width="11.625" style="1" customWidth="1"/>
    <col min="14589" max="14589" width="10.875" style="1" customWidth="1"/>
    <col min="14590" max="14590" width="11.75" style="1" customWidth="1"/>
    <col min="14591" max="14837" width="9.125" style="1"/>
    <col min="14838" max="14838" width="13.125" style="1" customWidth="1"/>
    <col min="14839" max="14839" width="22.75" style="1" customWidth="1"/>
    <col min="14840" max="14840" width="20.25" style="1" customWidth="1"/>
    <col min="14841" max="14841" width="11.625" style="1" customWidth="1"/>
    <col min="14842" max="14842" width="10.875" style="1" customWidth="1"/>
    <col min="14843" max="14843" width="11.75" style="1" customWidth="1"/>
    <col min="14844" max="14844" width="11.625" style="1" customWidth="1"/>
    <col min="14845" max="14845" width="10.875" style="1" customWidth="1"/>
    <col min="14846" max="14846" width="11.75" style="1" customWidth="1"/>
    <col min="14847" max="15093" width="9.125" style="1"/>
    <col min="15094" max="15094" width="13.125" style="1" customWidth="1"/>
    <col min="15095" max="15095" width="22.75" style="1" customWidth="1"/>
    <col min="15096" max="15096" width="20.25" style="1" customWidth="1"/>
    <col min="15097" max="15097" width="11.625" style="1" customWidth="1"/>
    <col min="15098" max="15098" width="10.875" style="1" customWidth="1"/>
    <col min="15099" max="15099" width="11.75" style="1" customWidth="1"/>
    <col min="15100" max="15100" width="11.625" style="1" customWidth="1"/>
    <col min="15101" max="15101" width="10.875" style="1" customWidth="1"/>
    <col min="15102" max="15102" width="11.75" style="1" customWidth="1"/>
    <col min="15103" max="15349" width="9.125" style="1"/>
    <col min="15350" max="15350" width="13.125" style="1" customWidth="1"/>
    <col min="15351" max="15351" width="22.75" style="1" customWidth="1"/>
    <col min="15352" max="15352" width="20.25" style="1" customWidth="1"/>
    <col min="15353" max="15353" width="11.625" style="1" customWidth="1"/>
    <col min="15354" max="15354" width="10.875" style="1" customWidth="1"/>
    <col min="15355" max="15355" width="11.75" style="1" customWidth="1"/>
    <col min="15356" max="15356" width="11.625" style="1" customWidth="1"/>
    <col min="15357" max="15357" width="10.875" style="1" customWidth="1"/>
    <col min="15358" max="15358" width="11.75" style="1" customWidth="1"/>
    <col min="15359" max="15605" width="9.125" style="1"/>
    <col min="15606" max="15606" width="13.125" style="1" customWidth="1"/>
    <col min="15607" max="15607" width="22.75" style="1" customWidth="1"/>
    <col min="15608" max="15608" width="20.25" style="1" customWidth="1"/>
    <col min="15609" max="15609" width="11.625" style="1" customWidth="1"/>
    <col min="15610" max="15610" width="10.875" style="1" customWidth="1"/>
    <col min="15611" max="15611" width="11.75" style="1" customWidth="1"/>
    <col min="15612" max="15612" width="11.625" style="1" customWidth="1"/>
    <col min="15613" max="15613" width="10.875" style="1" customWidth="1"/>
    <col min="15614" max="15614" width="11.75" style="1" customWidth="1"/>
    <col min="15615" max="15861" width="9.125" style="1"/>
    <col min="15862" max="15862" width="13.125" style="1" customWidth="1"/>
    <col min="15863" max="15863" width="22.75" style="1" customWidth="1"/>
    <col min="15864" max="15864" width="20.25" style="1" customWidth="1"/>
    <col min="15865" max="15865" width="11.625" style="1" customWidth="1"/>
    <col min="15866" max="15866" width="10.875" style="1" customWidth="1"/>
    <col min="15867" max="15867" width="11.75" style="1" customWidth="1"/>
    <col min="15868" max="15868" width="11.625" style="1" customWidth="1"/>
    <col min="15869" max="15869" width="10.875" style="1" customWidth="1"/>
    <col min="15870" max="15870" width="11.75" style="1" customWidth="1"/>
    <col min="15871" max="16117" width="9.125" style="1"/>
    <col min="16118" max="16118" width="13.125" style="1" customWidth="1"/>
    <col min="16119" max="16119" width="22.75" style="1" customWidth="1"/>
    <col min="16120" max="16120" width="20.25" style="1" customWidth="1"/>
    <col min="16121" max="16121" width="11.625" style="1" customWidth="1"/>
    <col min="16122" max="16122" width="10.875" style="1" customWidth="1"/>
    <col min="16123" max="16123" width="11.75" style="1" customWidth="1"/>
    <col min="16124" max="16124" width="11.625" style="1" customWidth="1"/>
    <col min="16125" max="16125" width="10.875" style="1" customWidth="1"/>
    <col min="16126" max="16126" width="11.75" style="1" customWidth="1"/>
    <col min="16127" max="16384" width="9.125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144</v>
      </c>
    </row>
    <row r="5" spans="1:7">
      <c r="A5" s="1" t="s">
        <v>23</v>
      </c>
      <c r="B5" s="1" t="s">
        <v>503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117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 ht="14.3">
      <c r="A13" s="267" t="s">
        <v>35</v>
      </c>
      <c r="B13" s="271" t="s">
        <v>36</v>
      </c>
      <c r="C13" s="271" t="s">
        <v>37</v>
      </c>
      <c r="D13" s="219">
        <v>44743</v>
      </c>
      <c r="E13" s="219">
        <v>44835</v>
      </c>
      <c r="F13" s="316"/>
      <c r="G13" s="1"/>
    </row>
    <row r="14" spans="1:7" ht="14.3">
      <c r="A14" s="241"/>
      <c r="B14" s="156"/>
      <c r="C14" s="156"/>
      <c r="D14" s="235">
        <v>44834</v>
      </c>
      <c r="E14" s="235">
        <v>44916</v>
      </c>
      <c r="F14" s="316"/>
      <c r="G14" s="1"/>
    </row>
    <row r="15" spans="1:7" ht="14.3">
      <c r="A15" s="220" t="s">
        <v>44</v>
      </c>
      <c r="B15" s="317" t="s">
        <v>122</v>
      </c>
      <c r="C15" s="317" t="s">
        <v>38</v>
      </c>
      <c r="D15" s="202">
        <v>164</v>
      </c>
      <c r="E15" s="202">
        <v>133</v>
      </c>
      <c r="F15" s="318"/>
      <c r="G15" s="1"/>
    </row>
    <row r="16" spans="1:7" ht="14.3">
      <c r="A16" s="203" t="s">
        <v>45</v>
      </c>
      <c r="B16" s="319" t="s">
        <v>122</v>
      </c>
      <c r="C16" s="319" t="s">
        <v>39</v>
      </c>
      <c r="D16" s="202">
        <f>+D15</f>
        <v>164</v>
      </c>
      <c r="E16" s="202">
        <f>+E15</f>
        <v>133</v>
      </c>
      <c r="F16" s="318"/>
      <c r="G16" s="1"/>
    </row>
    <row r="17" spans="1:7" ht="14.3">
      <c r="A17" s="203" t="s">
        <v>44</v>
      </c>
      <c r="B17" s="319" t="s">
        <v>122</v>
      </c>
      <c r="C17" s="319" t="s">
        <v>40</v>
      </c>
      <c r="D17" s="202">
        <f>+D15+39</f>
        <v>203</v>
      </c>
      <c r="E17" s="202">
        <f>+E15+39</f>
        <v>172</v>
      </c>
      <c r="F17" s="318"/>
      <c r="G17" s="1"/>
    </row>
    <row r="18" spans="1:7" ht="14.3">
      <c r="A18" s="203" t="s">
        <v>44</v>
      </c>
      <c r="B18" s="319" t="s">
        <v>122</v>
      </c>
      <c r="C18" s="319" t="s">
        <v>41</v>
      </c>
      <c r="D18" s="202">
        <f>+D15+39</f>
        <v>203</v>
      </c>
      <c r="E18" s="202">
        <f>+E15+39</f>
        <v>172</v>
      </c>
      <c r="F18" s="318"/>
      <c r="G18" s="1"/>
    </row>
    <row r="19" spans="1:7" ht="14.3">
      <c r="A19" s="232" t="s">
        <v>44</v>
      </c>
      <c r="B19" s="320" t="s">
        <v>122</v>
      </c>
      <c r="C19" s="320" t="s">
        <v>42</v>
      </c>
      <c r="D19" s="321">
        <f>+D15+11</f>
        <v>175</v>
      </c>
      <c r="E19" s="321">
        <f>+E15+11</f>
        <v>144</v>
      </c>
      <c r="F19" s="318"/>
      <c r="G19" s="1"/>
    </row>
    <row r="20" spans="1:7" ht="14.3">
      <c r="A20" s="241" t="s">
        <v>44</v>
      </c>
      <c r="B20" s="317" t="s">
        <v>502</v>
      </c>
      <c r="C20" s="317" t="s">
        <v>38</v>
      </c>
      <c r="D20" s="322">
        <v>180</v>
      </c>
      <c r="E20" s="322">
        <v>148</v>
      </c>
      <c r="F20" s="318"/>
      <c r="G20" s="1"/>
    </row>
    <row r="21" spans="1:7" ht="14.3">
      <c r="A21" s="241" t="s">
        <v>45</v>
      </c>
      <c r="B21" s="319" t="s">
        <v>502</v>
      </c>
      <c r="C21" s="319" t="s">
        <v>39</v>
      </c>
      <c r="D21" s="202">
        <f>+D20</f>
        <v>180</v>
      </c>
      <c r="E21" s="202">
        <f>+E20</f>
        <v>148</v>
      </c>
      <c r="F21" s="318"/>
      <c r="G21" s="1"/>
    </row>
    <row r="22" spans="1:7" ht="14.3">
      <c r="A22" s="241" t="s">
        <v>44</v>
      </c>
      <c r="B22" s="319" t="s">
        <v>502</v>
      </c>
      <c r="C22" s="319" t="s">
        <v>40</v>
      </c>
      <c r="D22" s="202">
        <f>+D20+39</f>
        <v>219</v>
      </c>
      <c r="E22" s="202">
        <f>+E20+39</f>
        <v>187</v>
      </c>
      <c r="F22" s="318"/>
      <c r="G22" s="1"/>
    </row>
    <row r="23" spans="1:7" ht="14.3">
      <c r="A23" s="241" t="s">
        <v>44</v>
      </c>
      <c r="B23" s="319" t="s">
        <v>502</v>
      </c>
      <c r="C23" s="319" t="s">
        <v>41</v>
      </c>
      <c r="D23" s="202">
        <f>+D20+39</f>
        <v>219</v>
      </c>
      <c r="E23" s="202">
        <f>+E20+39</f>
        <v>187</v>
      </c>
      <c r="F23" s="318"/>
      <c r="G23" s="1"/>
    </row>
    <row r="24" spans="1:7" ht="14.3">
      <c r="A24" s="272" t="s">
        <v>44</v>
      </c>
      <c r="B24" s="320" t="s">
        <v>502</v>
      </c>
      <c r="C24" s="320" t="s">
        <v>42</v>
      </c>
      <c r="D24" s="321">
        <f>+D20+11</f>
        <v>191</v>
      </c>
      <c r="E24" s="321">
        <f>+E20+11</f>
        <v>159</v>
      </c>
      <c r="F24" s="318"/>
      <c r="G24" s="1"/>
    </row>
    <row r="25" spans="1:7" ht="14.3">
      <c r="A25" s="241" t="s">
        <v>44</v>
      </c>
      <c r="B25" s="317" t="s">
        <v>185</v>
      </c>
      <c r="C25" s="317" t="s">
        <v>38</v>
      </c>
      <c r="D25" s="322">
        <v>197</v>
      </c>
      <c r="E25" s="322">
        <v>166</v>
      </c>
      <c r="F25" s="318"/>
      <c r="G25" s="1"/>
    </row>
    <row r="26" spans="1:7" ht="14.3">
      <c r="A26" s="241" t="s">
        <v>45</v>
      </c>
      <c r="B26" s="319" t="s">
        <v>185</v>
      </c>
      <c r="C26" s="319" t="s">
        <v>39</v>
      </c>
      <c r="D26" s="202">
        <f>+D25</f>
        <v>197</v>
      </c>
      <c r="E26" s="202">
        <f>+E25</f>
        <v>166</v>
      </c>
      <c r="F26" s="318"/>
      <c r="G26" s="1"/>
    </row>
    <row r="27" spans="1:7" ht="14.3">
      <c r="A27" s="241" t="s">
        <v>44</v>
      </c>
      <c r="B27" s="319" t="s">
        <v>185</v>
      </c>
      <c r="C27" s="319" t="s">
        <v>40</v>
      </c>
      <c r="D27" s="202">
        <f>+D25+39</f>
        <v>236</v>
      </c>
      <c r="E27" s="202">
        <f>+E25+39</f>
        <v>205</v>
      </c>
      <c r="F27" s="318"/>
      <c r="G27" s="1"/>
    </row>
    <row r="28" spans="1:7" ht="14.3">
      <c r="A28" s="241" t="s">
        <v>44</v>
      </c>
      <c r="B28" s="319" t="s">
        <v>185</v>
      </c>
      <c r="C28" s="319" t="s">
        <v>41</v>
      </c>
      <c r="D28" s="202">
        <f>+D25+39</f>
        <v>236</v>
      </c>
      <c r="E28" s="202">
        <f>+E25+39</f>
        <v>205</v>
      </c>
      <c r="F28" s="318"/>
      <c r="G28" s="1"/>
    </row>
    <row r="29" spans="1:7" ht="14.3">
      <c r="A29" s="272" t="s">
        <v>44</v>
      </c>
      <c r="B29" s="320" t="s">
        <v>185</v>
      </c>
      <c r="C29" s="320" t="s">
        <v>42</v>
      </c>
      <c r="D29" s="321">
        <f>+D25+11</f>
        <v>208</v>
      </c>
      <c r="E29" s="321">
        <f>+E25+11</f>
        <v>177</v>
      </c>
      <c r="F29" s="318"/>
      <c r="G29" s="1"/>
    </row>
    <row r="30" spans="1:7" ht="14.3">
      <c r="A30" s="241" t="s">
        <v>44</v>
      </c>
      <c r="B30" s="317" t="s">
        <v>49</v>
      </c>
      <c r="C30" s="319" t="s">
        <v>38</v>
      </c>
      <c r="D30" s="202">
        <v>228</v>
      </c>
      <c r="E30" s="202">
        <v>197</v>
      </c>
      <c r="F30" s="318"/>
      <c r="G30" s="1"/>
    </row>
    <row r="31" spans="1:7" ht="14.3">
      <c r="A31" s="241" t="s">
        <v>45</v>
      </c>
      <c r="B31" s="319" t="s">
        <v>49</v>
      </c>
      <c r="C31" s="319" t="s">
        <v>39</v>
      </c>
      <c r="D31" s="202">
        <f>+D30</f>
        <v>228</v>
      </c>
      <c r="E31" s="202">
        <f>+E30</f>
        <v>197</v>
      </c>
      <c r="F31" s="318"/>
      <c r="G31" s="1"/>
    </row>
    <row r="32" spans="1:7" ht="14.3">
      <c r="A32" s="241" t="s">
        <v>44</v>
      </c>
      <c r="B32" s="319" t="s">
        <v>49</v>
      </c>
      <c r="C32" s="319" t="s">
        <v>40</v>
      </c>
      <c r="D32" s="202">
        <f>+D30+39</f>
        <v>267</v>
      </c>
      <c r="E32" s="202">
        <f>+E30+39</f>
        <v>236</v>
      </c>
      <c r="F32" s="318"/>
      <c r="G32" s="1"/>
    </row>
    <row r="33" spans="1:7" ht="14.3">
      <c r="A33" s="241" t="s">
        <v>44</v>
      </c>
      <c r="B33" s="319" t="s">
        <v>49</v>
      </c>
      <c r="C33" s="319" t="s">
        <v>41</v>
      </c>
      <c r="D33" s="202">
        <f>+D30+39</f>
        <v>267</v>
      </c>
      <c r="E33" s="202">
        <f>+E30+39</f>
        <v>236</v>
      </c>
      <c r="F33" s="318"/>
      <c r="G33" s="1"/>
    </row>
    <row r="34" spans="1:7" ht="14.3">
      <c r="A34" s="232" t="s">
        <v>44</v>
      </c>
      <c r="B34" s="320" t="s">
        <v>49</v>
      </c>
      <c r="C34" s="311" t="s">
        <v>42</v>
      </c>
      <c r="D34" s="321">
        <f>+D30+11</f>
        <v>239</v>
      </c>
      <c r="E34" s="321">
        <f>+E30+11</f>
        <v>208</v>
      </c>
      <c r="F34" s="318"/>
      <c r="G34" s="1"/>
    </row>
    <row r="35" spans="1:7" s="35" customFormat="1" ht="14.3">
      <c r="A35" s="323"/>
    </row>
    <row r="36" spans="1:7" ht="16.3">
      <c r="A36" s="324" t="s">
        <v>499</v>
      </c>
    </row>
    <row r="37" spans="1:7" ht="14.3">
      <c r="A37" s="325" t="s">
        <v>500</v>
      </c>
      <c r="F37" s="154"/>
    </row>
    <row r="38" spans="1:7" ht="16.3">
      <c r="A38" s="315" t="s">
        <v>501</v>
      </c>
    </row>
    <row r="39" spans="1:7">
      <c r="A39" s="1" t="s">
        <v>454</v>
      </c>
    </row>
    <row r="42" spans="1:7" ht="14.3">
      <c r="A42" s="273" t="s">
        <v>476</v>
      </c>
      <c r="B42" s="27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5"/>
  <sheetViews>
    <sheetView workbookViewId="0"/>
  </sheetViews>
  <sheetFormatPr defaultRowHeight="12.9"/>
  <cols>
    <col min="1" max="1" width="16.75" style="1" customWidth="1"/>
    <col min="2" max="2" width="22.75" style="1" customWidth="1"/>
    <col min="3" max="3" width="20.25" style="1" customWidth="1"/>
    <col min="4" max="4" width="12.125" style="1" customWidth="1"/>
    <col min="5" max="254" width="9.125" style="1"/>
    <col min="255" max="255" width="13.125" style="1" customWidth="1"/>
    <col min="256" max="256" width="22.75" style="1" customWidth="1"/>
    <col min="257" max="257" width="20.25" style="1" customWidth="1"/>
    <col min="258" max="258" width="12.125" style="1" customWidth="1"/>
    <col min="259" max="259" width="12.375" style="1" customWidth="1"/>
    <col min="260" max="260" width="11.25" style="1" customWidth="1"/>
    <col min="261" max="510" width="9.125" style="1"/>
    <col min="511" max="511" width="13.125" style="1" customWidth="1"/>
    <col min="512" max="512" width="22.75" style="1" customWidth="1"/>
    <col min="513" max="513" width="20.25" style="1" customWidth="1"/>
    <col min="514" max="514" width="12.125" style="1" customWidth="1"/>
    <col min="515" max="515" width="12.375" style="1" customWidth="1"/>
    <col min="516" max="516" width="11.25" style="1" customWidth="1"/>
    <col min="517" max="766" width="9.125" style="1"/>
    <col min="767" max="767" width="13.125" style="1" customWidth="1"/>
    <col min="768" max="768" width="22.75" style="1" customWidth="1"/>
    <col min="769" max="769" width="20.25" style="1" customWidth="1"/>
    <col min="770" max="770" width="12.125" style="1" customWidth="1"/>
    <col min="771" max="771" width="12.375" style="1" customWidth="1"/>
    <col min="772" max="772" width="11.25" style="1" customWidth="1"/>
    <col min="773" max="1022" width="9.125" style="1"/>
    <col min="1023" max="1023" width="13.125" style="1" customWidth="1"/>
    <col min="1024" max="1024" width="22.75" style="1" customWidth="1"/>
    <col min="1025" max="1025" width="20.25" style="1" customWidth="1"/>
    <col min="1026" max="1026" width="12.125" style="1" customWidth="1"/>
    <col min="1027" max="1027" width="12.375" style="1" customWidth="1"/>
    <col min="1028" max="1028" width="11.25" style="1" customWidth="1"/>
    <col min="1029" max="1278" width="9.125" style="1"/>
    <col min="1279" max="1279" width="13.125" style="1" customWidth="1"/>
    <col min="1280" max="1280" width="22.75" style="1" customWidth="1"/>
    <col min="1281" max="1281" width="20.25" style="1" customWidth="1"/>
    <col min="1282" max="1282" width="12.125" style="1" customWidth="1"/>
    <col min="1283" max="1283" width="12.375" style="1" customWidth="1"/>
    <col min="1284" max="1284" width="11.25" style="1" customWidth="1"/>
    <col min="1285" max="1534" width="9.125" style="1"/>
    <col min="1535" max="1535" width="13.125" style="1" customWidth="1"/>
    <col min="1536" max="1536" width="22.75" style="1" customWidth="1"/>
    <col min="1537" max="1537" width="20.25" style="1" customWidth="1"/>
    <col min="1538" max="1538" width="12.125" style="1" customWidth="1"/>
    <col min="1539" max="1539" width="12.375" style="1" customWidth="1"/>
    <col min="1540" max="1540" width="11.25" style="1" customWidth="1"/>
    <col min="1541" max="1790" width="9.125" style="1"/>
    <col min="1791" max="1791" width="13.125" style="1" customWidth="1"/>
    <col min="1792" max="1792" width="22.75" style="1" customWidth="1"/>
    <col min="1793" max="1793" width="20.25" style="1" customWidth="1"/>
    <col min="1794" max="1794" width="12.125" style="1" customWidth="1"/>
    <col min="1795" max="1795" width="12.375" style="1" customWidth="1"/>
    <col min="1796" max="1796" width="11.25" style="1" customWidth="1"/>
    <col min="1797" max="2046" width="9.125" style="1"/>
    <col min="2047" max="2047" width="13.125" style="1" customWidth="1"/>
    <col min="2048" max="2048" width="22.75" style="1" customWidth="1"/>
    <col min="2049" max="2049" width="20.25" style="1" customWidth="1"/>
    <col min="2050" max="2050" width="12.125" style="1" customWidth="1"/>
    <col min="2051" max="2051" width="12.375" style="1" customWidth="1"/>
    <col min="2052" max="2052" width="11.25" style="1" customWidth="1"/>
    <col min="2053" max="2302" width="9.125" style="1"/>
    <col min="2303" max="2303" width="13.125" style="1" customWidth="1"/>
    <col min="2304" max="2304" width="22.75" style="1" customWidth="1"/>
    <col min="2305" max="2305" width="20.25" style="1" customWidth="1"/>
    <col min="2306" max="2306" width="12.125" style="1" customWidth="1"/>
    <col min="2307" max="2307" width="12.375" style="1" customWidth="1"/>
    <col min="2308" max="2308" width="11.25" style="1" customWidth="1"/>
    <col min="2309" max="2558" width="9.125" style="1"/>
    <col min="2559" max="2559" width="13.125" style="1" customWidth="1"/>
    <col min="2560" max="2560" width="22.75" style="1" customWidth="1"/>
    <col min="2561" max="2561" width="20.25" style="1" customWidth="1"/>
    <col min="2562" max="2562" width="12.125" style="1" customWidth="1"/>
    <col min="2563" max="2563" width="12.375" style="1" customWidth="1"/>
    <col min="2564" max="2564" width="11.25" style="1" customWidth="1"/>
    <col min="2565" max="2814" width="9.125" style="1"/>
    <col min="2815" max="2815" width="13.125" style="1" customWidth="1"/>
    <col min="2816" max="2816" width="22.75" style="1" customWidth="1"/>
    <col min="2817" max="2817" width="20.25" style="1" customWidth="1"/>
    <col min="2818" max="2818" width="12.125" style="1" customWidth="1"/>
    <col min="2819" max="2819" width="12.375" style="1" customWidth="1"/>
    <col min="2820" max="2820" width="11.25" style="1" customWidth="1"/>
    <col min="2821" max="3070" width="9.125" style="1"/>
    <col min="3071" max="3071" width="13.125" style="1" customWidth="1"/>
    <col min="3072" max="3072" width="22.75" style="1" customWidth="1"/>
    <col min="3073" max="3073" width="20.25" style="1" customWidth="1"/>
    <col min="3074" max="3074" width="12.125" style="1" customWidth="1"/>
    <col min="3075" max="3075" width="12.375" style="1" customWidth="1"/>
    <col min="3076" max="3076" width="11.25" style="1" customWidth="1"/>
    <col min="3077" max="3326" width="9.125" style="1"/>
    <col min="3327" max="3327" width="13.125" style="1" customWidth="1"/>
    <col min="3328" max="3328" width="22.75" style="1" customWidth="1"/>
    <col min="3329" max="3329" width="20.25" style="1" customWidth="1"/>
    <col min="3330" max="3330" width="12.125" style="1" customWidth="1"/>
    <col min="3331" max="3331" width="12.375" style="1" customWidth="1"/>
    <col min="3332" max="3332" width="11.25" style="1" customWidth="1"/>
    <col min="3333" max="3582" width="9.125" style="1"/>
    <col min="3583" max="3583" width="13.125" style="1" customWidth="1"/>
    <col min="3584" max="3584" width="22.75" style="1" customWidth="1"/>
    <col min="3585" max="3585" width="20.25" style="1" customWidth="1"/>
    <col min="3586" max="3586" width="12.125" style="1" customWidth="1"/>
    <col min="3587" max="3587" width="12.375" style="1" customWidth="1"/>
    <col min="3588" max="3588" width="11.25" style="1" customWidth="1"/>
    <col min="3589" max="3838" width="9.125" style="1"/>
    <col min="3839" max="3839" width="13.125" style="1" customWidth="1"/>
    <col min="3840" max="3840" width="22.75" style="1" customWidth="1"/>
    <col min="3841" max="3841" width="20.25" style="1" customWidth="1"/>
    <col min="3842" max="3842" width="12.125" style="1" customWidth="1"/>
    <col min="3843" max="3843" width="12.375" style="1" customWidth="1"/>
    <col min="3844" max="3844" width="11.25" style="1" customWidth="1"/>
    <col min="3845" max="4094" width="9.125" style="1"/>
    <col min="4095" max="4095" width="13.125" style="1" customWidth="1"/>
    <col min="4096" max="4096" width="22.75" style="1" customWidth="1"/>
    <col min="4097" max="4097" width="20.25" style="1" customWidth="1"/>
    <col min="4098" max="4098" width="12.125" style="1" customWidth="1"/>
    <col min="4099" max="4099" width="12.375" style="1" customWidth="1"/>
    <col min="4100" max="4100" width="11.25" style="1" customWidth="1"/>
    <col min="4101" max="4350" width="9.125" style="1"/>
    <col min="4351" max="4351" width="13.125" style="1" customWidth="1"/>
    <col min="4352" max="4352" width="22.75" style="1" customWidth="1"/>
    <col min="4353" max="4353" width="20.25" style="1" customWidth="1"/>
    <col min="4354" max="4354" width="12.125" style="1" customWidth="1"/>
    <col min="4355" max="4355" width="12.375" style="1" customWidth="1"/>
    <col min="4356" max="4356" width="11.25" style="1" customWidth="1"/>
    <col min="4357" max="4606" width="9.125" style="1"/>
    <col min="4607" max="4607" width="13.125" style="1" customWidth="1"/>
    <col min="4608" max="4608" width="22.75" style="1" customWidth="1"/>
    <col min="4609" max="4609" width="20.25" style="1" customWidth="1"/>
    <col min="4610" max="4610" width="12.125" style="1" customWidth="1"/>
    <col min="4611" max="4611" width="12.375" style="1" customWidth="1"/>
    <col min="4612" max="4612" width="11.25" style="1" customWidth="1"/>
    <col min="4613" max="4862" width="9.125" style="1"/>
    <col min="4863" max="4863" width="13.125" style="1" customWidth="1"/>
    <col min="4864" max="4864" width="22.75" style="1" customWidth="1"/>
    <col min="4865" max="4865" width="20.25" style="1" customWidth="1"/>
    <col min="4866" max="4866" width="12.125" style="1" customWidth="1"/>
    <col min="4867" max="4867" width="12.375" style="1" customWidth="1"/>
    <col min="4868" max="4868" width="11.25" style="1" customWidth="1"/>
    <col min="4869" max="5118" width="9.125" style="1"/>
    <col min="5119" max="5119" width="13.125" style="1" customWidth="1"/>
    <col min="5120" max="5120" width="22.75" style="1" customWidth="1"/>
    <col min="5121" max="5121" width="20.25" style="1" customWidth="1"/>
    <col min="5122" max="5122" width="12.125" style="1" customWidth="1"/>
    <col min="5123" max="5123" width="12.375" style="1" customWidth="1"/>
    <col min="5124" max="5124" width="11.25" style="1" customWidth="1"/>
    <col min="5125" max="5374" width="9.125" style="1"/>
    <col min="5375" max="5375" width="13.125" style="1" customWidth="1"/>
    <col min="5376" max="5376" width="22.75" style="1" customWidth="1"/>
    <col min="5377" max="5377" width="20.25" style="1" customWidth="1"/>
    <col min="5378" max="5378" width="12.125" style="1" customWidth="1"/>
    <col min="5379" max="5379" width="12.375" style="1" customWidth="1"/>
    <col min="5380" max="5380" width="11.25" style="1" customWidth="1"/>
    <col min="5381" max="5630" width="9.125" style="1"/>
    <col min="5631" max="5631" width="13.125" style="1" customWidth="1"/>
    <col min="5632" max="5632" width="22.75" style="1" customWidth="1"/>
    <col min="5633" max="5633" width="20.25" style="1" customWidth="1"/>
    <col min="5634" max="5634" width="12.125" style="1" customWidth="1"/>
    <col min="5635" max="5635" width="12.375" style="1" customWidth="1"/>
    <col min="5636" max="5636" width="11.25" style="1" customWidth="1"/>
    <col min="5637" max="5886" width="9.125" style="1"/>
    <col min="5887" max="5887" width="13.125" style="1" customWidth="1"/>
    <col min="5888" max="5888" width="22.75" style="1" customWidth="1"/>
    <col min="5889" max="5889" width="20.25" style="1" customWidth="1"/>
    <col min="5890" max="5890" width="12.125" style="1" customWidth="1"/>
    <col min="5891" max="5891" width="12.375" style="1" customWidth="1"/>
    <col min="5892" max="5892" width="11.25" style="1" customWidth="1"/>
    <col min="5893" max="6142" width="9.125" style="1"/>
    <col min="6143" max="6143" width="13.125" style="1" customWidth="1"/>
    <col min="6144" max="6144" width="22.75" style="1" customWidth="1"/>
    <col min="6145" max="6145" width="20.25" style="1" customWidth="1"/>
    <col min="6146" max="6146" width="12.125" style="1" customWidth="1"/>
    <col min="6147" max="6147" width="12.375" style="1" customWidth="1"/>
    <col min="6148" max="6148" width="11.25" style="1" customWidth="1"/>
    <col min="6149" max="6398" width="9.125" style="1"/>
    <col min="6399" max="6399" width="13.125" style="1" customWidth="1"/>
    <col min="6400" max="6400" width="22.75" style="1" customWidth="1"/>
    <col min="6401" max="6401" width="20.25" style="1" customWidth="1"/>
    <col min="6402" max="6402" width="12.125" style="1" customWidth="1"/>
    <col min="6403" max="6403" width="12.375" style="1" customWidth="1"/>
    <col min="6404" max="6404" width="11.25" style="1" customWidth="1"/>
    <col min="6405" max="6654" width="9.125" style="1"/>
    <col min="6655" max="6655" width="13.125" style="1" customWidth="1"/>
    <col min="6656" max="6656" width="22.75" style="1" customWidth="1"/>
    <col min="6657" max="6657" width="20.25" style="1" customWidth="1"/>
    <col min="6658" max="6658" width="12.125" style="1" customWidth="1"/>
    <col min="6659" max="6659" width="12.375" style="1" customWidth="1"/>
    <col min="6660" max="6660" width="11.25" style="1" customWidth="1"/>
    <col min="6661" max="6910" width="9.125" style="1"/>
    <col min="6911" max="6911" width="13.125" style="1" customWidth="1"/>
    <col min="6912" max="6912" width="22.75" style="1" customWidth="1"/>
    <col min="6913" max="6913" width="20.25" style="1" customWidth="1"/>
    <col min="6914" max="6914" width="12.125" style="1" customWidth="1"/>
    <col min="6915" max="6915" width="12.375" style="1" customWidth="1"/>
    <col min="6916" max="6916" width="11.25" style="1" customWidth="1"/>
    <col min="6917" max="7166" width="9.125" style="1"/>
    <col min="7167" max="7167" width="13.125" style="1" customWidth="1"/>
    <col min="7168" max="7168" width="22.75" style="1" customWidth="1"/>
    <col min="7169" max="7169" width="20.25" style="1" customWidth="1"/>
    <col min="7170" max="7170" width="12.125" style="1" customWidth="1"/>
    <col min="7171" max="7171" width="12.375" style="1" customWidth="1"/>
    <col min="7172" max="7172" width="11.25" style="1" customWidth="1"/>
    <col min="7173" max="7422" width="9.125" style="1"/>
    <col min="7423" max="7423" width="13.125" style="1" customWidth="1"/>
    <col min="7424" max="7424" width="22.75" style="1" customWidth="1"/>
    <col min="7425" max="7425" width="20.25" style="1" customWidth="1"/>
    <col min="7426" max="7426" width="12.125" style="1" customWidth="1"/>
    <col min="7427" max="7427" width="12.375" style="1" customWidth="1"/>
    <col min="7428" max="7428" width="11.25" style="1" customWidth="1"/>
    <col min="7429" max="7678" width="9.125" style="1"/>
    <col min="7679" max="7679" width="13.125" style="1" customWidth="1"/>
    <col min="7680" max="7680" width="22.75" style="1" customWidth="1"/>
    <col min="7681" max="7681" width="20.25" style="1" customWidth="1"/>
    <col min="7682" max="7682" width="12.125" style="1" customWidth="1"/>
    <col min="7683" max="7683" width="12.375" style="1" customWidth="1"/>
    <col min="7684" max="7684" width="11.25" style="1" customWidth="1"/>
    <col min="7685" max="7934" width="9.125" style="1"/>
    <col min="7935" max="7935" width="13.125" style="1" customWidth="1"/>
    <col min="7936" max="7936" width="22.75" style="1" customWidth="1"/>
    <col min="7937" max="7937" width="20.25" style="1" customWidth="1"/>
    <col min="7938" max="7938" width="12.125" style="1" customWidth="1"/>
    <col min="7939" max="7939" width="12.375" style="1" customWidth="1"/>
    <col min="7940" max="7940" width="11.25" style="1" customWidth="1"/>
    <col min="7941" max="8190" width="9.125" style="1"/>
    <col min="8191" max="8191" width="13.125" style="1" customWidth="1"/>
    <col min="8192" max="8192" width="22.75" style="1" customWidth="1"/>
    <col min="8193" max="8193" width="20.25" style="1" customWidth="1"/>
    <col min="8194" max="8194" width="12.125" style="1" customWidth="1"/>
    <col min="8195" max="8195" width="12.375" style="1" customWidth="1"/>
    <col min="8196" max="8196" width="11.25" style="1" customWidth="1"/>
    <col min="8197" max="8446" width="9.125" style="1"/>
    <col min="8447" max="8447" width="13.125" style="1" customWidth="1"/>
    <col min="8448" max="8448" width="22.75" style="1" customWidth="1"/>
    <col min="8449" max="8449" width="20.25" style="1" customWidth="1"/>
    <col min="8450" max="8450" width="12.125" style="1" customWidth="1"/>
    <col min="8451" max="8451" width="12.375" style="1" customWidth="1"/>
    <col min="8452" max="8452" width="11.25" style="1" customWidth="1"/>
    <col min="8453" max="8702" width="9.125" style="1"/>
    <col min="8703" max="8703" width="13.125" style="1" customWidth="1"/>
    <col min="8704" max="8704" width="22.75" style="1" customWidth="1"/>
    <col min="8705" max="8705" width="20.25" style="1" customWidth="1"/>
    <col min="8706" max="8706" width="12.125" style="1" customWidth="1"/>
    <col min="8707" max="8707" width="12.375" style="1" customWidth="1"/>
    <col min="8708" max="8708" width="11.25" style="1" customWidth="1"/>
    <col min="8709" max="8958" width="9.125" style="1"/>
    <col min="8959" max="8959" width="13.125" style="1" customWidth="1"/>
    <col min="8960" max="8960" width="22.75" style="1" customWidth="1"/>
    <col min="8961" max="8961" width="20.25" style="1" customWidth="1"/>
    <col min="8962" max="8962" width="12.125" style="1" customWidth="1"/>
    <col min="8963" max="8963" width="12.375" style="1" customWidth="1"/>
    <col min="8964" max="8964" width="11.25" style="1" customWidth="1"/>
    <col min="8965" max="9214" width="9.125" style="1"/>
    <col min="9215" max="9215" width="13.125" style="1" customWidth="1"/>
    <col min="9216" max="9216" width="22.75" style="1" customWidth="1"/>
    <col min="9217" max="9217" width="20.25" style="1" customWidth="1"/>
    <col min="9218" max="9218" width="12.125" style="1" customWidth="1"/>
    <col min="9219" max="9219" width="12.375" style="1" customWidth="1"/>
    <col min="9220" max="9220" width="11.25" style="1" customWidth="1"/>
    <col min="9221" max="9470" width="9.125" style="1"/>
    <col min="9471" max="9471" width="13.125" style="1" customWidth="1"/>
    <col min="9472" max="9472" width="22.75" style="1" customWidth="1"/>
    <col min="9473" max="9473" width="20.25" style="1" customWidth="1"/>
    <col min="9474" max="9474" width="12.125" style="1" customWidth="1"/>
    <col min="9475" max="9475" width="12.375" style="1" customWidth="1"/>
    <col min="9476" max="9476" width="11.25" style="1" customWidth="1"/>
    <col min="9477" max="9726" width="9.125" style="1"/>
    <col min="9727" max="9727" width="13.125" style="1" customWidth="1"/>
    <col min="9728" max="9728" width="22.75" style="1" customWidth="1"/>
    <col min="9729" max="9729" width="20.25" style="1" customWidth="1"/>
    <col min="9730" max="9730" width="12.125" style="1" customWidth="1"/>
    <col min="9731" max="9731" width="12.375" style="1" customWidth="1"/>
    <col min="9732" max="9732" width="11.25" style="1" customWidth="1"/>
    <col min="9733" max="9982" width="9.125" style="1"/>
    <col min="9983" max="9983" width="13.125" style="1" customWidth="1"/>
    <col min="9984" max="9984" width="22.75" style="1" customWidth="1"/>
    <col min="9985" max="9985" width="20.25" style="1" customWidth="1"/>
    <col min="9986" max="9986" width="12.125" style="1" customWidth="1"/>
    <col min="9987" max="9987" width="12.375" style="1" customWidth="1"/>
    <col min="9988" max="9988" width="11.25" style="1" customWidth="1"/>
    <col min="9989" max="10238" width="9.125" style="1"/>
    <col min="10239" max="10239" width="13.125" style="1" customWidth="1"/>
    <col min="10240" max="10240" width="22.75" style="1" customWidth="1"/>
    <col min="10241" max="10241" width="20.25" style="1" customWidth="1"/>
    <col min="10242" max="10242" width="12.125" style="1" customWidth="1"/>
    <col min="10243" max="10243" width="12.375" style="1" customWidth="1"/>
    <col min="10244" max="10244" width="11.25" style="1" customWidth="1"/>
    <col min="10245" max="10494" width="9.125" style="1"/>
    <col min="10495" max="10495" width="13.125" style="1" customWidth="1"/>
    <col min="10496" max="10496" width="22.75" style="1" customWidth="1"/>
    <col min="10497" max="10497" width="20.25" style="1" customWidth="1"/>
    <col min="10498" max="10498" width="12.125" style="1" customWidth="1"/>
    <col min="10499" max="10499" width="12.375" style="1" customWidth="1"/>
    <col min="10500" max="10500" width="11.25" style="1" customWidth="1"/>
    <col min="10501" max="10750" width="9.125" style="1"/>
    <col min="10751" max="10751" width="13.125" style="1" customWidth="1"/>
    <col min="10752" max="10752" width="22.75" style="1" customWidth="1"/>
    <col min="10753" max="10753" width="20.25" style="1" customWidth="1"/>
    <col min="10754" max="10754" width="12.125" style="1" customWidth="1"/>
    <col min="10755" max="10755" width="12.375" style="1" customWidth="1"/>
    <col min="10756" max="10756" width="11.25" style="1" customWidth="1"/>
    <col min="10757" max="11006" width="9.125" style="1"/>
    <col min="11007" max="11007" width="13.125" style="1" customWidth="1"/>
    <col min="11008" max="11008" width="22.75" style="1" customWidth="1"/>
    <col min="11009" max="11009" width="20.25" style="1" customWidth="1"/>
    <col min="11010" max="11010" width="12.125" style="1" customWidth="1"/>
    <col min="11011" max="11011" width="12.375" style="1" customWidth="1"/>
    <col min="11012" max="11012" width="11.25" style="1" customWidth="1"/>
    <col min="11013" max="11262" width="9.125" style="1"/>
    <col min="11263" max="11263" width="13.125" style="1" customWidth="1"/>
    <col min="11264" max="11264" width="22.75" style="1" customWidth="1"/>
    <col min="11265" max="11265" width="20.25" style="1" customWidth="1"/>
    <col min="11266" max="11266" width="12.125" style="1" customWidth="1"/>
    <col min="11267" max="11267" width="12.375" style="1" customWidth="1"/>
    <col min="11268" max="11268" width="11.25" style="1" customWidth="1"/>
    <col min="11269" max="11518" width="9.125" style="1"/>
    <col min="11519" max="11519" width="13.125" style="1" customWidth="1"/>
    <col min="11520" max="11520" width="22.75" style="1" customWidth="1"/>
    <col min="11521" max="11521" width="20.25" style="1" customWidth="1"/>
    <col min="11522" max="11522" width="12.125" style="1" customWidth="1"/>
    <col min="11523" max="11523" width="12.375" style="1" customWidth="1"/>
    <col min="11524" max="11524" width="11.25" style="1" customWidth="1"/>
    <col min="11525" max="11774" width="9.125" style="1"/>
    <col min="11775" max="11775" width="13.125" style="1" customWidth="1"/>
    <col min="11776" max="11776" width="22.75" style="1" customWidth="1"/>
    <col min="11777" max="11777" width="20.25" style="1" customWidth="1"/>
    <col min="11778" max="11778" width="12.125" style="1" customWidth="1"/>
    <col min="11779" max="11779" width="12.375" style="1" customWidth="1"/>
    <col min="11780" max="11780" width="11.25" style="1" customWidth="1"/>
    <col min="11781" max="12030" width="9.125" style="1"/>
    <col min="12031" max="12031" width="13.125" style="1" customWidth="1"/>
    <col min="12032" max="12032" width="22.75" style="1" customWidth="1"/>
    <col min="12033" max="12033" width="20.25" style="1" customWidth="1"/>
    <col min="12034" max="12034" width="12.125" style="1" customWidth="1"/>
    <col min="12035" max="12035" width="12.375" style="1" customWidth="1"/>
    <col min="12036" max="12036" width="11.25" style="1" customWidth="1"/>
    <col min="12037" max="12286" width="9.125" style="1"/>
    <col min="12287" max="12287" width="13.125" style="1" customWidth="1"/>
    <col min="12288" max="12288" width="22.75" style="1" customWidth="1"/>
    <col min="12289" max="12289" width="20.25" style="1" customWidth="1"/>
    <col min="12290" max="12290" width="12.125" style="1" customWidth="1"/>
    <col min="12291" max="12291" width="12.375" style="1" customWidth="1"/>
    <col min="12292" max="12292" width="11.25" style="1" customWidth="1"/>
    <col min="12293" max="12542" width="9.125" style="1"/>
    <col min="12543" max="12543" width="13.125" style="1" customWidth="1"/>
    <col min="12544" max="12544" width="22.75" style="1" customWidth="1"/>
    <col min="12545" max="12545" width="20.25" style="1" customWidth="1"/>
    <col min="12546" max="12546" width="12.125" style="1" customWidth="1"/>
    <col min="12547" max="12547" width="12.375" style="1" customWidth="1"/>
    <col min="12548" max="12548" width="11.25" style="1" customWidth="1"/>
    <col min="12549" max="12798" width="9.125" style="1"/>
    <col min="12799" max="12799" width="13.125" style="1" customWidth="1"/>
    <col min="12800" max="12800" width="22.75" style="1" customWidth="1"/>
    <col min="12801" max="12801" width="20.25" style="1" customWidth="1"/>
    <col min="12802" max="12802" width="12.125" style="1" customWidth="1"/>
    <col min="12803" max="12803" width="12.375" style="1" customWidth="1"/>
    <col min="12804" max="12804" width="11.25" style="1" customWidth="1"/>
    <col min="12805" max="13054" width="9.125" style="1"/>
    <col min="13055" max="13055" width="13.125" style="1" customWidth="1"/>
    <col min="13056" max="13056" width="22.75" style="1" customWidth="1"/>
    <col min="13057" max="13057" width="20.25" style="1" customWidth="1"/>
    <col min="13058" max="13058" width="12.125" style="1" customWidth="1"/>
    <col min="13059" max="13059" width="12.375" style="1" customWidth="1"/>
    <col min="13060" max="13060" width="11.25" style="1" customWidth="1"/>
    <col min="13061" max="13310" width="9.125" style="1"/>
    <col min="13311" max="13311" width="13.125" style="1" customWidth="1"/>
    <col min="13312" max="13312" width="22.75" style="1" customWidth="1"/>
    <col min="13313" max="13313" width="20.25" style="1" customWidth="1"/>
    <col min="13314" max="13314" width="12.125" style="1" customWidth="1"/>
    <col min="13315" max="13315" width="12.375" style="1" customWidth="1"/>
    <col min="13316" max="13316" width="11.25" style="1" customWidth="1"/>
    <col min="13317" max="13566" width="9.125" style="1"/>
    <col min="13567" max="13567" width="13.125" style="1" customWidth="1"/>
    <col min="13568" max="13568" width="22.75" style="1" customWidth="1"/>
    <col min="13569" max="13569" width="20.25" style="1" customWidth="1"/>
    <col min="13570" max="13570" width="12.125" style="1" customWidth="1"/>
    <col min="13571" max="13571" width="12.375" style="1" customWidth="1"/>
    <col min="13572" max="13572" width="11.25" style="1" customWidth="1"/>
    <col min="13573" max="13822" width="9.125" style="1"/>
    <col min="13823" max="13823" width="13.125" style="1" customWidth="1"/>
    <col min="13824" max="13824" width="22.75" style="1" customWidth="1"/>
    <col min="13825" max="13825" width="20.25" style="1" customWidth="1"/>
    <col min="13826" max="13826" width="12.125" style="1" customWidth="1"/>
    <col min="13827" max="13827" width="12.375" style="1" customWidth="1"/>
    <col min="13828" max="13828" width="11.25" style="1" customWidth="1"/>
    <col min="13829" max="14078" width="9.125" style="1"/>
    <col min="14079" max="14079" width="13.125" style="1" customWidth="1"/>
    <col min="14080" max="14080" width="22.75" style="1" customWidth="1"/>
    <col min="14081" max="14081" width="20.25" style="1" customWidth="1"/>
    <col min="14082" max="14082" width="12.125" style="1" customWidth="1"/>
    <col min="14083" max="14083" width="12.375" style="1" customWidth="1"/>
    <col min="14084" max="14084" width="11.25" style="1" customWidth="1"/>
    <col min="14085" max="14334" width="9.125" style="1"/>
    <col min="14335" max="14335" width="13.125" style="1" customWidth="1"/>
    <col min="14336" max="14336" width="22.75" style="1" customWidth="1"/>
    <col min="14337" max="14337" width="20.25" style="1" customWidth="1"/>
    <col min="14338" max="14338" width="12.125" style="1" customWidth="1"/>
    <col min="14339" max="14339" width="12.375" style="1" customWidth="1"/>
    <col min="14340" max="14340" width="11.25" style="1" customWidth="1"/>
    <col min="14341" max="14590" width="9.125" style="1"/>
    <col min="14591" max="14591" width="13.125" style="1" customWidth="1"/>
    <col min="14592" max="14592" width="22.75" style="1" customWidth="1"/>
    <col min="14593" max="14593" width="20.25" style="1" customWidth="1"/>
    <col min="14594" max="14594" width="12.125" style="1" customWidth="1"/>
    <col min="14595" max="14595" width="12.375" style="1" customWidth="1"/>
    <col min="14596" max="14596" width="11.25" style="1" customWidth="1"/>
    <col min="14597" max="14846" width="9.125" style="1"/>
    <col min="14847" max="14847" width="13.125" style="1" customWidth="1"/>
    <col min="14848" max="14848" width="22.75" style="1" customWidth="1"/>
    <col min="14849" max="14849" width="20.25" style="1" customWidth="1"/>
    <col min="14850" max="14850" width="12.125" style="1" customWidth="1"/>
    <col min="14851" max="14851" width="12.375" style="1" customWidth="1"/>
    <col min="14852" max="14852" width="11.25" style="1" customWidth="1"/>
    <col min="14853" max="15102" width="9.125" style="1"/>
    <col min="15103" max="15103" width="13.125" style="1" customWidth="1"/>
    <col min="15104" max="15104" width="22.75" style="1" customWidth="1"/>
    <col min="15105" max="15105" width="20.25" style="1" customWidth="1"/>
    <col min="15106" max="15106" width="12.125" style="1" customWidth="1"/>
    <col min="15107" max="15107" width="12.375" style="1" customWidth="1"/>
    <col min="15108" max="15108" width="11.25" style="1" customWidth="1"/>
    <col min="15109" max="15358" width="9.125" style="1"/>
    <col min="15359" max="15359" width="13.125" style="1" customWidth="1"/>
    <col min="15360" max="15360" width="22.75" style="1" customWidth="1"/>
    <col min="15361" max="15361" width="20.25" style="1" customWidth="1"/>
    <col min="15362" max="15362" width="12.125" style="1" customWidth="1"/>
    <col min="15363" max="15363" width="12.375" style="1" customWidth="1"/>
    <col min="15364" max="15364" width="11.25" style="1" customWidth="1"/>
    <col min="15365" max="15614" width="9.125" style="1"/>
    <col min="15615" max="15615" width="13.125" style="1" customWidth="1"/>
    <col min="15616" max="15616" width="22.75" style="1" customWidth="1"/>
    <col min="15617" max="15617" width="20.25" style="1" customWidth="1"/>
    <col min="15618" max="15618" width="12.125" style="1" customWidth="1"/>
    <col min="15619" max="15619" width="12.375" style="1" customWidth="1"/>
    <col min="15620" max="15620" width="11.25" style="1" customWidth="1"/>
    <col min="15621" max="15870" width="9.125" style="1"/>
    <col min="15871" max="15871" width="13.125" style="1" customWidth="1"/>
    <col min="15872" max="15872" width="22.75" style="1" customWidth="1"/>
    <col min="15873" max="15873" width="20.25" style="1" customWidth="1"/>
    <col min="15874" max="15874" width="12.125" style="1" customWidth="1"/>
    <col min="15875" max="15875" width="12.375" style="1" customWidth="1"/>
    <col min="15876" max="15876" width="11.25" style="1" customWidth="1"/>
    <col min="15877" max="16126" width="9.125" style="1"/>
    <col min="16127" max="16127" width="13.125" style="1" customWidth="1"/>
    <col min="16128" max="16128" width="22.75" style="1" customWidth="1"/>
    <col min="16129" max="16129" width="20.25" style="1" customWidth="1"/>
    <col min="16130" max="16130" width="12.125" style="1" customWidth="1"/>
    <col min="16131" max="16131" width="12.375" style="1" customWidth="1"/>
    <col min="16132" max="16132" width="11.25" style="1" customWidth="1"/>
    <col min="16133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144</v>
      </c>
    </row>
    <row r="5" spans="1:4">
      <c r="A5" s="1" t="s">
        <v>23</v>
      </c>
      <c r="B5" s="1" t="s">
        <v>145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223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77" t="s">
        <v>35</v>
      </c>
      <c r="B13" s="78" t="s">
        <v>36</v>
      </c>
      <c r="C13" s="78" t="s">
        <v>37</v>
      </c>
      <c r="D13" s="57">
        <v>44594</v>
      </c>
    </row>
    <row r="14" spans="1:4">
      <c r="A14" s="38"/>
      <c r="B14" s="30"/>
      <c r="C14" s="30"/>
      <c r="D14" s="59">
        <v>44756</v>
      </c>
    </row>
    <row r="15" spans="1:4" ht="14.3">
      <c r="A15" s="33" t="s">
        <v>44</v>
      </c>
      <c r="B15" s="75" t="s">
        <v>146</v>
      </c>
      <c r="C15" s="75" t="s">
        <v>38</v>
      </c>
      <c r="D15" s="76">
        <v>30</v>
      </c>
    </row>
    <row r="16" spans="1:4" ht="14.3">
      <c r="A16" s="33" t="s">
        <v>45</v>
      </c>
      <c r="B16" s="75" t="s">
        <v>146</v>
      </c>
      <c r="C16" s="75" t="s">
        <v>39</v>
      </c>
      <c r="D16" s="76">
        <f>+D15</f>
        <v>30</v>
      </c>
    </row>
    <row r="17" spans="1:4" ht="14.3">
      <c r="A17" s="33" t="s">
        <v>44</v>
      </c>
      <c r="B17" s="75" t="s">
        <v>146</v>
      </c>
      <c r="C17" s="61" t="s">
        <v>42</v>
      </c>
      <c r="D17" s="71">
        <f>+D15+5</f>
        <v>35</v>
      </c>
    </row>
    <row r="18" spans="1:4" ht="14.3">
      <c r="A18" s="77" t="s">
        <v>44</v>
      </c>
      <c r="B18" s="60" t="s">
        <v>126</v>
      </c>
      <c r="C18" s="60" t="s">
        <v>38</v>
      </c>
      <c r="D18" s="76">
        <v>38</v>
      </c>
    </row>
    <row r="19" spans="1:4" ht="14.3">
      <c r="A19" s="33" t="s">
        <v>45</v>
      </c>
      <c r="B19" s="75" t="s">
        <v>126</v>
      </c>
      <c r="C19" s="75" t="s">
        <v>39</v>
      </c>
      <c r="D19" s="76">
        <f>+D18</f>
        <v>38</v>
      </c>
    </row>
    <row r="20" spans="1:4" ht="14.3">
      <c r="A20" s="33" t="s">
        <v>44</v>
      </c>
      <c r="B20" s="75" t="s">
        <v>126</v>
      </c>
      <c r="C20" s="75" t="s">
        <v>40</v>
      </c>
      <c r="D20" s="76">
        <f>+D18+14</f>
        <v>52</v>
      </c>
    </row>
    <row r="21" spans="1:4" ht="14.3">
      <c r="A21" s="33" t="s">
        <v>44</v>
      </c>
      <c r="B21" s="75" t="s">
        <v>126</v>
      </c>
      <c r="C21" s="75" t="s">
        <v>41</v>
      </c>
      <c r="D21" s="76">
        <f>+D18+14</f>
        <v>52</v>
      </c>
    </row>
    <row r="22" spans="1:4" ht="14.3">
      <c r="A22" s="38" t="s">
        <v>44</v>
      </c>
      <c r="B22" s="61" t="s">
        <v>126</v>
      </c>
      <c r="C22" s="61" t="s">
        <v>42</v>
      </c>
      <c r="D22" s="71">
        <f>+D18+5</f>
        <v>43</v>
      </c>
    </row>
    <row r="25" spans="1:4" ht="14.3">
      <c r="A25" s="29" t="s">
        <v>221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1"/>
  <sheetViews>
    <sheetView workbookViewId="0">
      <selection activeCell="G21" sqref="G21"/>
    </sheetView>
  </sheetViews>
  <sheetFormatPr defaultColWidth="9.125" defaultRowHeight="12.9"/>
  <cols>
    <col min="1" max="1" width="17" style="1" customWidth="1"/>
    <col min="2" max="2" width="22.75" style="1" customWidth="1"/>
    <col min="3" max="3" width="20.25" style="1" customWidth="1"/>
    <col min="4" max="4" width="13.75" style="1" customWidth="1"/>
    <col min="5" max="16384" width="9.125" style="1"/>
  </cols>
  <sheetData>
    <row r="3" spans="1:9">
      <c r="A3" s="1" t="s">
        <v>20</v>
      </c>
      <c r="B3" s="1" t="s">
        <v>21</v>
      </c>
    </row>
    <row r="4" spans="1:9">
      <c r="A4" s="1" t="s">
        <v>22</v>
      </c>
      <c r="B4" s="1" t="s">
        <v>144</v>
      </c>
    </row>
    <row r="5" spans="1:9">
      <c r="A5" s="1" t="s">
        <v>23</v>
      </c>
      <c r="B5" s="1" t="s">
        <v>168</v>
      </c>
    </row>
    <row r="6" spans="1:9">
      <c r="A6" s="1" t="s">
        <v>24</v>
      </c>
      <c r="B6" s="1" t="s">
        <v>25</v>
      </c>
    </row>
    <row r="7" spans="1:9">
      <c r="A7" s="1" t="s">
        <v>26</v>
      </c>
      <c r="B7" s="1" t="s">
        <v>27</v>
      </c>
    </row>
    <row r="8" spans="1:9">
      <c r="A8" s="1" t="s">
        <v>28</v>
      </c>
      <c r="B8" s="1" t="s">
        <v>223</v>
      </c>
    </row>
    <row r="9" spans="1:9">
      <c r="A9" s="1" t="s">
        <v>29</v>
      </c>
      <c r="B9" s="1" t="s">
        <v>30</v>
      </c>
    </row>
    <row r="10" spans="1:9" ht="14.3">
      <c r="A10" s="1" t="s">
        <v>31</v>
      </c>
      <c r="B10" s="29" t="s">
        <v>32</v>
      </c>
    </row>
    <row r="11" spans="1:9">
      <c r="A11" s="1" t="s">
        <v>33</v>
      </c>
      <c r="B11" s="1" t="s">
        <v>34</v>
      </c>
    </row>
    <row r="13" spans="1:9" ht="14.3">
      <c r="A13" s="86" t="s">
        <v>35</v>
      </c>
      <c r="B13" s="78" t="s">
        <v>36</v>
      </c>
      <c r="C13" s="78" t="s">
        <v>37</v>
      </c>
      <c r="D13" s="87">
        <v>44594</v>
      </c>
      <c r="E13" s="93"/>
      <c r="F13" s="93"/>
      <c r="G13" s="94"/>
      <c r="H13" s="94"/>
      <c r="I13" s="93"/>
    </row>
    <row r="14" spans="1:9" ht="14.3">
      <c r="A14" s="68"/>
      <c r="B14" s="30"/>
      <c r="C14" s="30"/>
      <c r="D14" s="95">
        <v>44756</v>
      </c>
      <c r="E14" s="93"/>
      <c r="F14" s="93"/>
      <c r="G14" s="93"/>
      <c r="H14" s="93"/>
      <c r="I14" s="93"/>
    </row>
    <row r="15" spans="1:9" ht="14.3">
      <c r="A15" s="58" t="s">
        <v>44</v>
      </c>
      <c r="B15" s="75" t="s">
        <v>130</v>
      </c>
      <c r="C15" s="58" t="s">
        <v>38</v>
      </c>
      <c r="D15" s="96">
        <v>30</v>
      </c>
      <c r="E15" s="93"/>
      <c r="F15" s="93"/>
      <c r="G15" s="94"/>
      <c r="H15" s="94"/>
      <c r="I15" s="93"/>
    </row>
    <row r="16" spans="1:9" ht="14.3">
      <c r="A16" s="58" t="s">
        <v>45</v>
      </c>
      <c r="B16" s="75" t="s">
        <v>130</v>
      </c>
      <c r="C16" s="58" t="s">
        <v>39</v>
      </c>
      <c r="D16" s="97">
        <f>+D15</f>
        <v>30</v>
      </c>
      <c r="E16" s="93"/>
      <c r="F16" s="93"/>
      <c r="G16" s="94"/>
      <c r="H16" s="94"/>
      <c r="I16" s="93"/>
    </row>
    <row r="17" spans="1:9" ht="14.3">
      <c r="A17" s="58" t="s">
        <v>44</v>
      </c>
      <c r="B17" s="75" t="s">
        <v>130</v>
      </c>
      <c r="C17" s="68" t="s">
        <v>42</v>
      </c>
      <c r="D17" s="97">
        <f>+D16+4</f>
        <v>34</v>
      </c>
      <c r="E17" s="93"/>
      <c r="F17" s="93"/>
      <c r="G17" s="93"/>
      <c r="H17" s="93"/>
      <c r="I17" s="93"/>
    </row>
    <row r="18" spans="1:9" ht="14.3">
      <c r="A18" s="86" t="s">
        <v>44</v>
      </c>
      <c r="B18" s="89" t="s">
        <v>169</v>
      </c>
      <c r="C18" s="86" t="s">
        <v>38</v>
      </c>
      <c r="D18" s="98">
        <v>38</v>
      </c>
      <c r="E18" s="93"/>
      <c r="F18" s="93"/>
      <c r="G18" s="94"/>
      <c r="H18" s="94"/>
      <c r="I18" s="93"/>
    </row>
    <row r="19" spans="1:9" ht="14.3">
      <c r="A19" s="58" t="s">
        <v>45</v>
      </c>
      <c r="B19" s="75" t="s">
        <v>170</v>
      </c>
      <c r="C19" s="58" t="s">
        <v>39</v>
      </c>
      <c r="D19" s="99">
        <f>+D18</f>
        <v>38</v>
      </c>
    </row>
    <row r="20" spans="1:9" ht="14.3">
      <c r="A20" s="58" t="s">
        <v>44</v>
      </c>
      <c r="B20" s="75" t="s">
        <v>170</v>
      </c>
      <c r="C20" s="58" t="s">
        <v>40</v>
      </c>
      <c r="D20" s="99">
        <f>+D18+14</f>
        <v>52</v>
      </c>
    </row>
    <row r="21" spans="1:9" ht="14.3">
      <c r="A21" s="58" t="s">
        <v>44</v>
      </c>
      <c r="B21" s="75" t="s">
        <v>170</v>
      </c>
      <c r="C21" s="58" t="s">
        <v>41</v>
      </c>
      <c r="D21" s="99">
        <f>+D18+14</f>
        <v>52</v>
      </c>
    </row>
    <row r="22" spans="1:9" ht="14.3">
      <c r="A22" s="68" t="s">
        <v>44</v>
      </c>
      <c r="B22" s="61" t="s">
        <v>170</v>
      </c>
      <c r="C22" s="68" t="s">
        <v>42</v>
      </c>
      <c r="D22" s="100">
        <f>+D18+4</f>
        <v>42</v>
      </c>
    </row>
    <row r="23" spans="1:9" ht="14.3">
      <c r="A23" s="58" t="s">
        <v>44</v>
      </c>
      <c r="B23" s="75" t="s">
        <v>171</v>
      </c>
      <c r="C23" s="75" t="s">
        <v>172</v>
      </c>
      <c r="D23" s="76">
        <v>45</v>
      </c>
    </row>
    <row r="24" spans="1:9" ht="14.3">
      <c r="A24" s="68" t="s">
        <v>44</v>
      </c>
      <c r="B24" s="61" t="s">
        <v>171</v>
      </c>
      <c r="C24" s="61" t="s">
        <v>173</v>
      </c>
      <c r="D24" s="71">
        <f>+D23+4</f>
        <v>49</v>
      </c>
    </row>
    <row r="26" spans="1:9" ht="14.3">
      <c r="A26" s="29" t="s">
        <v>221</v>
      </c>
    </row>
    <row r="27" spans="1:9" ht="14.3">
      <c r="A27" s="43"/>
    </row>
    <row r="28" spans="1:9" ht="14.3">
      <c r="A28" s="43"/>
    </row>
    <row r="29" spans="1:9" ht="14.3">
      <c r="A29" s="43"/>
    </row>
    <row r="30" spans="1:9" ht="14.3">
      <c r="A30" s="43"/>
    </row>
    <row r="31" spans="1:9" ht="14.3">
      <c r="A31" s="43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15" sqref="D15"/>
    </sheetView>
  </sheetViews>
  <sheetFormatPr defaultRowHeight="12.9"/>
  <cols>
    <col min="1" max="1" width="15.125" style="1" customWidth="1"/>
    <col min="2" max="2" width="22.75" style="1" customWidth="1"/>
    <col min="3" max="3" width="20.25" style="1" customWidth="1"/>
    <col min="4" max="4" width="11" style="1" customWidth="1"/>
    <col min="5" max="254" width="9.125" style="1"/>
    <col min="255" max="255" width="13.125" style="1" customWidth="1"/>
    <col min="256" max="256" width="22.75" style="1" customWidth="1"/>
    <col min="257" max="257" width="20.25" style="1" customWidth="1"/>
    <col min="258" max="258" width="12.125" style="1" customWidth="1"/>
    <col min="259" max="259" width="12.375" style="1" customWidth="1"/>
    <col min="260" max="260" width="11.25" style="1" customWidth="1"/>
    <col min="261" max="510" width="9.125" style="1"/>
    <col min="511" max="511" width="13.125" style="1" customWidth="1"/>
    <col min="512" max="512" width="22.75" style="1" customWidth="1"/>
    <col min="513" max="513" width="20.25" style="1" customWidth="1"/>
    <col min="514" max="514" width="12.125" style="1" customWidth="1"/>
    <col min="515" max="515" width="12.375" style="1" customWidth="1"/>
    <col min="516" max="516" width="11.25" style="1" customWidth="1"/>
    <col min="517" max="766" width="9.125" style="1"/>
    <col min="767" max="767" width="13.125" style="1" customWidth="1"/>
    <col min="768" max="768" width="22.75" style="1" customWidth="1"/>
    <col min="769" max="769" width="20.25" style="1" customWidth="1"/>
    <col min="770" max="770" width="12.125" style="1" customWidth="1"/>
    <col min="771" max="771" width="12.375" style="1" customWidth="1"/>
    <col min="772" max="772" width="11.25" style="1" customWidth="1"/>
    <col min="773" max="1022" width="9.125" style="1"/>
    <col min="1023" max="1023" width="13.125" style="1" customWidth="1"/>
    <col min="1024" max="1024" width="22.75" style="1" customWidth="1"/>
    <col min="1025" max="1025" width="20.25" style="1" customWidth="1"/>
    <col min="1026" max="1026" width="12.125" style="1" customWidth="1"/>
    <col min="1027" max="1027" width="12.375" style="1" customWidth="1"/>
    <col min="1028" max="1028" width="11.25" style="1" customWidth="1"/>
    <col min="1029" max="1278" width="9.125" style="1"/>
    <col min="1279" max="1279" width="13.125" style="1" customWidth="1"/>
    <col min="1280" max="1280" width="22.75" style="1" customWidth="1"/>
    <col min="1281" max="1281" width="20.25" style="1" customWidth="1"/>
    <col min="1282" max="1282" width="12.125" style="1" customWidth="1"/>
    <col min="1283" max="1283" width="12.375" style="1" customWidth="1"/>
    <col min="1284" max="1284" width="11.25" style="1" customWidth="1"/>
    <col min="1285" max="1534" width="9.125" style="1"/>
    <col min="1535" max="1535" width="13.125" style="1" customWidth="1"/>
    <col min="1536" max="1536" width="22.75" style="1" customWidth="1"/>
    <col min="1537" max="1537" width="20.25" style="1" customWidth="1"/>
    <col min="1538" max="1538" width="12.125" style="1" customWidth="1"/>
    <col min="1539" max="1539" width="12.375" style="1" customWidth="1"/>
    <col min="1540" max="1540" width="11.25" style="1" customWidth="1"/>
    <col min="1541" max="1790" width="9.125" style="1"/>
    <col min="1791" max="1791" width="13.125" style="1" customWidth="1"/>
    <col min="1792" max="1792" width="22.75" style="1" customWidth="1"/>
    <col min="1793" max="1793" width="20.25" style="1" customWidth="1"/>
    <col min="1794" max="1794" width="12.125" style="1" customWidth="1"/>
    <col min="1795" max="1795" width="12.375" style="1" customWidth="1"/>
    <col min="1796" max="1796" width="11.25" style="1" customWidth="1"/>
    <col min="1797" max="2046" width="9.125" style="1"/>
    <col min="2047" max="2047" width="13.125" style="1" customWidth="1"/>
    <col min="2048" max="2048" width="22.75" style="1" customWidth="1"/>
    <col min="2049" max="2049" width="20.25" style="1" customWidth="1"/>
    <col min="2050" max="2050" width="12.125" style="1" customWidth="1"/>
    <col min="2051" max="2051" width="12.375" style="1" customWidth="1"/>
    <col min="2052" max="2052" width="11.25" style="1" customWidth="1"/>
    <col min="2053" max="2302" width="9.125" style="1"/>
    <col min="2303" max="2303" width="13.125" style="1" customWidth="1"/>
    <col min="2304" max="2304" width="22.75" style="1" customWidth="1"/>
    <col min="2305" max="2305" width="20.25" style="1" customWidth="1"/>
    <col min="2306" max="2306" width="12.125" style="1" customWidth="1"/>
    <col min="2307" max="2307" width="12.375" style="1" customWidth="1"/>
    <col min="2308" max="2308" width="11.25" style="1" customWidth="1"/>
    <col min="2309" max="2558" width="9.125" style="1"/>
    <col min="2559" max="2559" width="13.125" style="1" customWidth="1"/>
    <col min="2560" max="2560" width="22.75" style="1" customWidth="1"/>
    <col min="2561" max="2561" width="20.25" style="1" customWidth="1"/>
    <col min="2562" max="2562" width="12.125" style="1" customWidth="1"/>
    <col min="2563" max="2563" width="12.375" style="1" customWidth="1"/>
    <col min="2564" max="2564" width="11.25" style="1" customWidth="1"/>
    <col min="2565" max="2814" width="9.125" style="1"/>
    <col min="2815" max="2815" width="13.125" style="1" customWidth="1"/>
    <col min="2816" max="2816" width="22.75" style="1" customWidth="1"/>
    <col min="2817" max="2817" width="20.25" style="1" customWidth="1"/>
    <col min="2818" max="2818" width="12.125" style="1" customWidth="1"/>
    <col min="2819" max="2819" width="12.375" style="1" customWidth="1"/>
    <col min="2820" max="2820" width="11.25" style="1" customWidth="1"/>
    <col min="2821" max="3070" width="9.125" style="1"/>
    <col min="3071" max="3071" width="13.125" style="1" customWidth="1"/>
    <col min="3072" max="3072" width="22.75" style="1" customWidth="1"/>
    <col min="3073" max="3073" width="20.25" style="1" customWidth="1"/>
    <col min="3074" max="3074" width="12.125" style="1" customWidth="1"/>
    <col min="3075" max="3075" width="12.375" style="1" customWidth="1"/>
    <col min="3076" max="3076" width="11.25" style="1" customWidth="1"/>
    <col min="3077" max="3326" width="9.125" style="1"/>
    <col min="3327" max="3327" width="13.125" style="1" customWidth="1"/>
    <col min="3328" max="3328" width="22.75" style="1" customWidth="1"/>
    <col min="3329" max="3329" width="20.25" style="1" customWidth="1"/>
    <col min="3330" max="3330" width="12.125" style="1" customWidth="1"/>
    <col min="3331" max="3331" width="12.375" style="1" customWidth="1"/>
    <col min="3332" max="3332" width="11.25" style="1" customWidth="1"/>
    <col min="3333" max="3582" width="9.125" style="1"/>
    <col min="3583" max="3583" width="13.125" style="1" customWidth="1"/>
    <col min="3584" max="3584" width="22.75" style="1" customWidth="1"/>
    <col min="3585" max="3585" width="20.25" style="1" customWidth="1"/>
    <col min="3586" max="3586" width="12.125" style="1" customWidth="1"/>
    <col min="3587" max="3587" width="12.375" style="1" customWidth="1"/>
    <col min="3588" max="3588" width="11.25" style="1" customWidth="1"/>
    <col min="3589" max="3838" width="9.125" style="1"/>
    <col min="3839" max="3839" width="13.125" style="1" customWidth="1"/>
    <col min="3840" max="3840" width="22.75" style="1" customWidth="1"/>
    <col min="3841" max="3841" width="20.25" style="1" customWidth="1"/>
    <col min="3842" max="3842" width="12.125" style="1" customWidth="1"/>
    <col min="3843" max="3843" width="12.375" style="1" customWidth="1"/>
    <col min="3844" max="3844" width="11.25" style="1" customWidth="1"/>
    <col min="3845" max="4094" width="9.125" style="1"/>
    <col min="4095" max="4095" width="13.125" style="1" customWidth="1"/>
    <col min="4096" max="4096" width="22.75" style="1" customWidth="1"/>
    <col min="4097" max="4097" width="20.25" style="1" customWidth="1"/>
    <col min="4098" max="4098" width="12.125" style="1" customWidth="1"/>
    <col min="4099" max="4099" width="12.375" style="1" customWidth="1"/>
    <col min="4100" max="4100" width="11.25" style="1" customWidth="1"/>
    <col min="4101" max="4350" width="9.125" style="1"/>
    <col min="4351" max="4351" width="13.125" style="1" customWidth="1"/>
    <col min="4352" max="4352" width="22.75" style="1" customWidth="1"/>
    <col min="4353" max="4353" width="20.25" style="1" customWidth="1"/>
    <col min="4354" max="4354" width="12.125" style="1" customWidth="1"/>
    <col min="4355" max="4355" width="12.375" style="1" customWidth="1"/>
    <col min="4356" max="4356" width="11.25" style="1" customWidth="1"/>
    <col min="4357" max="4606" width="9.125" style="1"/>
    <col min="4607" max="4607" width="13.125" style="1" customWidth="1"/>
    <col min="4608" max="4608" width="22.75" style="1" customWidth="1"/>
    <col min="4609" max="4609" width="20.25" style="1" customWidth="1"/>
    <col min="4610" max="4610" width="12.125" style="1" customWidth="1"/>
    <col min="4611" max="4611" width="12.375" style="1" customWidth="1"/>
    <col min="4612" max="4612" width="11.25" style="1" customWidth="1"/>
    <col min="4613" max="4862" width="9.125" style="1"/>
    <col min="4863" max="4863" width="13.125" style="1" customWidth="1"/>
    <col min="4864" max="4864" width="22.75" style="1" customWidth="1"/>
    <col min="4865" max="4865" width="20.25" style="1" customWidth="1"/>
    <col min="4866" max="4866" width="12.125" style="1" customWidth="1"/>
    <col min="4867" max="4867" width="12.375" style="1" customWidth="1"/>
    <col min="4868" max="4868" width="11.25" style="1" customWidth="1"/>
    <col min="4869" max="5118" width="9.125" style="1"/>
    <col min="5119" max="5119" width="13.125" style="1" customWidth="1"/>
    <col min="5120" max="5120" width="22.75" style="1" customWidth="1"/>
    <col min="5121" max="5121" width="20.25" style="1" customWidth="1"/>
    <col min="5122" max="5122" width="12.125" style="1" customWidth="1"/>
    <col min="5123" max="5123" width="12.375" style="1" customWidth="1"/>
    <col min="5124" max="5124" width="11.25" style="1" customWidth="1"/>
    <col min="5125" max="5374" width="9.125" style="1"/>
    <col min="5375" max="5375" width="13.125" style="1" customWidth="1"/>
    <col min="5376" max="5376" width="22.75" style="1" customWidth="1"/>
    <col min="5377" max="5377" width="20.25" style="1" customWidth="1"/>
    <col min="5378" max="5378" width="12.125" style="1" customWidth="1"/>
    <col min="5379" max="5379" width="12.375" style="1" customWidth="1"/>
    <col min="5380" max="5380" width="11.25" style="1" customWidth="1"/>
    <col min="5381" max="5630" width="9.125" style="1"/>
    <col min="5631" max="5631" width="13.125" style="1" customWidth="1"/>
    <col min="5632" max="5632" width="22.75" style="1" customWidth="1"/>
    <col min="5633" max="5633" width="20.25" style="1" customWidth="1"/>
    <col min="5634" max="5634" width="12.125" style="1" customWidth="1"/>
    <col min="5635" max="5635" width="12.375" style="1" customWidth="1"/>
    <col min="5636" max="5636" width="11.25" style="1" customWidth="1"/>
    <col min="5637" max="5886" width="9.125" style="1"/>
    <col min="5887" max="5887" width="13.125" style="1" customWidth="1"/>
    <col min="5888" max="5888" width="22.75" style="1" customWidth="1"/>
    <col min="5889" max="5889" width="20.25" style="1" customWidth="1"/>
    <col min="5890" max="5890" width="12.125" style="1" customWidth="1"/>
    <col min="5891" max="5891" width="12.375" style="1" customWidth="1"/>
    <col min="5892" max="5892" width="11.25" style="1" customWidth="1"/>
    <col min="5893" max="6142" width="9.125" style="1"/>
    <col min="6143" max="6143" width="13.125" style="1" customWidth="1"/>
    <col min="6144" max="6144" width="22.75" style="1" customWidth="1"/>
    <col min="6145" max="6145" width="20.25" style="1" customWidth="1"/>
    <col min="6146" max="6146" width="12.125" style="1" customWidth="1"/>
    <col min="6147" max="6147" width="12.375" style="1" customWidth="1"/>
    <col min="6148" max="6148" width="11.25" style="1" customWidth="1"/>
    <col min="6149" max="6398" width="9.125" style="1"/>
    <col min="6399" max="6399" width="13.125" style="1" customWidth="1"/>
    <col min="6400" max="6400" width="22.75" style="1" customWidth="1"/>
    <col min="6401" max="6401" width="20.25" style="1" customWidth="1"/>
    <col min="6402" max="6402" width="12.125" style="1" customWidth="1"/>
    <col min="6403" max="6403" width="12.375" style="1" customWidth="1"/>
    <col min="6404" max="6404" width="11.25" style="1" customWidth="1"/>
    <col min="6405" max="6654" width="9.125" style="1"/>
    <col min="6655" max="6655" width="13.125" style="1" customWidth="1"/>
    <col min="6656" max="6656" width="22.75" style="1" customWidth="1"/>
    <col min="6657" max="6657" width="20.25" style="1" customWidth="1"/>
    <col min="6658" max="6658" width="12.125" style="1" customWidth="1"/>
    <col min="6659" max="6659" width="12.375" style="1" customWidth="1"/>
    <col min="6660" max="6660" width="11.25" style="1" customWidth="1"/>
    <col min="6661" max="6910" width="9.125" style="1"/>
    <col min="6911" max="6911" width="13.125" style="1" customWidth="1"/>
    <col min="6912" max="6912" width="22.75" style="1" customWidth="1"/>
    <col min="6913" max="6913" width="20.25" style="1" customWidth="1"/>
    <col min="6914" max="6914" width="12.125" style="1" customWidth="1"/>
    <col min="6915" max="6915" width="12.375" style="1" customWidth="1"/>
    <col min="6916" max="6916" width="11.25" style="1" customWidth="1"/>
    <col min="6917" max="7166" width="9.125" style="1"/>
    <col min="7167" max="7167" width="13.125" style="1" customWidth="1"/>
    <col min="7168" max="7168" width="22.75" style="1" customWidth="1"/>
    <col min="7169" max="7169" width="20.25" style="1" customWidth="1"/>
    <col min="7170" max="7170" width="12.125" style="1" customWidth="1"/>
    <col min="7171" max="7171" width="12.375" style="1" customWidth="1"/>
    <col min="7172" max="7172" width="11.25" style="1" customWidth="1"/>
    <col min="7173" max="7422" width="9.125" style="1"/>
    <col min="7423" max="7423" width="13.125" style="1" customWidth="1"/>
    <col min="7424" max="7424" width="22.75" style="1" customWidth="1"/>
    <col min="7425" max="7425" width="20.25" style="1" customWidth="1"/>
    <col min="7426" max="7426" width="12.125" style="1" customWidth="1"/>
    <col min="7427" max="7427" width="12.375" style="1" customWidth="1"/>
    <col min="7428" max="7428" width="11.25" style="1" customWidth="1"/>
    <col min="7429" max="7678" width="9.125" style="1"/>
    <col min="7679" max="7679" width="13.125" style="1" customWidth="1"/>
    <col min="7680" max="7680" width="22.75" style="1" customWidth="1"/>
    <col min="7681" max="7681" width="20.25" style="1" customWidth="1"/>
    <col min="7682" max="7682" width="12.125" style="1" customWidth="1"/>
    <col min="7683" max="7683" width="12.375" style="1" customWidth="1"/>
    <col min="7684" max="7684" width="11.25" style="1" customWidth="1"/>
    <col min="7685" max="7934" width="9.125" style="1"/>
    <col min="7935" max="7935" width="13.125" style="1" customWidth="1"/>
    <col min="7936" max="7936" width="22.75" style="1" customWidth="1"/>
    <col min="7937" max="7937" width="20.25" style="1" customWidth="1"/>
    <col min="7938" max="7938" width="12.125" style="1" customWidth="1"/>
    <col min="7939" max="7939" width="12.375" style="1" customWidth="1"/>
    <col min="7940" max="7940" width="11.25" style="1" customWidth="1"/>
    <col min="7941" max="8190" width="9.125" style="1"/>
    <col min="8191" max="8191" width="13.125" style="1" customWidth="1"/>
    <col min="8192" max="8192" width="22.75" style="1" customWidth="1"/>
    <col min="8193" max="8193" width="20.25" style="1" customWidth="1"/>
    <col min="8194" max="8194" width="12.125" style="1" customWidth="1"/>
    <col min="8195" max="8195" width="12.375" style="1" customWidth="1"/>
    <col min="8196" max="8196" width="11.25" style="1" customWidth="1"/>
    <col min="8197" max="8446" width="9.125" style="1"/>
    <col min="8447" max="8447" width="13.125" style="1" customWidth="1"/>
    <col min="8448" max="8448" width="22.75" style="1" customWidth="1"/>
    <col min="8449" max="8449" width="20.25" style="1" customWidth="1"/>
    <col min="8450" max="8450" width="12.125" style="1" customWidth="1"/>
    <col min="8451" max="8451" width="12.375" style="1" customWidth="1"/>
    <col min="8452" max="8452" width="11.25" style="1" customWidth="1"/>
    <col min="8453" max="8702" width="9.125" style="1"/>
    <col min="8703" max="8703" width="13.125" style="1" customWidth="1"/>
    <col min="8704" max="8704" width="22.75" style="1" customWidth="1"/>
    <col min="8705" max="8705" width="20.25" style="1" customWidth="1"/>
    <col min="8706" max="8706" width="12.125" style="1" customWidth="1"/>
    <col min="8707" max="8707" width="12.375" style="1" customWidth="1"/>
    <col min="8708" max="8708" width="11.25" style="1" customWidth="1"/>
    <col min="8709" max="8958" width="9.125" style="1"/>
    <col min="8959" max="8959" width="13.125" style="1" customWidth="1"/>
    <col min="8960" max="8960" width="22.75" style="1" customWidth="1"/>
    <col min="8961" max="8961" width="20.25" style="1" customWidth="1"/>
    <col min="8962" max="8962" width="12.125" style="1" customWidth="1"/>
    <col min="8963" max="8963" width="12.375" style="1" customWidth="1"/>
    <col min="8964" max="8964" width="11.25" style="1" customWidth="1"/>
    <col min="8965" max="9214" width="9.125" style="1"/>
    <col min="9215" max="9215" width="13.125" style="1" customWidth="1"/>
    <col min="9216" max="9216" width="22.75" style="1" customWidth="1"/>
    <col min="9217" max="9217" width="20.25" style="1" customWidth="1"/>
    <col min="9218" max="9218" width="12.125" style="1" customWidth="1"/>
    <col min="9219" max="9219" width="12.375" style="1" customWidth="1"/>
    <col min="9220" max="9220" width="11.25" style="1" customWidth="1"/>
    <col min="9221" max="9470" width="9.125" style="1"/>
    <col min="9471" max="9471" width="13.125" style="1" customWidth="1"/>
    <col min="9472" max="9472" width="22.75" style="1" customWidth="1"/>
    <col min="9473" max="9473" width="20.25" style="1" customWidth="1"/>
    <col min="9474" max="9474" width="12.125" style="1" customWidth="1"/>
    <col min="9475" max="9475" width="12.375" style="1" customWidth="1"/>
    <col min="9476" max="9476" width="11.25" style="1" customWidth="1"/>
    <col min="9477" max="9726" width="9.125" style="1"/>
    <col min="9727" max="9727" width="13.125" style="1" customWidth="1"/>
    <col min="9728" max="9728" width="22.75" style="1" customWidth="1"/>
    <col min="9729" max="9729" width="20.25" style="1" customWidth="1"/>
    <col min="9730" max="9730" width="12.125" style="1" customWidth="1"/>
    <col min="9731" max="9731" width="12.375" style="1" customWidth="1"/>
    <col min="9732" max="9732" width="11.25" style="1" customWidth="1"/>
    <col min="9733" max="9982" width="9.125" style="1"/>
    <col min="9983" max="9983" width="13.125" style="1" customWidth="1"/>
    <col min="9984" max="9984" width="22.75" style="1" customWidth="1"/>
    <col min="9985" max="9985" width="20.25" style="1" customWidth="1"/>
    <col min="9986" max="9986" width="12.125" style="1" customWidth="1"/>
    <col min="9987" max="9987" width="12.375" style="1" customWidth="1"/>
    <col min="9988" max="9988" width="11.25" style="1" customWidth="1"/>
    <col min="9989" max="10238" width="9.125" style="1"/>
    <col min="10239" max="10239" width="13.125" style="1" customWidth="1"/>
    <col min="10240" max="10240" width="22.75" style="1" customWidth="1"/>
    <col min="10241" max="10241" width="20.25" style="1" customWidth="1"/>
    <col min="10242" max="10242" width="12.125" style="1" customWidth="1"/>
    <col min="10243" max="10243" width="12.375" style="1" customWidth="1"/>
    <col min="10244" max="10244" width="11.25" style="1" customWidth="1"/>
    <col min="10245" max="10494" width="9.125" style="1"/>
    <col min="10495" max="10495" width="13.125" style="1" customWidth="1"/>
    <col min="10496" max="10496" width="22.75" style="1" customWidth="1"/>
    <col min="10497" max="10497" width="20.25" style="1" customWidth="1"/>
    <col min="10498" max="10498" width="12.125" style="1" customWidth="1"/>
    <col min="10499" max="10499" width="12.375" style="1" customWidth="1"/>
    <col min="10500" max="10500" width="11.25" style="1" customWidth="1"/>
    <col min="10501" max="10750" width="9.125" style="1"/>
    <col min="10751" max="10751" width="13.125" style="1" customWidth="1"/>
    <col min="10752" max="10752" width="22.75" style="1" customWidth="1"/>
    <col min="10753" max="10753" width="20.25" style="1" customWidth="1"/>
    <col min="10754" max="10754" width="12.125" style="1" customWidth="1"/>
    <col min="10755" max="10755" width="12.375" style="1" customWidth="1"/>
    <col min="10756" max="10756" width="11.25" style="1" customWidth="1"/>
    <col min="10757" max="11006" width="9.125" style="1"/>
    <col min="11007" max="11007" width="13.125" style="1" customWidth="1"/>
    <col min="11008" max="11008" width="22.75" style="1" customWidth="1"/>
    <col min="11009" max="11009" width="20.25" style="1" customWidth="1"/>
    <col min="11010" max="11010" width="12.125" style="1" customWidth="1"/>
    <col min="11011" max="11011" width="12.375" style="1" customWidth="1"/>
    <col min="11012" max="11012" width="11.25" style="1" customWidth="1"/>
    <col min="11013" max="11262" width="9.125" style="1"/>
    <col min="11263" max="11263" width="13.125" style="1" customWidth="1"/>
    <col min="11264" max="11264" width="22.75" style="1" customWidth="1"/>
    <col min="11265" max="11265" width="20.25" style="1" customWidth="1"/>
    <col min="11266" max="11266" width="12.125" style="1" customWidth="1"/>
    <col min="11267" max="11267" width="12.375" style="1" customWidth="1"/>
    <col min="11268" max="11268" width="11.25" style="1" customWidth="1"/>
    <col min="11269" max="11518" width="9.125" style="1"/>
    <col min="11519" max="11519" width="13.125" style="1" customWidth="1"/>
    <col min="11520" max="11520" width="22.75" style="1" customWidth="1"/>
    <col min="11521" max="11521" width="20.25" style="1" customWidth="1"/>
    <col min="11522" max="11522" width="12.125" style="1" customWidth="1"/>
    <col min="11523" max="11523" width="12.375" style="1" customWidth="1"/>
    <col min="11524" max="11524" width="11.25" style="1" customWidth="1"/>
    <col min="11525" max="11774" width="9.125" style="1"/>
    <col min="11775" max="11775" width="13.125" style="1" customWidth="1"/>
    <col min="11776" max="11776" width="22.75" style="1" customWidth="1"/>
    <col min="11777" max="11777" width="20.25" style="1" customWidth="1"/>
    <col min="11778" max="11778" width="12.125" style="1" customWidth="1"/>
    <col min="11779" max="11779" width="12.375" style="1" customWidth="1"/>
    <col min="11780" max="11780" width="11.25" style="1" customWidth="1"/>
    <col min="11781" max="12030" width="9.125" style="1"/>
    <col min="12031" max="12031" width="13.125" style="1" customWidth="1"/>
    <col min="12032" max="12032" width="22.75" style="1" customWidth="1"/>
    <col min="12033" max="12033" width="20.25" style="1" customWidth="1"/>
    <col min="12034" max="12034" width="12.125" style="1" customWidth="1"/>
    <col min="12035" max="12035" width="12.375" style="1" customWidth="1"/>
    <col min="12036" max="12036" width="11.25" style="1" customWidth="1"/>
    <col min="12037" max="12286" width="9.125" style="1"/>
    <col min="12287" max="12287" width="13.125" style="1" customWidth="1"/>
    <col min="12288" max="12288" width="22.75" style="1" customWidth="1"/>
    <col min="12289" max="12289" width="20.25" style="1" customWidth="1"/>
    <col min="12290" max="12290" width="12.125" style="1" customWidth="1"/>
    <col min="12291" max="12291" width="12.375" style="1" customWidth="1"/>
    <col min="12292" max="12292" width="11.25" style="1" customWidth="1"/>
    <col min="12293" max="12542" width="9.125" style="1"/>
    <col min="12543" max="12543" width="13.125" style="1" customWidth="1"/>
    <col min="12544" max="12544" width="22.75" style="1" customWidth="1"/>
    <col min="12545" max="12545" width="20.25" style="1" customWidth="1"/>
    <col min="12546" max="12546" width="12.125" style="1" customWidth="1"/>
    <col min="12547" max="12547" width="12.375" style="1" customWidth="1"/>
    <col min="12548" max="12548" width="11.25" style="1" customWidth="1"/>
    <col min="12549" max="12798" width="9.125" style="1"/>
    <col min="12799" max="12799" width="13.125" style="1" customWidth="1"/>
    <col min="12800" max="12800" width="22.75" style="1" customWidth="1"/>
    <col min="12801" max="12801" width="20.25" style="1" customWidth="1"/>
    <col min="12802" max="12802" width="12.125" style="1" customWidth="1"/>
    <col min="12803" max="12803" width="12.375" style="1" customWidth="1"/>
    <col min="12804" max="12804" width="11.25" style="1" customWidth="1"/>
    <col min="12805" max="13054" width="9.125" style="1"/>
    <col min="13055" max="13055" width="13.125" style="1" customWidth="1"/>
    <col min="13056" max="13056" width="22.75" style="1" customWidth="1"/>
    <col min="13057" max="13057" width="20.25" style="1" customWidth="1"/>
    <col min="13058" max="13058" width="12.125" style="1" customWidth="1"/>
    <col min="13059" max="13059" width="12.375" style="1" customWidth="1"/>
    <col min="13060" max="13060" width="11.25" style="1" customWidth="1"/>
    <col min="13061" max="13310" width="9.125" style="1"/>
    <col min="13311" max="13311" width="13.125" style="1" customWidth="1"/>
    <col min="13312" max="13312" width="22.75" style="1" customWidth="1"/>
    <col min="13313" max="13313" width="20.25" style="1" customWidth="1"/>
    <col min="13314" max="13314" width="12.125" style="1" customWidth="1"/>
    <col min="13315" max="13315" width="12.375" style="1" customWidth="1"/>
    <col min="13316" max="13316" width="11.25" style="1" customWidth="1"/>
    <col min="13317" max="13566" width="9.125" style="1"/>
    <col min="13567" max="13567" width="13.125" style="1" customWidth="1"/>
    <col min="13568" max="13568" width="22.75" style="1" customWidth="1"/>
    <col min="13569" max="13569" width="20.25" style="1" customWidth="1"/>
    <col min="13570" max="13570" width="12.125" style="1" customWidth="1"/>
    <col min="13571" max="13571" width="12.375" style="1" customWidth="1"/>
    <col min="13572" max="13572" width="11.25" style="1" customWidth="1"/>
    <col min="13573" max="13822" width="9.125" style="1"/>
    <col min="13823" max="13823" width="13.125" style="1" customWidth="1"/>
    <col min="13824" max="13824" width="22.75" style="1" customWidth="1"/>
    <col min="13825" max="13825" width="20.25" style="1" customWidth="1"/>
    <col min="13826" max="13826" width="12.125" style="1" customWidth="1"/>
    <col min="13827" max="13827" width="12.375" style="1" customWidth="1"/>
    <col min="13828" max="13828" width="11.25" style="1" customWidth="1"/>
    <col min="13829" max="14078" width="9.125" style="1"/>
    <col min="14079" max="14079" width="13.125" style="1" customWidth="1"/>
    <col min="14080" max="14080" width="22.75" style="1" customWidth="1"/>
    <col min="14081" max="14081" width="20.25" style="1" customWidth="1"/>
    <col min="14082" max="14082" width="12.125" style="1" customWidth="1"/>
    <col min="14083" max="14083" width="12.375" style="1" customWidth="1"/>
    <col min="14084" max="14084" width="11.25" style="1" customWidth="1"/>
    <col min="14085" max="14334" width="9.125" style="1"/>
    <col min="14335" max="14335" width="13.125" style="1" customWidth="1"/>
    <col min="14336" max="14336" width="22.75" style="1" customWidth="1"/>
    <col min="14337" max="14337" width="20.25" style="1" customWidth="1"/>
    <col min="14338" max="14338" width="12.125" style="1" customWidth="1"/>
    <col min="14339" max="14339" width="12.375" style="1" customWidth="1"/>
    <col min="14340" max="14340" width="11.25" style="1" customWidth="1"/>
    <col min="14341" max="14590" width="9.125" style="1"/>
    <col min="14591" max="14591" width="13.125" style="1" customWidth="1"/>
    <col min="14592" max="14592" width="22.75" style="1" customWidth="1"/>
    <col min="14593" max="14593" width="20.25" style="1" customWidth="1"/>
    <col min="14594" max="14594" width="12.125" style="1" customWidth="1"/>
    <col min="14595" max="14595" width="12.375" style="1" customWidth="1"/>
    <col min="14596" max="14596" width="11.25" style="1" customWidth="1"/>
    <col min="14597" max="14846" width="9.125" style="1"/>
    <col min="14847" max="14847" width="13.125" style="1" customWidth="1"/>
    <col min="14848" max="14848" width="22.75" style="1" customWidth="1"/>
    <col min="14849" max="14849" width="20.25" style="1" customWidth="1"/>
    <col min="14850" max="14850" width="12.125" style="1" customWidth="1"/>
    <col min="14851" max="14851" width="12.375" style="1" customWidth="1"/>
    <col min="14852" max="14852" width="11.25" style="1" customWidth="1"/>
    <col min="14853" max="15102" width="9.125" style="1"/>
    <col min="15103" max="15103" width="13.125" style="1" customWidth="1"/>
    <col min="15104" max="15104" width="22.75" style="1" customWidth="1"/>
    <col min="15105" max="15105" width="20.25" style="1" customWidth="1"/>
    <col min="15106" max="15106" width="12.125" style="1" customWidth="1"/>
    <col min="15107" max="15107" width="12.375" style="1" customWidth="1"/>
    <col min="15108" max="15108" width="11.25" style="1" customWidth="1"/>
    <col min="15109" max="15358" width="9.125" style="1"/>
    <col min="15359" max="15359" width="13.125" style="1" customWidth="1"/>
    <col min="15360" max="15360" width="22.75" style="1" customWidth="1"/>
    <col min="15361" max="15361" width="20.25" style="1" customWidth="1"/>
    <col min="15362" max="15362" width="12.125" style="1" customWidth="1"/>
    <col min="15363" max="15363" width="12.375" style="1" customWidth="1"/>
    <col min="15364" max="15364" width="11.25" style="1" customWidth="1"/>
    <col min="15365" max="15614" width="9.125" style="1"/>
    <col min="15615" max="15615" width="13.125" style="1" customWidth="1"/>
    <col min="15616" max="15616" width="22.75" style="1" customWidth="1"/>
    <col min="15617" max="15617" width="20.25" style="1" customWidth="1"/>
    <col min="15618" max="15618" width="12.125" style="1" customWidth="1"/>
    <col min="15619" max="15619" width="12.375" style="1" customWidth="1"/>
    <col min="15620" max="15620" width="11.25" style="1" customWidth="1"/>
    <col min="15621" max="15870" width="9.125" style="1"/>
    <col min="15871" max="15871" width="13.125" style="1" customWidth="1"/>
    <col min="15872" max="15872" width="22.75" style="1" customWidth="1"/>
    <col min="15873" max="15873" width="20.25" style="1" customWidth="1"/>
    <col min="15874" max="15874" width="12.125" style="1" customWidth="1"/>
    <col min="15875" max="15875" width="12.375" style="1" customWidth="1"/>
    <col min="15876" max="15876" width="11.25" style="1" customWidth="1"/>
    <col min="15877" max="16126" width="9.125" style="1"/>
    <col min="16127" max="16127" width="13.125" style="1" customWidth="1"/>
    <col min="16128" max="16128" width="22.75" style="1" customWidth="1"/>
    <col min="16129" max="16129" width="20.25" style="1" customWidth="1"/>
    <col min="16130" max="16130" width="12.125" style="1" customWidth="1"/>
    <col min="16131" max="16131" width="12.375" style="1" customWidth="1"/>
    <col min="16132" max="16132" width="11.25" style="1" customWidth="1"/>
    <col min="16133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144</v>
      </c>
    </row>
    <row r="5" spans="1:4">
      <c r="A5" s="1" t="s">
        <v>23</v>
      </c>
      <c r="B5" s="1" t="s">
        <v>131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86" t="s">
        <v>35</v>
      </c>
      <c r="B13" s="78" t="s">
        <v>36</v>
      </c>
      <c r="C13" s="78" t="s">
        <v>37</v>
      </c>
      <c r="D13" s="91">
        <v>44594</v>
      </c>
    </row>
    <row r="14" spans="1:4">
      <c r="A14" s="68"/>
      <c r="B14" s="30"/>
      <c r="C14" s="30"/>
      <c r="D14" s="59">
        <v>44756</v>
      </c>
    </row>
    <row r="15" spans="1:4" ht="14.3">
      <c r="A15" s="58" t="s">
        <v>44</v>
      </c>
      <c r="B15" s="75" t="s">
        <v>132</v>
      </c>
      <c r="C15" s="75" t="s">
        <v>38</v>
      </c>
      <c r="D15" s="76">
        <v>35</v>
      </c>
    </row>
    <row r="16" spans="1:4" ht="14.3">
      <c r="A16" s="58" t="s">
        <v>45</v>
      </c>
      <c r="B16" s="75" t="s">
        <v>132</v>
      </c>
      <c r="C16" s="75" t="s">
        <v>39</v>
      </c>
      <c r="D16" s="76">
        <f>+D15</f>
        <v>35</v>
      </c>
    </row>
    <row r="17" spans="1:4" ht="14.3">
      <c r="A17" s="58" t="s">
        <v>44</v>
      </c>
      <c r="B17" s="75" t="s">
        <v>132</v>
      </c>
      <c r="C17" s="61" t="s">
        <v>42</v>
      </c>
      <c r="D17" s="71">
        <f>+D15+4</f>
        <v>39</v>
      </c>
    </row>
    <row r="18" spans="1:4" ht="14.3">
      <c r="A18" s="86" t="s">
        <v>44</v>
      </c>
      <c r="B18" s="89" t="s">
        <v>133</v>
      </c>
      <c r="C18" s="89" t="s">
        <v>38</v>
      </c>
      <c r="D18" s="76">
        <v>46</v>
      </c>
    </row>
    <row r="19" spans="1:4" ht="14.3">
      <c r="A19" s="58" t="s">
        <v>45</v>
      </c>
      <c r="B19" s="75" t="s">
        <v>133</v>
      </c>
      <c r="C19" s="75" t="s">
        <v>39</v>
      </c>
      <c r="D19" s="76">
        <f>+D18</f>
        <v>46</v>
      </c>
    </row>
    <row r="20" spans="1:4" ht="14.3">
      <c r="A20" s="68" t="s">
        <v>44</v>
      </c>
      <c r="B20" s="61" t="s">
        <v>133</v>
      </c>
      <c r="C20" s="61" t="s">
        <v>42</v>
      </c>
      <c r="D20" s="71">
        <f>+D18+4</f>
        <v>50</v>
      </c>
    </row>
    <row r="23" spans="1:4" ht="14.3">
      <c r="A23" s="29" t="s">
        <v>221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9"/>
  <sheetViews>
    <sheetView workbookViewId="0"/>
  </sheetViews>
  <sheetFormatPr defaultColWidth="9.125" defaultRowHeight="12.9"/>
  <cols>
    <col min="1" max="1" width="15.375" style="1" customWidth="1"/>
    <col min="2" max="2" width="23" style="1" customWidth="1"/>
    <col min="3" max="3" width="19.25" style="1" customWidth="1"/>
    <col min="4" max="5" width="11.75" style="1" customWidth="1"/>
    <col min="6" max="6" width="11.25" style="1" customWidth="1"/>
    <col min="7" max="7" width="12.375" style="1" customWidth="1"/>
    <col min="8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165</v>
      </c>
    </row>
    <row r="5" spans="1:5">
      <c r="A5" s="1" t="s">
        <v>23</v>
      </c>
      <c r="B5" s="1" t="s">
        <v>633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564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445" t="s">
        <v>35</v>
      </c>
      <c r="B13" s="356" t="s">
        <v>36</v>
      </c>
      <c r="C13" s="356" t="s">
        <v>37</v>
      </c>
      <c r="D13" s="447">
        <v>45185</v>
      </c>
      <c r="E13" s="447">
        <v>45299</v>
      </c>
    </row>
    <row r="14" spans="1:5">
      <c r="A14" s="167"/>
      <c r="B14" s="156"/>
      <c r="C14" s="156"/>
      <c r="D14" s="386">
        <v>45280</v>
      </c>
      <c r="E14" s="386">
        <v>45382</v>
      </c>
    </row>
    <row r="15" spans="1:5">
      <c r="A15" s="446" t="s">
        <v>44</v>
      </c>
      <c r="B15" s="446" t="s">
        <v>634</v>
      </c>
      <c r="C15" s="446" t="s">
        <v>38</v>
      </c>
      <c r="D15" s="205">
        <v>157</v>
      </c>
      <c r="E15" s="205">
        <v>157</v>
      </c>
    </row>
    <row r="16" spans="1:5">
      <c r="A16" s="167" t="s">
        <v>45</v>
      </c>
      <c r="B16" s="203" t="s">
        <v>634</v>
      </c>
      <c r="C16" s="203" t="s">
        <v>39</v>
      </c>
      <c r="D16" s="205">
        <f>+D15</f>
        <v>157</v>
      </c>
      <c r="E16" s="205">
        <f>+E15</f>
        <v>157</v>
      </c>
    </row>
    <row r="17" spans="1:5">
      <c r="A17" s="167" t="s">
        <v>44</v>
      </c>
      <c r="B17" s="203" t="s">
        <v>634</v>
      </c>
      <c r="C17" s="203" t="s">
        <v>40</v>
      </c>
      <c r="D17" s="205">
        <f>+D15+53</f>
        <v>210</v>
      </c>
      <c r="E17" s="205">
        <f>+E15+53</f>
        <v>210</v>
      </c>
    </row>
    <row r="18" spans="1:5">
      <c r="A18" s="167" t="s">
        <v>44</v>
      </c>
      <c r="B18" s="203" t="s">
        <v>634</v>
      </c>
      <c r="C18" s="203" t="s">
        <v>41</v>
      </c>
      <c r="D18" s="205">
        <f>+D15+15</f>
        <v>172</v>
      </c>
      <c r="E18" s="205">
        <f>+E15+15</f>
        <v>172</v>
      </c>
    </row>
    <row r="19" spans="1:5">
      <c r="A19" s="384" t="s">
        <v>44</v>
      </c>
      <c r="B19" s="384" t="s">
        <v>634</v>
      </c>
      <c r="C19" s="384" t="s">
        <v>42</v>
      </c>
      <c r="D19" s="397">
        <f>+D15+10</f>
        <v>167</v>
      </c>
      <c r="E19" s="397">
        <f>+E15+10</f>
        <v>167</v>
      </c>
    </row>
    <row r="20" spans="1:5" ht="13.6">
      <c r="A20" s="451"/>
    </row>
    <row r="21" spans="1:5" ht="14.3">
      <c r="A21" s="43"/>
    </row>
    <row r="22" spans="1:5" ht="16.3">
      <c r="A22" s="429" t="s">
        <v>615</v>
      </c>
    </row>
    <row r="23" spans="1:5" ht="16.3">
      <c r="A23" s="429" t="s">
        <v>616</v>
      </c>
    </row>
    <row r="24" spans="1:5" ht="16.3">
      <c r="A24" s="429" t="s">
        <v>617</v>
      </c>
    </row>
    <row r="25" spans="1:5" ht="16.3">
      <c r="A25" s="452" t="s">
        <v>369</v>
      </c>
    </row>
    <row r="27" spans="1:5" ht="14.3">
      <c r="A27" s="453"/>
    </row>
    <row r="29" spans="1:5" ht="14.3">
      <c r="A29" s="327" t="s">
        <v>628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2"/>
  <sheetViews>
    <sheetView showGridLines="0" topLeftCell="A7" workbookViewId="0">
      <selection activeCell="B38" sqref="B38"/>
    </sheetView>
  </sheetViews>
  <sheetFormatPr defaultColWidth="9.125" defaultRowHeight="12.9"/>
  <cols>
    <col min="1" max="1" width="15.375" style="1" customWidth="1"/>
    <col min="2" max="2" width="24.25" style="1" customWidth="1"/>
    <col min="3" max="3" width="20.25" style="1" customWidth="1"/>
    <col min="4" max="7" width="11" style="1" customWidth="1"/>
    <col min="8" max="8" width="11.875" style="1" customWidth="1"/>
    <col min="9" max="9" width="10.875" style="1" customWidth="1"/>
    <col min="10" max="10" width="16.625" style="1" customWidth="1"/>
    <col min="11" max="16384" width="9.12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48</v>
      </c>
    </row>
    <row r="5" spans="1:6">
      <c r="A5" s="1" t="s">
        <v>23</v>
      </c>
      <c r="B5" s="1" t="s">
        <v>135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223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77" t="s">
        <v>35</v>
      </c>
      <c r="B13" s="78" t="s">
        <v>36</v>
      </c>
      <c r="C13" s="78" t="s">
        <v>37</v>
      </c>
      <c r="D13" s="57">
        <v>44599</v>
      </c>
      <c r="E13" s="57">
        <v>44743</v>
      </c>
      <c r="F13" s="57">
        <v>44805</v>
      </c>
    </row>
    <row r="14" spans="1:6">
      <c r="A14" s="33"/>
      <c r="B14" s="35"/>
      <c r="C14" s="35"/>
      <c r="D14" s="82">
        <v>409955</v>
      </c>
      <c r="E14" s="82">
        <v>44804</v>
      </c>
      <c r="F14" s="82">
        <v>44865</v>
      </c>
    </row>
    <row r="15" spans="1:6" ht="14.3">
      <c r="A15" s="77" t="s">
        <v>44</v>
      </c>
      <c r="B15" s="77" t="s">
        <v>63</v>
      </c>
      <c r="C15" s="77" t="s">
        <v>38</v>
      </c>
      <c r="D15" s="69">
        <v>74</v>
      </c>
      <c r="E15" s="69">
        <v>89</v>
      </c>
      <c r="F15" s="69">
        <v>74</v>
      </c>
    </row>
    <row r="16" spans="1:6" ht="14.3">
      <c r="A16" s="33" t="s">
        <v>45</v>
      </c>
      <c r="B16" s="33" t="s">
        <v>63</v>
      </c>
      <c r="C16" s="33" t="s">
        <v>39</v>
      </c>
      <c r="D16" s="76">
        <f>+D15</f>
        <v>74</v>
      </c>
      <c r="E16" s="76">
        <f>+E15</f>
        <v>89</v>
      </c>
      <c r="F16" s="76">
        <f>+F15</f>
        <v>74</v>
      </c>
    </row>
    <row r="17" spans="1:6" ht="14.3">
      <c r="A17" s="33" t="s">
        <v>44</v>
      </c>
      <c r="B17" s="33" t="s">
        <v>63</v>
      </c>
      <c r="C17" s="33" t="s">
        <v>40</v>
      </c>
      <c r="D17" s="76">
        <f>+D15+45</f>
        <v>119</v>
      </c>
      <c r="E17" s="76">
        <f>+E15+45</f>
        <v>134</v>
      </c>
      <c r="F17" s="76">
        <f>+F15+45</f>
        <v>119</v>
      </c>
    </row>
    <row r="18" spans="1:6" ht="14.3">
      <c r="A18" s="33" t="s">
        <v>44</v>
      </c>
      <c r="B18" s="33" t="s">
        <v>63</v>
      </c>
      <c r="C18" s="33" t="s">
        <v>41</v>
      </c>
      <c r="D18" s="76">
        <f>+D15+45</f>
        <v>119</v>
      </c>
      <c r="E18" s="76">
        <f>+E15+45</f>
        <v>134</v>
      </c>
      <c r="F18" s="76">
        <f>+F15+45</f>
        <v>119</v>
      </c>
    </row>
    <row r="19" spans="1:6" ht="14.3">
      <c r="A19" s="33" t="s">
        <v>44</v>
      </c>
      <c r="B19" s="33" t="s">
        <v>63</v>
      </c>
      <c r="C19" s="84" t="s">
        <v>42</v>
      </c>
      <c r="D19" s="76">
        <f>+D15+12</f>
        <v>86</v>
      </c>
      <c r="E19" s="76">
        <f>+E15+12</f>
        <v>101</v>
      </c>
      <c r="F19" s="76">
        <f>+F15+12</f>
        <v>86</v>
      </c>
    </row>
    <row r="20" spans="1:6" ht="14.3">
      <c r="A20" s="77" t="s">
        <v>44</v>
      </c>
      <c r="B20" s="77" t="s">
        <v>134</v>
      </c>
      <c r="C20" s="77" t="s">
        <v>38</v>
      </c>
      <c r="D20" s="69">
        <v>95</v>
      </c>
      <c r="E20" s="69">
        <v>114</v>
      </c>
      <c r="F20" s="69">
        <v>95</v>
      </c>
    </row>
    <row r="21" spans="1:6" ht="14.3">
      <c r="A21" s="33" t="s">
        <v>45</v>
      </c>
      <c r="B21" s="33" t="s">
        <v>134</v>
      </c>
      <c r="C21" s="33" t="s">
        <v>39</v>
      </c>
      <c r="D21" s="76">
        <f>+D20</f>
        <v>95</v>
      </c>
      <c r="E21" s="76">
        <f>+E20</f>
        <v>114</v>
      </c>
      <c r="F21" s="76">
        <f>+F20</f>
        <v>95</v>
      </c>
    </row>
    <row r="22" spans="1:6" ht="14.3">
      <c r="A22" s="33" t="s">
        <v>44</v>
      </c>
      <c r="B22" s="33" t="s">
        <v>134</v>
      </c>
      <c r="C22" s="33" t="s">
        <v>40</v>
      </c>
      <c r="D22" s="76">
        <f>+D20+45</f>
        <v>140</v>
      </c>
      <c r="E22" s="76">
        <f>+E20+45</f>
        <v>159</v>
      </c>
      <c r="F22" s="76">
        <f>+F20+45</f>
        <v>140</v>
      </c>
    </row>
    <row r="23" spans="1:6" ht="14.3">
      <c r="A23" s="33" t="s">
        <v>44</v>
      </c>
      <c r="B23" s="33" t="s">
        <v>134</v>
      </c>
      <c r="C23" s="33" t="s">
        <v>41</v>
      </c>
      <c r="D23" s="76">
        <f>+D20+45</f>
        <v>140</v>
      </c>
      <c r="E23" s="76">
        <f>+E20+45</f>
        <v>159</v>
      </c>
      <c r="F23" s="76">
        <f>+F20+45</f>
        <v>140</v>
      </c>
    </row>
    <row r="24" spans="1:6" ht="14.3">
      <c r="A24" s="33" t="s">
        <v>44</v>
      </c>
      <c r="B24" s="33" t="s">
        <v>134</v>
      </c>
      <c r="C24" s="33" t="s">
        <v>42</v>
      </c>
      <c r="D24" s="76">
        <f>+D20+12</f>
        <v>107</v>
      </c>
      <c r="E24" s="76">
        <f>+E20+12</f>
        <v>126</v>
      </c>
      <c r="F24" s="76">
        <f>+F20+12</f>
        <v>107</v>
      </c>
    </row>
    <row r="25" spans="1:6" ht="14.3">
      <c r="A25" s="77" t="s">
        <v>44</v>
      </c>
      <c r="B25" s="77" t="s">
        <v>142</v>
      </c>
      <c r="C25" s="77" t="s">
        <v>38</v>
      </c>
      <c r="D25" s="69">
        <v>180</v>
      </c>
      <c r="E25" s="69">
        <v>209</v>
      </c>
      <c r="F25" s="69">
        <v>180</v>
      </c>
    </row>
    <row r="26" spans="1:6" ht="14.3">
      <c r="A26" s="33" t="s">
        <v>45</v>
      </c>
      <c r="B26" s="33" t="s">
        <v>142</v>
      </c>
      <c r="C26" s="33" t="s">
        <v>39</v>
      </c>
      <c r="D26" s="76">
        <f>+D25</f>
        <v>180</v>
      </c>
      <c r="E26" s="76">
        <f>+E25</f>
        <v>209</v>
      </c>
      <c r="F26" s="76">
        <f>+F25</f>
        <v>180</v>
      </c>
    </row>
    <row r="27" spans="1:6" ht="14.3">
      <c r="A27" s="33" t="s">
        <v>44</v>
      </c>
      <c r="B27" s="33" t="s">
        <v>142</v>
      </c>
      <c r="C27" s="33" t="s">
        <v>40</v>
      </c>
      <c r="D27" s="76">
        <f>+D25+59</f>
        <v>239</v>
      </c>
      <c r="E27" s="76">
        <f>+E25+59</f>
        <v>268</v>
      </c>
      <c r="F27" s="76">
        <f>+F25+59</f>
        <v>239</v>
      </c>
    </row>
    <row r="28" spans="1:6" ht="14.3">
      <c r="A28" s="33" t="s">
        <v>44</v>
      </c>
      <c r="B28" s="33" t="s">
        <v>142</v>
      </c>
      <c r="C28" s="33" t="s">
        <v>41</v>
      </c>
      <c r="D28" s="76">
        <f>+D25+59</f>
        <v>239</v>
      </c>
      <c r="E28" s="76">
        <f>+E25+59</f>
        <v>268</v>
      </c>
      <c r="F28" s="76">
        <f>+F25+59</f>
        <v>239</v>
      </c>
    </row>
    <row r="29" spans="1:6" ht="14.3">
      <c r="A29" s="33" t="s">
        <v>44</v>
      </c>
      <c r="B29" s="33" t="s">
        <v>142</v>
      </c>
      <c r="C29" s="33" t="s">
        <v>42</v>
      </c>
      <c r="D29" s="76">
        <f>+D25+12</f>
        <v>192</v>
      </c>
      <c r="E29" s="76">
        <f>+E25+12</f>
        <v>221</v>
      </c>
      <c r="F29" s="76">
        <f>+F25+12</f>
        <v>192</v>
      </c>
    </row>
    <row r="30" spans="1:6" ht="14.3">
      <c r="A30" s="77" t="s">
        <v>44</v>
      </c>
      <c r="B30" s="77" t="s">
        <v>143</v>
      </c>
      <c r="C30" s="77" t="s">
        <v>38</v>
      </c>
      <c r="D30" s="69">
        <v>198</v>
      </c>
      <c r="E30" s="69">
        <v>216</v>
      </c>
      <c r="F30" s="69">
        <v>198</v>
      </c>
    </row>
    <row r="31" spans="1:6" ht="14.3">
      <c r="A31" s="33" t="s">
        <v>45</v>
      </c>
      <c r="B31" s="33" t="s">
        <v>143</v>
      </c>
      <c r="C31" s="33" t="s">
        <v>39</v>
      </c>
      <c r="D31" s="76">
        <f>+D30</f>
        <v>198</v>
      </c>
      <c r="E31" s="76">
        <f>+E30</f>
        <v>216</v>
      </c>
      <c r="F31" s="76">
        <f>+F30</f>
        <v>198</v>
      </c>
    </row>
    <row r="32" spans="1:6" ht="14.3">
      <c r="A32" s="38" t="s">
        <v>44</v>
      </c>
      <c r="B32" s="38" t="s">
        <v>143</v>
      </c>
      <c r="C32" s="38" t="s">
        <v>42</v>
      </c>
      <c r="D32" s="71">
        <f>+D30+12</f>
        <v>210</v>
      </c>
      <c r="E32" s="71">
        <f>+E30+12</f>
        <v>228</v>
      </c>
      <c r="F32" s="71">
        <f>+F30+12</f>
        <v>210</v>
      </c>
    </row>
    <row r="34" spans="1:3">
      <c r="A34" s="36"/>
    </row>
    <row r="35" spans="1:3" ht="14.3">
      <c r="A35" s="43" t="s">
        <v>245</v>
      </c>
    </row>
    <row r="36" spans="1:3">
      <c r="A36" s="85" t="s">
        <v>246</v>
      </c>
      <c r="B36" s="85"/>
      <c r="C36" s="85"/>
    </row>
    <row r="37" spans="1:3">
      <c r="A37" s="36" t="s">
        <v>123</v>
      </c>
    </row>
    <row r="38" spans="1:3">
      <c r="A38" s="36" t="s">
        <v>124</v>
      </c>
    </row>
    <row r="39" spans="1:3">
      <c r="A39" s="36" t="s">
        <v>125</v>
      </c>
    </row>
    <row r="40" spans="1:3">
      <c r="A40" s="36"/>
    </row>
    <row r="42" spans="1:3" ht="14.3">
      <c r="A42" s="29" t="s">
        <v>247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8"/>
  <sheetViews>
    <sheetView topLeftCell="A7" workbookViewId="0"/>
  </sheetViews>
  <sheetFormatPr defaultColWidth="9.125" defaultRowHeight="12.9"/>
  <cols>
    <col min="1" max="1" width="17.75" style="1" customWidth="1"/>
    <col min="2" max="2" width="23.375" style="1" customWidth="1"/>
    <col min="3" max="3" width="20.25" style="1" customWidth="1"/>
    <col min="4" max="8" width="12.25" style="34" customWidth="1"/>
    <col min="9" max="9" width="11.75" style="34" customWidth="1"/>
    <col min="10" max="10" width="12.75" style="34" customWidth="1"/>
    <col min="11" max="16384" width="9.125" style="1"/>
  </cols>
  <sheetData>
    <row r="2" spans="1:10">
      <c r="A2" s="1" t="s">
        <v>20</v>
      </c>
      <c r="B2" s="1" t="s">
        <v>21</v>
      </c>
    </row>
    <row r="3" spans="1:10">
      <c r="A3" s="1" t="s">
        <v>22</v>
      </c>
      <c r="B3" s="1" t="s">
        <v>571</v>
      </c>
    </row>
    <row r="4" spans="1:10">
      <c r="A4" s="1" t="s">
        <v>23</v>
      </c>
      <c r="B4" s="1" t="s">
        <v>590</v>
      </c>
    </row>
    <row r="5" spans="1:10">
      <c r="A5" s="1" t="s">
        <v>24</v>
      </c>
      <c r="B5" s="1" t="s">
        <v>25</v>
      </c>
    </row>
    <row r="6" spans="1:10">
      <c r="A6" s="1" t="s">
        <v>26</v>
      </c>
      <c r="B6" s="1" t="s">
        <v>27</v>
      </c>
    </row>
    <row r="7" spans="1:10">
      <c r="A7" s="1" t="s">
        <v>28</v>
      </c>
      <c r="B7" s="1" t="s">
        <v>566</v>
      </c>
    </row>
    <row r="8" spans="1:10">
      <c r="A8" s="1" t="s">
        <v>29</v>
      </c>
      <c r="B8" s="1" t="s">
        <v>30</v>
      </c>
    </row>
    <row r="9" spans="1:10" ht="14.3">
      <c r="A9" s="1" t="s">
        <v>31</v>
      </c>
      <c r="B9" s="29" t="s">
        <v>32</v>
      </c>
      <c r="J9" s="1"/>
    </row>
    <row r="10" spans="1:10">
      <c r="A10" s="1" t="s">
        <v>33</v>
      </c>
      <c r="B10" s="1" t="s">
        <v>34</v>
      </c>
      <c r="I10" s="1"/>
      <c r="J10" s="1"/>
    </row>
    <row r="11" spans="1:10">
      <c r="I11" s="1"/>
      <c r="J11" s="1"/>
    </row>
    <row r="12" spans="1:10">
      <c r="A12" s="405" t="s">
        <v>35</v>
      </c>
      <c r="B12" s="408" t="s">
        <v>36</v>
      </c>
      <c r="C12" s="406" t="s">
        <v>37</v>
      </c>
      <c r="D12" s="407">
        <v>44990</v>
      </c>
      <c r="E12" s="407">
        <v>45046</v>
      </c>
      <c r="F12" s="407">
        <v>45170</v>
      </c>
      <c r="G12" s="1"/>
      <c r="H12" s="1"/>
      <c r="I12" s="1"/>
      <c r="J12" s="1"/>
    </row>
    <row r="13" spans="1:10" ht="14.3">
      <c r="A13" s="272"/>
      <c r="B13" s="384"/>
      <c r="C13" s="156"/>
      <c r="D13" s="416">
        <v>45036</v>
      </c>
      <c r="E13" s="416">
        <v>45107</v>
      </c>
      <c r="F13" s="416">
        <v>45282</v>
      </c>
      <c r="G13" s="1"/>
      <c r="H13" s="1"/>
      <c r="I13" s="1"/>
      <c r="J13" s="1"/>
    </row>
    <row r="14" spans="1:10">
      <c r="A14" s="167" t="s">
        <v>44</v>
      </c>
      <c r="B14" s="408" t="s">
        <v>581</v>
      </c>
      <c r="C14" s="408" t="s">
        <v>38</v>
      </c>
      <c r="D14" s="409">
        <v>197</v>
      </c>
      <c r="E14" s="409">
        <v>197</v>
      </c>
      <c r="F14" s="409">
        <v>198</v>
      </c>
      <c r="G14" s="1"/>
      <c r="H14" s="1"/>
      <c r="I14" s="1"/>
      <c r="J14" s="1"/>
    </row>
    <row r="15" spans="1:10">
      <c r="A15" s="167" t="s">
        <v>45</v>
      </c>
      <c r="B15" s="203" t="s">
        <v>581</v>
      </c>
      <c r="C15" s="203" t="s">
        <v>39</v>
      </c>
      <c r="D15" s="205">
        <f>+D14</f>
        <v>197</v>
      </c>
      <c r="E15" s="205">
        <f>+E14</f>
        <v>197</v>
      </c>
      <c r="F15" s="205">
        <f>+F14</f>
        <v>198</v>
      </c>
      <c r="G15" s="1"/>
      <c r="H15" s="1"/>
      <c r="I15" s="1"/>
      <c r="J15" s="1"/>
    </row>
    <row r="16" spans="1:10">
      <c r="A16" s="167" t="s">
        <v>44</v>
      </c>
      <c r="B16" s="203" t="s">
        <v>581</v>
      </c>
      <c r="C16" s="203" t="s">
        <v>40</v>
      </c>
      <c r="D16" s="205">
        <f>+D14+58</f>
        <v>255</v>
      </c>
      <c r="E16" s="205">
        <f>+E14+58</f>
        <v>255</v>
      </c>
      <c r="F16" s="205">
        <f>+F14+58</f>
        <v>256</v>
      </c>
      <c r="G16" s="1"/>
      <c r="H16" s="1"/>
      <c r="I16" s="1"/>
      <c r="J16" s="1"/>
    </row>
    <row r="17" spans="1:10">
      <c r="A17" s="167" t="s">
        <v>44</v>
      </c>
      <c r="B17" s="203" t="s">
        <v>581</v>
      </c>
      <c r="C17" s="203" t="s">
        <v>41</v>
      </c>
      <c r="D17" s="205">
        <f>+D14+58</f>
        <v>255</v>
      </c>
      <c r="E17" s="205">
        <f>+E14+58</f>
        <v>255</v>
      </c>
      <c r="F17" s="205">
        <f>+F14+58</f>
        <v>256</v>
      </c>
      <c r="G17" s="1"/>
      <c r="H17" s="1"/>
      <c r="I17" s="1"/>
      <c r="J17" s="1"/>
    </row>
    <row r="18" spans="1:10">
      <c r="A18" s="272" t="s">
        <v>44</v>
      </c>
      <c r="B18" s="384" t="s">
        <v>581</v>
      </c>
      <c r="C18" s="384" t="s">
        <v>42</v>
      </c>
      <c r="D18" s="397">
        <f>+D14+13</f>
        <v>210</v>
      </c>
      <c r="E18" s="397">
        <f>+E14+13</f>
        <v>210</v>
      </c>
      <c r="F18" s="397">
        <f>+F14+13</f>
        <v>211</v>
      </c>
      <c r="G18" s="1"/>
      <c r="H18" s="1"/>
      <c r="I18" s="1"/>
      <c r="J18" s="1"/>
    </row>
    <row r="19" spans="1:10">
      <c r="A19" s="35"/>
      <c r="B19" s="35"/>
      <c r="C19" s="35"/>
      <c r="D19" s="66"/>
      <c r="E19" s="66"/>
      <c r="F19" s="66"/>
      <c r="G19" s="1"/>
      <c r="H19" s="1"/>
      <c r="I19" s="1"/>
      <c r="J19" s="1"/>
    </row>
    <row r="20" spans="1:10">
      <c r="A20" s="1" t="s">
        <v>582</v>
      </c>
    </row>
    <row r="21" spans="1:10">
      <c r="A21" s="1" t="s">
        <v>583</v>
      </c>
      <c r="I21" s="1"/>
      <c r="J21" s="1"/>
    </row>
    <row r="22" spans="1:10">
      <c r="A22" s="1" t="s">
        <v>580</v>
      </c>
    </row>
    <row r="23" spans="1:10" ht="14.3">
      <c r="A23" s="29"/>
      <c r="D23" s="1"/>
      <c r="E23" s="1"/>
      <c r="F23" s="1"/>
      <c r="G23" s="1"/>
      <c r="H23" s="1"/>
    </row>
    <row r="25" spans="1:10" ht="14.3">
      <c r="A25" s="410" t="s">
        <v>589</v>
      </c>
      <c r="B25" s="328"/>
    </row>
    <row r="35" spans="4:10">
      <c r="I35" s="1"/>
      <c r="J35" s="1"/>
    </row>
    <row r="36" spans="4:10">
      <c r="I36" s="1"/>
      <c r="J36" s="1"/>
    </row>
    <row r="37" spans="4:10">
      <c r="D37" s="1"/>
      <c r="E37" s="1"/>
      <c r="F37" s="1"/>
      <c r="G37" s="1"/>
      <c r="H37" s="1"/>
      <c r="I37" s="1"/>
      <c r="J37" s="1"/>
    </row>
    <row r="38" spans="4:10">
      <c r="D38" s="1"/>
      <c r="E38" s="1"/>
      <c r="F38" s="1"/>
      <c r="G38" s="1"/>
      <c r="H38" s="1"/>
      <c r="I38" s="1"/>
      <c r="J38" s="1"/>
    </row>
    <row r="39" spans="4:10">
      <c r="D39" s="1"/>
      <c r="E39" s="1"/>
      <c r="F39" s="1"/>
      <c r="G39" s="1"/>
      <c r="H39" s="1"/>
      <c r="I39" s="1"/>
      <c r="J39" s="1"/>
    </row>
    <row r="40" spans="4:10">
      <c r="D40" s="1"/>
      <c r="E40" s="1"/>
      <c r="F40" s="1"/>
      <c r="G40" s="1"/>
      <c r="H40" s="1"/>
    </row>
    <row r="41" spans="4:10">
      <c r="D41" s="1"/>
      <c r="E41" s="1"/>
      <c r="F41" s="1"/>
      <c r="G41" s="1"/>
      <c r="H41" s="1"/>
      <c r="I41" s="1"/>
      <c r="J41" s="1"/>
    </row>
    <row r="42" spans="4:10">
      <c r="I42" s="1"/>
      <c r="J42" s="1"/>
    </row>
    <row r="43" spans="4:10">
      <c r="D43" s="1"/>
      <c r="E43" s="1"/>
      <c r="F43" s="1"/>
      <c r="G43" s="1"/>
      <c r="H43" s="1"/>
      <c r="I43" s="1"/>
      <c r="J43" s="1"/>
    </row>
    <row r="44" spans="4:10">
      <c r="D44" s="1"/>
      <c r="E44" s="1"/>
      <c r="F44" s="1"/>
      <c r="G44" s="1"/>
      <c r="H44" s="1"/>
      <c r="I44" s="1"/>
      <c r="J44" s="1"/>
    </row>
    <row r="45" spans="4:10">
      <c r="D45" s="1"/>
      <c r="E45" s="1"/>
      <c r="F45" s="1"/>
      <c r="G45" s="1"/>
      <c r="H45" s="1"/>
      <c r="I45" s="1"/>
      <c r="J45" s="1"/>
    </row>
    <row r="46" spans="4:10">
      <c r="D46" s="1"/>
      <c r="E46" s="1"/>
      <c r="F46" s="1"/>
      <c r="G46" s="1"/>
      <c r="H46" s="1"/>
    </row>
    <row r="47" spans="4:10">
      <c r="D47" s="1"/>
      <c r="E47" s="1"/>
      <c r="F47" s="1"/>
      <c r="G47" s="1"/>
      <c r="H47" s="1"/>
      <c r="I47" s="1"/>
      <c r="J47" s="1"/>
    </row>
    <row r="49" spans="4:10">
      <c r="D49" s="1"/>
      <c r="E49" s="1"/>
      <c r="F49" s="1"/>
      <c r="G49" s="1"/>
      <c r="H49" s="1"/>
      <c r="I49" s="1"/>
      <c r="J49" s="1"/>
    </row>
    <row r="50" spans="4:10">
      <c r="I50" s="1"/>
      <c r="J50" s="1"/>
    </row>
    <row r="51" spans="4:10">
      <c r="D51" s="1"/>
      <c r="E51" s="1"/>
      <c r="F51" s="1"/>
      <c r="G51" s="1"/>
      <c r="H51" s="1"/>
      <c r="I51" s="1"/>
      <c r="J51" s="1"/>
    </row>
    <row r="52" spans="4:10">
      <c r="D52" s="1"/>
      <c r="E52" s="1"/>
      <c r="F52" s="1"/>
      <c r="G52" s="1"/>
      <c r="H52" s="1"/>
      <c r="I52" s="1"/>
      <c r="J52" s="1"/>
    </row>
    <row r="53" spans="4:10">
      <c r="D53" s="1"/>
      <c r="E53" s="1"/>
      <c r="F53" s="1"/>
      <c r="G53" s="1"/>
      <c r="H53" s="1"/>
      <c r="I53" s="1"/>
      <c r="J53" s="1"/>
    </row>
    <row r="54" spans="4:10">
      <c r="D54" s="1"/>
      <c r="E54" s="1"/>
      <c r="F54" s="1"/>
      <c r="G54" s="1"/>
      <c r="H54" s="1"/>
      <c r="I54" s="1"/>
      <c r="J54" s="1"/>
    </row>
    <row r="55" spans="4:10">
      <c r="D55" s="1"/>
      <c r="E55" s="1"/>
      <c r="F55" s="1"/>
      <c r="G55" s="1"/>
      <c r="H55" s="1"/>
      <c r="I55" s="1"/>
      <c r="J55" s="1"/>
    </row>
    <row r="56" spans="4:10">
      <c r="D56" s="1"/>
      <c r="E56" s="1"/>
      <c r="F56" s="1"/>
      <c r="G56" s="1"/>
      <c r="H56" s="1"/>
      <c r="I56" s="1"/>
      <c r="J56" s="1"/>
    </row>
    <row r="57" spans="4:10">
      <c r="D57" s="1"/>
      <c r="E57" s="1"/>
      <c r="F57" s="1"/>
      <c r="G57" s="1"/>
      <c r="H57" s="1"/>
      <c r="I57" s="1"/>
      <c r="J57" s="1"/>
    </row>
    <row r="58" spans="4:10">
      <c r="D58" s="1"/>
      <c r="E58" s="1"/>
      <c r="F58" s="1"/>
      <c r="G58" s="1"/>
      <c r="H58" s="1"/>
    </row>
    <row r="59" spans="4:10">
      <c r="D59" s="1"/>
      <c r="E59" s="1"/>
      <c r="F59" s="1"/>
      <c r="G59" s="1"/>
      <c r="H59" s="1"/>
      <c r="I59" s="1"/>
      <c r="J59" s="1"/>
    </row>
    <row r="60" spans="4:10">
      <c r="I60" s="1"/>
      <c r="J60" s="1"/>
    </row>
    <row r="61" spans="4:10">
      <c r="D61" s="1"/>
      <c r="E61" s="1"/>
      <c r="F61" s="1"/>
      <c r="G61" s="1"/>
      <c r="H61" s="1"/>
      <c r="I61" s="1"/>
      <c r="J61" s="1"/>
    </row>
    <row r="62" spans="4:10">
      <c r="D62" s="1"/>
      <c r="E62" s="1"/>
      <c r="F62" s="1"/>
      <c r="G62" s="1"/>
      <c r="H62" s="1"/>
      <c r="I62" s="1"/>
      <c r="J62" s="1"/>
    </row>
    <row r="63" spans="4:10">
      <c r="D63" s="1"/>
      <c r="E63" s="1"/>
      <c r="F63" s="1"/>
      <c r="G63" s="1"/>
      <c r="H63" s="1"/>
      <c r="I63" s="1"/>
      <c r="J63" s="1"/>
    </row>
    <row r="64" spans="4:10">
      <c r="D64" s="1"/>
      <c r="E64" s="1"/>
      <c r="F64" s="1"/>
      <c r="G64" s="1"/>
      <c r="H64" s="1"/>
      <c r="I64" s="1"/>
      <c r="J64" s="1"/>
    </row>
    <row r="65" spans="4:10">
      <c r="D65" s="1"/>
      <c r="E65" s="1"/>
      <c r="F65" s="1"/>
      <c r="G65" s="1"/>
      <c r="H65" s="1"/>
      <c r="I65" s="1"/>
      <c r="J65" s="1"/>
    </row>
    <row r="66" spans="4:10">
      <c r="D66" s="1"/>
      <c r="E66" s="1"/>
      <c r="F66" s="1"/>
      <c r="G66" s="1"/>
      <c r="H66" s="1"/>
      <c r="I66" s="1"/>
      <c r="J66" s="1"/>
    </row>
    <row r="67" spans="4:10">
      <c r="D67" s="1"/>
      <c r="E67" s="1"/>
      <c r="F67" s="1"/>
      <c r="G67" s="1"/>
      <c r="H67" s="1"/>
      <c r="I67" s="1"/>
      <c r="J67" s="1"/>
    </row>
    <row r="68" spans="4:10">
      <c r="D68" s="1"/>
      <c r="E68" s="1"/>
      <c r="F68" s="1"/>
      <c r="G68" s="1"/>
      <c r="H68" s="1"/>
      <c r="I68" s="1"/>
      <c r="J68" s="1"/>
    </row>
    <row r="69" spans="4:10">
      <c r="D69" s="1"/>
      <c r="E69" s="1"/>
      <c r="F69" s="1"/>
      <c r="G69" s="1"/>
      <c r="H69" s="1"/>
      <c r="I69" s="1"/>
      <c r="J69" s="1"/>
    </row>
    <row r="70" spans="4:10">
      <c r="D70" s="1"/>
      <c r="E70" s="1"/>
      <c r="F70" s="1"/>
      <c r="G70" s="1"/>
      <c r="H70" s="1"/>
      <c r="I70" s="1"/>
      <c r="J70" s="1"/>
    </row>
    <row r="71" spans="4:10">
      <c r="D71" s="1"/>
      <c r="E71" s="1"/>
      <c r="F71" s="1"/>
      <c r="G71" s="1"/>
      <c r="H71" s="1"/>
      <c r="I71" s="1"/>
      <c r="J71" s="1"/>
    </row>
    <row r="72" spans="4:10">
      <c r="D72" s="1"/>
      <c r="E72" s="1"/>
      <c r="F72" s="1"/>
      <c r="G72" s="1"/>
      <c r="H72" s="1"/>
      <c r="I72" s="1"/>
      <c r="J72" s="1"/>
    </row>
    <row r="73" spans="4:10">
      <c r="D73" s="1"/>
      <c r="E73" s="1"/>
      <c r="F73" s="1"/>
      <c r="G73" s="1"/>
      <c r="H73" s="1"/>
      <c r="I73" s="1"/>
      <c r="J73" s="1"/>
    </row>
    <row r="74" spans="4:10">
      <c r="D74" s="1"/>
      <c r="E74" s="1"/>
      <c r="F74" s="1"/>
      <c r="G74" s="1"/>
      <c r="H74" s="1"/>
      <c r="I74" s="1"/>
      <c r="J74" s="1"/>
    </row>
    <row r="75" spans="4:10">
      <c r="D75" s="1"/>
      <c r="E75" s="1"/>
      <c r="F75" s="1"/>
      <c r="G75" s="1"/>
      <c r="H75" s="1"/>
      <c r="I75" s="1"/>
      <c r="J75" s="1"/>
    </row>
    <row r="76" spans="4:10">
      <c r="D76" s="1"/>
      <c r="E76" s="1"/>
      <c r="F76" s="1"/>
      <c r="G76" s="1"/>
      <c r="H76" s="1"/>
      <c r="I76" s="1"/>
      <c r="J76" s="1"/>
    </row>
    <row r="77" spans="4:10">
      <c r="D77" s="1"/>
      <c r="E77" s="1"/>
      <c r="F77" s="1"/>
      <c r="G77" s="1"/>
      <c r="H77" s="1"/>
      <c r="I77" s="1"/>
      <c r="J77" s="1"/>
    </row>
    <row r="78" spans="4:10">
      <c r="D78" s="1"/>
      <c r="E78" s="1"/>
      <c r="F78" s="1"/>
      <c r="G78" s="1"/>
      <c r="H78" s="1"/>
      <c r="I78" s="1"/>
      <c r="J78" s="1"/>
    </row>
    <row r="79" spans="4:10">
      <c r="D79" s="1"/>
      <c r="E79" s="1"/>
      <c r="F79" s="1"/>
      <c r="G79" s="1"/>
      <c r="H79" s="1"/>
      <c r="I79" s="1"/>
      <c r="J79" s="1"/>
    </row>
    <row r="80" spans="4:10">
      <c r="D80" s="1"/>
      <c r="E80" s="1"/>
      <c r="F80" s="1"/>
      <c r="G80" s="1"/>
      <c r="H80" s="1"/>
      <c r="I80" s="1"/>
      <c r="J80" s="1"/>
    </row>
    <row r="81" spans="4:10">
      <c r="D81" s="1"/>
      <c r="E81" s="1"/>
      <c r="F81" s="1"/>
      <c r="G81" s="1"/>
      <c r="H81" s="1"/>
      <c r="I81" s="1"/>
      <c r="J81" s="1"/>
    </row>
    <row r="82" spans="4:10">
      <c r="D82" s="1"/>
      <c r="E82" s="1"/>
      <c r="F82" s="1"/>
      <c r="G82" s="1"/>
      <c r="H82" s="1"/>
      <c r="I82" s="1"/>
      <c r="J82" s="1"/>
    </row>
    <row r="83" spans="4:10">
      <c r="D83" s="1"/>
      <c r="E83" s="1"/>
      <c r="F83" s="1"/>
      <c r="G83" s="1"/>
      <c r="H83" s="1"/>
      <c r="I83" s="1"/>
      <c r="J83" s="1"/>
    </row>
    <row r="84" spans="4:10">
      <c r="D84" s="1"/>
      <c r="E84" s="1"/>
      <c r="F84" s="1"/>
      <c r="G84" s="1"/>
      <c r="H84" s="1"/>
      <c r="I84" s="1"/>
      <c r="J84" s="1"/>
    </row>
    <row r="85" spans="4:10">
      <c r="D85" s="1"/>
      <c r="E85" s="1"/>
      <c r="F85" s="1"/>
      <c r="G85" s="1"/>
      <c r="H85" s="1"/>
      <c r="I85" s="1"/>
      <c r="J85" s="1"/>
    </row>
    <row r="86" spans="4:10">
      <c r="D86" s="1"/>
      <c r="E86" s="1"/>
      <c r="F86" s="1"/>
      <c r="G86" s="1"/>
      <c r="H86" s="1"/>
      <c r="I86" s="1"/>
      <c r="J86" s="1"/>
    </row>
    <row r="87" spans="4:10">
      <c r="D87" s="1"/>
      <c r="E87" s="1"/>
      <c r="F87" s="1"/>
      <c r="G87" s="1"/>
      <c r="H87" s="1"/>
      <c r="I87" s="1"/>
      <c r="J87" s="1"/>
    </row>
    <row r="88" spans="4:10">
      <c r="D88" s="1"/>
      <c r="E88" s="1"/>
      <c r="F88" s="1"/>
      <c r="G88" s="1"/>
      <c r="H88" s="1"/>
      <c r="I88" s="1"/>
      <c r="J88" s="1"/>
    </row>
    <row r="89" spans="4:10">
      <c r="D89" s="1"/>
      <c r="E89" s="1"/>
      <c r="F89" s="1"/>
      <c r="G89" s="1"/>
      <c r="H89" s="1"/>
      <c r="I89" s="1"/>
      <c r="J89" s="1"/>
    </row>
    <row r="90" spans="4:10">
      <c r="D90" s="1"/>
      <c r="E90" s="1"/>
      <c r="F90" s="1"/>
      <c r="G90" s="1"/>
      <c r="H90" s="1"/>
      <c r="I90" s="1"/>
      <c r="J90" s="1"/>
    </row>
    <row r="91" spans="4:10">
      <c r="D91" s="1"/>
      <c r="E91" s="1"/>
      <c r="F91" s="1"/>
      <c r="G91" s="1"/>
      <c r="H91" s="1"/>
      <c r="I91" s="1"/>
      <c r="J91" s="1"/>
    </row>
    <row r="92" spans="4:10">
      <c r="D92" s="1"/>
      <c r="E92" s="1"/>
      <c r="F92" s="1"/>
      <c r="G92" s="1"/>
      <c r="H92" s="1"/>
      <c r="I92" s="1"/>
      <c r="J92" s="1"/>
    </row>
    <row r="93" spans="4:10">
      <c r="D93" s="1"/>
      <c r="E93" s="1"/>
      <c r="F93" s="1"/>
      <c r="G93" s="1"/>
      <c r="H93" s="1"/>
      <c r="I93" s="1"/>
      <c r="J93" s="1"/>
    </row>
    <row r="94" spans="4:10">
      <c r="D94" s="1"/>
      <c r="E94" s="1"/>
      <c r="F94" s="1"/>
      <c r="G94" s="1"/>
      <c r="H94" s="1"/>
      <c r="I94" s="1"/>
      <c r="J94" s="1"/>
    </row>
    <row r="95" spans="4:10">
      <c r="D95" s="1"/>
      <c r="E95" s="1"/>
      <c r="F95" s="1"/>
      <c r="G95" s="1"/>
      <c r="H95" s="1"/>
      <c r="I95" s="1"/>
      <c r="J95" s="1"/>
    </row>
    <row r="96" spans="4:10">
      <c r="D96" s="1"/>
      <c r="E96" s="1"/>
      <c r="F96" s="1"/>
      <c r="G96" s="1"/>
      <c r="H96" s="1"/>
    </row>
    <row r="97" spans="4:10">
      <c r="D97" s="1"/>
      <c r="E97" s="1"/>
      <c r="F97" s="1"/>
      <c r="G97" s="1"/>
      <c r="H97" s="1"/>
    </row>
    <row r="98" spans="4:10">
      <c r="I98" s="1"/>
      <c r="J98" s="1"/>
    </row>
    <row r="99" spans="4:10">
      <c r="I99" s="1"/>
      <c r="J99" s="1"/>
    </row>
    <row r="100" spans="4:10">
      <c r="D100" s="1"/>
      <c r="E100" s="1"/>
      <c r="F100" s="1"/>
      <c r="G100" s="1"/>
      <c r="H100" s="1"/>
      <c r="I100" s="1"/>
      <c r="J100" s="1"/>
    </row>
    <row r="101" spans="4:10">
      <c r="D101" s="1"/>
      <c r="E101" s="1"/>
      <c r="F101" s="1"/>
      <c r="G101" s="1"/>
      <c r="H101" s="1"/>
      <c r="I101" s="1"/>
      <c r="J101" s="1"/>
    </row>
    <row r="102" spans="4:10">
      <c r="D102" s="1"/>
      <c r="E102" s="1"/>
      <c r="F102" s="1"/>
      <c r="G102" s="1"/>
      <c r="H102" s="1"/>
      <c r="I102" s="1"/>
      <c r="J102" s="1"/>
    </row>
    <row r="103" spans="4:10">
      <c r="D103" s="1"/>
      <c r="E103" s="1"/>
      <c r="F103" s="1"/>
      <c r="G103" s="1"/>
      <c r="H103" s="1"/>
      <c r="I103" s="1"/>
      <c r="J103" s="1"/>
    </row>
    <row r="104" spans="4:10">
      <c r="D104" s="1"/>
      <c r="E104" s="1"/>
      <c r="F104" s="1"/>
      <c r="G104" s="1"/>
      <c r="H104" s="1"/>
      <c r="I104" s="1"/>
      <c r="J104" s="1"/>
    </row>
    <row r="105" spans="4:10">
      <c r="D105" s="1"/>
      <c r="E105" s="1"/>
      <c r="F105" s="1"/>
      <c r="G105" s="1"/>
      <c r="H105" s="1"/>
      <c r="I105" s="1"/>
      <c r="J105" s="1"/>
    </row>
    <row r="106" spans="4:10">
      <c r="D106" s="1"/>
      <c r="E106" s="1"/>
      <c r="F106" s="1"/>
      <c r="G106" s="1"/>
      <c r="H106" s="1"/>
      <c r="I106" s="1"/>
      <c r="J106" s="1"/>
    </row>
    <row r="107" spans="4:10">
      <c r="D107" s="1"/>
      <c r="E107" s="1"/>
      <c r="F107" s="1"/>
      <c r="G107" s="1"/>
      <c r="H107" s="1"/>
    </row>
    <row r="108" spans="4:10">
      <c r="D108" s="1"/>
      <c r="E108" s="1"/>
      <c r="F108" s="1"/>
      <c r="G108" s="1"/>
      <c r="H108" s="1"/>
      <c r="I108" s="1"/>
      <c r="J108" s="1"/>
    </row>
    <row r="109" spans="4:10">
      <c r="I109" s="1"/>
      <c r="J109" s="1"/>
    </row>
    <row r="110" spans="4:10">
      <c r="D110" s="1"/>
      <c r="E110" s="1"/>
      <c r="F110" s="1"/>
      <c r="G110" s="1"/>
      <c r="H110" s="1"/>
      <c r="I110" s="1"/>
      <c r="J110" s="1"/>
    </row>
    <row r="111" spans="4:10">
      <c r="D111" s="1"/>
      <c r="E111" s="1"/>
      <c r="F111" s="1"/>
      <c r="G111" s="1"/>
      <c r="H111" s="1"/>
      <c r="I111" s="1"/>
      <c r="J111" s="1"/>
    </row>
    <row r="112" spans="4:10">
      <c r="D112" s="1"/>
      <c r="E112" s="1"/>
      <c r="F112" s="1"/>
      <c r="G112" s="1"/>
      <c r="H112" s="1"/>
      <c r="I112" s="1"/>
      <c r="J112" s="1"/>
    </row>
    <row r="113" spans="4:10">
      <c r="D113" s="1"/>
      <c r="E113" s="1"/>
      <c r="F113" s="1"/>
      <c r="G113" s="1"/>
      <c r="H113" s="1"/>
      <c r="I113" s="1"/>
      <c r="J113" s="1"/>
    </row>
    <row r="114" spans="4:10">
      <c r="D114" s="1"/>
      <c r="E114" s="1"/>
      <c r="F114" s="1"/>
      <c r="G114" s="1"/>
      <c r="H114" s="1"/>
      <c r="I114" s="1"/>
      <c r="J114" s="1"/>
    </row>
    <row r="115" spans="4:10">
      <c r="D115" s="1"/>
      <c r="E115" s="1"/>
      <c r="F115" s="1"/>
      <c r="G115" s="1"/>
      <c r="H115" s="1"/>
      <c r="I115" s="1"/>
      <c r="J115" s="1"/>
    </row>
    <row r="116" spans="4:10">
      <c r="D116" s="1"/>
      <c r="E116" s="1"/>
      <c r="F116" s="1"/>
      <c r="G116" s="1"/>
      <c r="H116" s="1"/>
      <c r="I116" s="1"/>
      <c r="J116" s="1"/>
    </row>
    <row r="117" spans="4:10">
      <c r="D117" s="1"/>
      <c r="E117" s="1"/>
      <c r="F117" s="1"/>
      <c r="G117" s="1"/>
      <c r="H117" s="1"/>
      <c r="I117" s="1"/>
      <c r="J117" s="1"/>
    </row>
    <row r="118" spans="4:10">
      <c r="D118" s="1"/>
      <c r="E118" s="1"/>
      <c r="F118" s="1"/>
      <c r="G118" s="1"/>
      <c r="H118" s="1"/>
      <c r="I118" s="1"/>
      <c r="J118" s="1"/>
    </row>
    <row r="119" spans="4:10">
      <c r="D119" s="1"/>
      <c r="E119" s="1"/>
      <c r="F119" s="1"/>
      <c r="G119" s="1"/>
      <c r="H119" s="1"/>
      <c r="I119" s="1"/>
      <c r="J119" s="1"/>
    </row>
    <row r="120" spans="4:10">
      <c r="D120" s="1"/>
      <c r="E120" s="1"/>
      <c r="F120" s="1"/>
      <c r="G120" s="1"/>
      <c r="H120" s="1"/>
      <c r="I120" s="1"/>
      <c r="J120" s="1"/>
    </row>
    <row r="121" spans="4:10">
      <c r="D121" s="1"/>
      <c r="E121" s="1"/>
      <c r="F121" s="1"/>
      <c r="G121" s="1"/>
      <c r="H121" s="1"/>
      <c r="I121" s="1"/>
      <c r="J121" s="1"/>
    </row>
    <row r="122" spans="4:10">
      <c r="D122" s="1"/>
      <c r="E122" s="1"/>
      <c r="F122" s="1"/>
      <c r="G122" s="1"/>
      <c r="H122" s="1"/>
      <c r="I122" s="1"/>
      <c r="J122" s="1"/>
    </row>
    <row r="123" spans="4:10">
      <c r="D123" s="1"/>
      <c r="E123" s="1"/>
      <c r="F123" s="1"/>
      <c r="G123" s="1"/>
      <c r="H123" s="1"/>
      <c r="I123" s="1"/>
      <c r="J123" s="1"/>
    </row>
    <row r="124" spans="4:10">
      <c r="D124" s="1"/>
      <c r="E124" s="1"/>
      <c r="F124" s="1"/>
      <c r="G124" s="1"/>
      <c r="H124" s="1"/>
      <c r="I124" s="1"/>
      <c r="J124" s="1"/>
    </row>
    <row r="125" spans="4:10">
      <c r="D125" s="1"/>
      <c r="E125" s="1"/>
      <c r="F125" s="1"/>
      <c r="G125" s="1"/>
      <c r="H125" s="1"/>
      <c r="I125" s="1"/>
      <c r="J125" s="1"/>
    </row>
    <row r="126" spans="4:10">
      <c r="D126" s="1"/>
      <c r="E126" s="1"/>
      <c r="F126" s="1"/>
      <c r="G126" s="1"/>
      <c r="H126" s="1"/>
      <c r="I126" s="1"/>
      <c r="J126" s="1"/>
    </row>
    <row r="127" spans="4:10">
      <c r="D127" s="1"/>
      <c r="E127" s="1"/>
      <c r="F127" s="1"/>
      <c r="G127" s="1"/>
      <c r="H127" s="1"/>
      <c r="I127" s="1"/>
      <c r="J127" s="1"/>
    </row>
    <row r="128" spans="4:10">
      <c r="D128" s="1"/>
      <c r="E128" s="1"/>
      <c r="F128" s="1"/>
      <c r="G128" s="1"/>
      <c r="H128" s="1"/>
      <c r="I128" s="1"/>
      <c r="J128" s="1"/>
    </row>
    <row r="129" spans="4:10">
      <c r="D129" s="1"/>
      <c r="E129" s="1"/>
      <c r="F129" s="1"/>
      <c r="G129" s="1"/>
      <c r="H129" s="1"/>
      <c r="I129" s="1"/>
      <c r="J129" s="1"/>
    </row>
    <row r="130" spans="4:10">
      <c r="D130" s="1"/>
      <c r="E130" s="1"/>
      <c r="F130" s="1"/>
      <c r="G130" s="1"/>
      <c r="H130" s="1"/>
      <c r="I130" s="1"/>
      <c r="J130" s="1"/>
    </row>
    <row r="131" spans="4:10">
      <c r="D131" s="1"/>
      <c r="E131" s="1"/>
      <c r="F131" s="1"/>
      <c r="G131" s="1"/>
      <c r="H131" s="1"/>
      <c r="I131" s="1"/>
      <c r="J131" s="1"/>
    </row>
    <row r="132" spans="4:10">
      <c r="D132" s="1"/>
      <c r="E132" s="1"/>
      <c r="F132" s="1"/>
      <c r="G132" s="1"/>
      <c r="H132" s="1"/>
      <c r="I132" s="1"/>
      <c r="J132" s="1"/>
    </row>
    <row r="133" spans="4:10">
      <c r="D133" s="1"/>
      <c r="E133" s="1"/>
      <c r="F133" s="1"/>
      <c r="G133" s="1"/>
      <c r="H133" s="1"/>
      <c r="I133" s="1"/>
      <c r="J133" s="1"/>
    </row>
    <row r="134" spans="4:10">
      <c r="D134" s="1"/>
      <c r="E134" s="1"/>
      <c r="F134" s="1"/>
      <c r="G134" s="1"/>
      <c r="H134" s="1"/>
      <c r="I134" s="1"/>
      <c r="J134" s="1"/>
    </row>
    <row r="135" spans="4:10">
      <c r="D135" s="1"/>
      <c r="E135" s="1"/>
      <c r="F135" s="1"/>
      <c r="G135" s="1"/>
      <c r="H135" s="1"/>
      <c r="I135" s="1"/>
      <c r="J135" s="1"/>
    </row>
    <row r="136" spans="4:10">
      <c r="D136" s="1"/>
      <c r="E136" s="1"/>
      <c r="F136" s="1"/>
      <c r="G136" s="1"/>
      <c r="H136" s="1"/>
      <c r="I136" s="1"/>
      <c r="J136" s="1"/>
    </row>
    <row r="137" spans="4:10">
      <c r="D137" s="1"/>
      <c r="E137" s="1"/>
      <c r="F137" s="1"/>
      <c r="G137" s="1"/>
      <c r="H137" s="1"/>
      <c r="I137" s="1"/>
      <c r="J137" s="1"/>
    </row>
    <row r="138" spans="4:10">
      <c r="D138" s="1"/>
      <c r="E138" s="1"/>
      <c r="F138" s="1"/>
      <c r="G138" s="1"/>
      <c r="H138" s="1"/>
      <c r="I138" s="1"/>
      <c r="J138" s="1"/>
    </row>
    <row r="139" spans="4:10">
      <c r="D139" s="1"/>
      <c r="E139" s="1"/>
      <c r="F139" s="1"/>
      <c r="G139" s="1"/>
      <c r="H139" s="1"/>
      <c r="I139" s="1"/>
      <c r="J139" s="1"/>
    </row>
    <row r="140" spans="4:10">
      <c r="D140" s="1"/>
      <c r="E140" s="1"/>
      <c r="F140" s="1"/>
      <c r="G140" s="1"/>
      <c r="H140" s="1"/>
      <c r="I140" s="1"/>
      <c r="J140" s="1"/>
    </row>
    <row r="141" spans="4:10">
      <c r="D141" s="1"/>
      <c r="E141" s="1"/>
      <c r="F141" s="1"/>
      <c r="G141" s="1"/>
      <c r="H141" s="1"/>
      <c r="I141" s="1"/>
      <c r="J141" s="1"/>
    </row>
    <row r="142" spans="4:10">
      <c r="D142" s="1"/>
      <c r="E142" s="1"/>
      <c r="F142" s="1"/>
      <c r="G142" s="1"/>
      <c r="H142" s="1"/>
      <c r="I142" s="1"/>
      <c r="J142" s="1"/>
    </row>
    <row r="143" spans="4:10">
      <c r="D143" s="1"/>
      <c r="E143" s="1"/>
      <c r="F143" s="1"/>
      <c r="G143" s="1"/>
      <c r="H143" s="1"/>
      <c r="I143" s="1"/>
      <c r="J143" s="1"/>
    </row>
    <row r="144" spans="4:10">
      <c r="D144" s="1"/>
      <c r="E144" s="1"/>
      <c r="F144" s="1"/>
      <c r="G144" s="1"/>
      <c r="H144" s="1"/>
      <c r="I144" s="1"/>
      <c r="J144" s="1"/>
    </row>
    <row r="145" spans="4:10">
      <c r="D145" s="1"/>
      <c r="E145" s="1"/>
      <c r="F145" s="1"/>
      <c r="G145" s="1"/>
      <c r="H145" s="1"/>
    </row>
    <row r="146" spans="4:10">
      <c r="D146" s="1"/>
      <c r="E146" s="1"/>
      <c r="F146" s="1"/>
      <c r="G146" s="1"/>
      <c r="H146" s="1"/>
      <c r="I146" s="1"/>
      <c r="J146" s="1"/>
    </row>
    <row r="148" spans="4:10">
      <c r="D148" s="1"/>
      <c r="E148" s="1"/>
      <c r="F148" s="1"/>
      <c r="G148" s="1"/>
      <c r="H148" s="1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I37"/>
  <sheetViews>
    <sheetView topLeftCell="A25" workbookViewId="0">
      <selection activeCell="B9" sqref="B9"/>
    </sheetView>
  </sheetViews>
  <sheetFormatPr defaultColWidth="9.125" defaultRowHeight="12.9"/>
  <cols>
    <col min="1" max="1" width="16.375" style="1" customWidth="1"/>
    <col min="2" max="2" width="26.875" style="1" bestFit="1" customWidth="1"/>
    <col min="3" max="3" width="18.125" style="1" bestFit="1" customWidth="1"/>
    <col min="4" max="6" width="12.375" style="1" customWidth="1"/>
    <col min="7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144</v>
      </c>
    </row>
    <row r="5" spans="1:4">
      <c r="A5" s="1" t="s">
        <v>23</v>
      </c>
      <c r="B5" s="1" t="s">
        <v>226</v>
      </c>
    </row>
    <row r="6" spans="1:4">
      <c r="A6" s="1" t="s">
        <v>24</v>
      </c>
      <c r="B6" s="1" t="s">
        <v>227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564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4" spans="1:4" ht="14.3">
      <c r="A14" s="329" t="s">
        <v>35</v>
      </c>
      <c r="B14" s="339" t="s">
        <v>36</v>
      </c>
      <c r="C14" s="271" t="s">
        <v>37</v>
      </c>
      <c r="D14" s="347">
        <v>44932</v>
      </c>
    </row>
    <row r="15" spans="1:4" ht="14.3">
      <c r="A15" s="241"/>
      <c r="B15" s="343"/>
      <c r="C15" s="156"/>
      <c r="D15" s="346">
        <v>45016</v>
      </c>
    </row>
    <row r="16" spans="1:4" ht="14.3">
      <c r="A16" s="339" t="s">
        <v>44</v>
      </c>
      <c r="B16" s="339" t="s">
        <v>146</v>
      </c>
      <c r="C16" s="339" t="s">
        <v>38</v>
      </c>
      <c r="D16" s="210">
        <v>26</v>
      </c>
    </row>
    <row r="17" spans="1:35" ht="14.3">
      <c r="A17" s="203" t="s">
        <v>45</v>
      </c>
      <c r="B17" s="203" t="s">
        <v>146</v>
      </c>
      <c r="C17" s="203" t="s">
        <v>39</v>
      </c>
      <c r="D17" s="210">
        <f>+D16</f>
        <v>26</v>
      </c>
    </row>
    <row r="18" spans="1:35" ht="14.3">
      <c r="A18" s="203" t="s">
        <v>44</v>
      </c>
      <c r="B18" s="203" t="s">
        <v>146</v>
      </c>
      <c r="C18" s="203" t="s">
        <v>40</v>
      </c>
      <c r="D18" s="210">
        <f>+D16+15</f>
        <v>41</v>
      </c>
    </row>
    <row r="19" spans="1:35" ht="14.3">
      <c r="A19" s="203" t="s">
        <v>44</v>
      </c>
      <c r="B19" s="203" t="s">
        <v>146</v>
      </c>
      <c r="C19" s="92" t="s">
        <v>41</v>
      </c>
      <c r="D19" s="210">
        <f>+D16+15</f>
        <v>41</v>
      </c>
    </row>
    <row r="20" spans="1:35" ht="14.3">
      <c r="A20" s="343" t="s">
        <v>44</v>
      </c>
      <c r="B20" s="343" t="s">
        <v>146</v>
      </c>
      <c r="C20" s="343" t="s">
        <v>42</v>
      </c>
      <c r="D20" s="341">
        <f>+D16+9</f>
        <v>35</v>
      </c>
    </row>
    <row r="21" spans="1:35" ht="14.95" customHeight="1">
      <c r="A21" s="339" t="s">
        <v>44</v>
      </c>
      <c r="B21" s="339" t="s">
        <v>206</v>
      </c>
      <c r="C21" s="339" t="s">
        <v>38</v>
      </c>
      <c r="D21" s="210">
        <v>30</v>
      </c>
    </row>
    <row r="22" spans="1:35" ht="14.95" customHeight="1">
      <c r="A22" s="203" t="s">
        <v>45</v>
      </c>
      <c r="B22" s="203" t="s">
        <v>206</v>
      </c>
      <c r="C22" s="203" t="s">
        <v>39</v>
      </c>
      <c r="D22" s="210">
        <f>+D21</f>
        <v>30</v>
      </c>
    </row>
    <row r="23" spans="1:35" ht="14.95" customHeight="1">
      <c r="A23" s="203" t="s">
        <v>44</v>
      </c>
      <c r="B23" s="203" t="s">
        <v>206</v>
      </c>
      <c r="C23" s="203" t="s">
        <v>40</v>
      </c>
      <c r="D23" s="210">
        <f>+D21+15</f>
        <v>45</v>
      </c>
    </row>
    <row r="24" spans="1:35" ht="14.95" customHeight="1">
      <c r="A24" s="203" t="s">
        <v>44</v>
      </c>
      <c r="B24" s="203" t="s">
        <v>206</v>
      </c>
      <c r="C24" s="203" t="s">
        <v>41</v>
      </c>
      <c r="D24" s="210">
        <f>+D21+15</f>
        <v>45</v>
      </c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ht="14.95" customHeight="1">
      <c r="A25" s="343" t="s">
        <v>44</v>
      </c>
      <c r="B25" s="343" t="s">
        <v>206</v>
      </c>
      <c r="C25" s="343" t="s">
        <v>42</v>
      </c>
      <c r="D25" s="341">
        <f>+D21+9</f>
        <v>39</v>
      </c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</row>
    <row r="26" spans="1:35" ht="14.95" customHeight="1">
      <c r="A26" s="339" t="s">
        <v>44</v>
      </c>
      <c r="B26" s="339" t="s">
        <v>515</v>
      </c>
      <c r="C26" s="339" t="s">
        <v>38</v>
      </c>
      <c r="D26" s="210">
        <v>33</v>
      </c>
    </row>
    <row r="27" spans="1:35" ht="14.95" customHeight="1">
      <c r="A27" s="203" t="s">
        <v>45</v>
      </c>
      <c r="B27" s="203" t="s">
        <v>515</v>
      </c>
      <c r="C27" s="203" t="s">
        <v>39</v>
      </c>
      <c r="D27" s="210">
        <f>+D26</f>
        <v>33</v>
      </c>
    </row>
    <row r="28" spans="1:35" ht="14.95" customHeight="1">
      <c r="A28" s="203" t="s">
        <v>44</v>
      </c>
      <c r="B28" s="203" t="s">
        <v>515</v>
      </c>
      <c r="C28" s="203" t="s">
        <v>40</v>
      </c>
      <c r="D28" s="210">
        <f>+D26+15</f>
        <v>48</v>
      </c>
    </row>
    <row r="29" spans="1:35" ht="14.95" customHeight="1">
      <c r="A29" s="203" t="s">
        <v>44</v>
      </c>
      <c r="B29" s="203" t="s">
        <v>515</v>
      </c>
      <c r="C29" s="203" t="s">
        <v>41</v>
      </c>
      <c r="D29" s="210">
        <f>+D26+15</f>
        <v>48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</row>
    <row r="30" spans="1:35" ht="14.95" customHeight="1">
      <c r="A30" s="343" t="s">
        <v>44</v>
      </c>
      <c r="B30" s="343" t="s">
        <v>515</v>
      </c>
      <c r="C30" s="343" t="s">
        <v>42</v>
      </c>
      <c r="D30" s="341">
        <f>+D26+9</f>
        <v>42</v>
      </c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</row>
    <row r="31" spans="1:35" ht="16.3">
      <c r="A31" s="269" t="s">
        <v>516</v>
      </c>
      <c r="D31" s="34"/>
      <c r="E31" s="34"/>
      <c r="F31" s="34"/>
    </row>
    <row r="32" spans="1:35">
      <c r="A32" s="1" t="s">
        <v>517</v>
      </c>
    </row>
    <row r="37" spans="1:2" ht="14.3">
      <c r="A37" s="342" t="s">
        <v>518</v>
      </c>
      <c r="B37" s="274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3"/>
  <sheetViews>
    <sheetView topLeftCell="A4" workbookViewId="0">
      <selection activeCell="H24" sqref="H24"/>
    </sheetView>
  </sheetViews>
  <sheetFormatPr defaultRowHeight="12.9"/>
  <cols>
    <col min="1" max="1" width="15.875" customWidth="1"/>
    <col min="2" max="2" width="18.75" customWidth="1"/>
    <col min="3" max="3" width="22.375" customWidth="1"/>
    <col min="4" max="6" width="10.875" customWidth="1"/>
  </cols>
  <sheetData>
    <row r="3" spans="1:9" ht="14.3">
      <c r="A3" s="130" t="s">
        <v>20</v>
      </c>
      <c r="B3" s="130" t="s">
        <v>21</v>
      </c>
      <c r="C3" s="130"/>
      <c r="D3" s="140"/>
      <c r="E3" s="140"/>
      <c r="F3" s="140"/>
      <c r="G3" s="130"/>
      <c r="H3" s="131"/>
      <c r="I3" s="131"/>
    </row>
    <row r="4" spans="1:9" ht="14.3">
      <c r="A4" s="130" t="s">
        <v>22</v>
      </c>
      <c r="B4" s="130" t="s">
        <v>66</v>
      </c>
      <c r="C4" s="130"/>
      <c r="D4" s="140"/>
      <c r="E4" s="140"/>
      <c r="F4" s="140"/>
      <c r="G4" s="130"/>
      <c r="H4" s="131"/>
      <c r="I4" s="131"/>
    </row>
    <row r="5" spans="1:9" ht="14.3">
      <c r="A5" s="130" t="s">
        <v>23</v>
      </c>
      <c r="B5" s="130" t="s">
        <v>190</v>
      </c>
      <c r="C5" s="130"/>
      <c r="D5" s="140"/>
      <c r="E5" s="140"/>
      <c r="F5" s="140"/>
      <c r="G5" s="130"/>
      <c r="H5" s="131"/>
      <c r="I5" s="131"/>
    </row>
    <row r="6" spans="1:9" ht="14.3">
      <c r="A6" s="130" t="s">
        <v>24</v>
      </c>
      <c r="B6" s="130" t="s">
        <v>25</v>
      </c>
      <c r="C6" s="130"/>
      <c r="D6" s="140"/>
      <c r="E6" s="140"/>
      <c r="F6" s="140"/>
      <c r="G6" s="130"/>
      <c r="H6" s="131"/>
      <c r="I6" s="131"/>
    </row>
    <row r="7" spans="1:9" ht="14.3">
      <c r="A7" s="130" t="s">
        <v>26</v>
      </c>
      <c r="B7" s="130" t="s">
        <v>27</v>
      </c>
      <c r="C7" s="130"/>
      <c r="D7" s="140"/>
      <c r="E7" s="140"/>
      <c r="F7" s="140"/>
      <c r="G7" s="130"/>
      <c r="H7" s="131"/>
      <c r="I7" s="131"/>
    </row>
    <row r="8" spans="1:9" ht="14.3">
      <c r="A8" s="130" t="s">
        <v>28</v>
      </c>
      <c r="B8" s="1" t="s">
        <v>223</v>
      </c>
      <c r="C8" s="130"/>
      <c r="D8" s="140"/>
      <c r="E8" s="140"/>
      <c r="F8" s="140"/>
      <c r="G8" s="130"/>
      <c r="H8" s="131"/>
      <c r="I8" s="131"/>
    </row>
    <row r="9" spans="1:9" ht="14.3">
      <c r="A9" s="130" t="s">
        <v>29</v>
      </c>
      <c r="B9" s="130" t="s">
        <v>30</v>
      </c>
      <c r="C9" s="130"/>
      <c r="D9" s="140"/>
      <c r="E9" s="140"/>
      <c r="F9" s="140"/>
      <c r="G9" s="130"/>
      <c r="H9" s="131"/>
      <c r="I9" s="131"/>
    </row>
    <row r="10" spans="1:9" ht="14.3">
      <c r="A10" s="130" t="s">
        <v>31</v>
      </c>
      <c r="B10" s="132" t="s">
        <v>32</v>
      </c>
      <c r="C10" s="130"/>
      <c r="D10" s="140"/>
      <c r="E10" s="140"/>
      <c r="F10" s="140"/>
      <c r="G10" s="130"/>
      <c r="H10" s="131"/>
      <c r="I10" s="131"/>
    </row>
    <row r="11" spans="1:9" ht="14.3">
      <c r="A11" s="130" t="s">
        <v>33</v>
      </c>
      <c r="B11" s="130" t="s">
        <v>34</v>
      </c>
      <c r="C11" s="130"/>
      <c r="D11" s="140"/>
      <c r="E11" s="140"/>
      <c r="F11" s="140"/>
      <c r="G11" s="130"/>
      <c r="H11" s="131"/>
      <c r="I11" s="131"/>
    </row>
    <row r="12" spans="1:9" ht="14.3">
      <c r="A12" s="130"/>
      <c r="B12" s="130"/>
      <c r="C12" s="130"/>
      <c r="D12" s="140"/>
      <c r="E12" s="140"/>
      <c r="F12" s="140"/>
      <c r="G12" s="130"/>
      <c r="H12" s="131"/>
      <c r="I12" s="131"/>
    </row>
    <row r="13" spans="1:9" ht="14.3">
      <c r="A13" s="141" t="s">
        <v>35</v>
      </c>
      <c r="B13" s="144" t="s">
        <v>36</v>
      </c>
      <c r="C13" s="144" t="s">
        <v>37</v>
      </c>
      <c r="D13" s="151">
        <v>44597</v>
      </c>
      <c r="E13" s="130"/>
      <c r="F13" s="130"/>
      <c r="G13" s="130"/>
    </row>
    <row r="14" spans="1:9" ht="14.3">
      <c r="A14" s="142"/>
      <c r="B14" s="145"/>
      <c r="C14" s="145"/>
      <c r="D14" s="143">
        <v>44742</v>
      </c>
      <c r="E14" s="130"/>
      <c r="F14" s="130"/>
      <c r="G14" s="130"/>
    </row>
    <row r="15" spans="1:9" ht="14.3">
      <c r="A15" s="141" t="s">
        <v>44</v>
      </c>
      <c r="B15" s="149" t="s">
        <v>188</v>
      </c>
      <c r="C15" s="149" t="s">
        <v>38</v>
      </c>
      <c r="D15" s="150">
        <v>36</v>
      </c>
      <c r="E15" s="130"/>
      <c r="F15" s="130"/>
      <c r="G15" s="130"/>
    </row>
    <row r="16" spans="1:9" ht="14.3">
      <c r="A16" s="135" t="s">
        <v>45</v>
      </c>
      <c r="B16" s="136" t="s">
        <v>188</v>
      </c>
      <c r="C16" s="136" t="s">
        <v>39</v>
      </c>
      <c r="D16" s="137">
        <f>+D15</f>
        <v>36</v>
      </c>
      <c r="E16" s="130"/>
      <c r="F16" s="130"/>
      <c r="G16" s="130"/>
    </row>
    <row r="17" spans="1:6" ht="14.3">
      <c r="A17" s="135" t="s">
        <v>44</v>
      </c>
      <c r="B17" s="138" t="s">
        <v>188</v>
      </c>
      <c r="C17" s="136" t="s">
        <v>42</v>
      </c>
      <c r="D17" s="137">
        <f>+D15+9</f>
        <v>45</v>
      </c>
    </row>
    <row r="18" spans="1:6" ht="14.3">
      <c r="A18" s="149" t="s">
        <v>44</v>
      </c>
      <c r="B18" s="133" t="s">
        <v>189</v>
      </c>
      <c r="C18" s="149" t="s">
        <v>38</v>
      </c>
      <c r="D18" s="150">
        <v>40</v>
      </c>
    </row>
    <row r="19" spans="1:6" ht="14.3">
      <c r="A19" s="136" t="s">
        <v>45</v>
      </c>
      <c r="B19" s="133" t="s">
        <v>189</v>
      </c>
      <c r="C19" s="136" t="s">
        <v>39</v>
      </c>
      <c r="D19" s="137">
        <f>+D18</f>
        <v>40</v>
      </c>
    </row>
    <row r="20" spans="1:6" s="1" customFormat="1" ht="14.3">
      <c r="A20" s="147" t="s">
        <v>44</v>
      </c>
      <c r="B20" s="133" t="s">
        <v>189</v>
      </c>
      <c r="C20" s="147" t="s">
        <v>40</v>
      </c>
      <c r="D20" s="137">
        <f>+D18+24</f>
        <v>64</v>
      </c>
    </row>
    <row r="21" spans="1:6" s="1" customFormat="1" ht="14.3">
      <c r="A21" s="147" t="s">
        <v>44</v>
      </c>
      <c r="B21" s="133" t="s">
        <v>189</v>
      </c>
      <c r="C21" s="147" t="s">
        <v>41</v>
      </c>
      <c r="D21" s="137">
        <f>+D18+24</f>
        <v>64</v>
      </c>
    </row>
    <row r="22" spans="1:6" ht="14.3">
      <c r="A22" s="138" t="s">
        <v>44</v>
      </c>
      <c r="B22" s="138" t="s">
        <v>189</v>
      </c>
      <c r="C22" s="138" t="s">
        <v>42</v>
      </c>
      <c r="D22" s="139">
        <f>+D18+9</f>
        <v>49</v>
      </c>
    </row>
    <row r="24" spans="1:6" ht="16.3">
      <c r="A24" s="152" t="s">
        <v>191</v>
      </c>
      <c r="B24" s="130"/>
      <c r="C24" s="130"/>
      <c r="D24" s="130"/>
      <c r="E24" s="130"/>
      <c r="F24" s="130"/>
    </row>
    <row r="25" spans="1:6" ht="16.3">
      <c r="A25" s="153" t="s">
        <v>58</v>
      </c>
      <c r="B25" s="130"/>
      <c r="C25" s="130"/>
      <c r="D25" s="130"/>
      <c r="E25" s="130"/>
      <c r="F25" s="130"/>
    </row>
    <row r="26" spans="1:6" ht="14.3">
      <c r="A26" s="134"/>
      <c r="B26" s="130"/>
      <c r="C26" s="130"/>
      <c r="D26" s="130"/>
      <c r="E26" s="130"/>
      <c r="F26" s="130"/>
    </row>
    <row r="27" spans="1:6" ht="14.3">
      <c r="A27" s="134"/>
      <c r="B27" s="130"/>
      <c r="C27" s="130"/>
      <c r="D27" s="130"/>
      <c r="E27" s="130"/>
      <c r="F27" s="130"/>
    </row>
    <row r="28" spans="1:6" ht="14.3">
      <c r="A28" s="29" t="s">
        <v>221</v>
      </c>
      <c r="B28" s="130"/>
      <c r="C28" s="130"/>
      <c r="D28" s="130"/>
      <c r="E28" s="130"/>
      <c r="F28" s="130"/>
    </row>
    <row r="33" spans="1:6" ht="14.3">
      <c r="A33" s="146"/>
      <c r="B33" s="130"/>
      <c r="C33" s="130"/>
      <c r="D33" s="130"/>
      <c r="E33" s="130"/>
      <c r="F33" s="130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selection activeCell="C4" sqref="C4"/>
    </sheetView>
  </sheetViews>
  <sheetFormatPr defaultColWidth="9.125" defaultRowHeight="12.9"/>
  <cols>
    <col min="1" max="1" width="17.625" style="1" customWidth="1"/>
    <col min="2" max="2" width="22.625" style="1" customWidth="1"/>
    <col min="3" max="3" width="20.25" style="1" customWidth="1"/>
    <col min="4" max="4" width="12.875" style="34" customWidth="1"/>
    <col min="5" max="5" width="12.375" style="1" customWidth="1"/>
    <col min="6" max="6" width="11" style="1" customWidth="1"/>
    <col min="7" max="7" width="12.375" style="1" customWidth="1"/>
    <col min="8" max="8" width="11" style="1" customWidth="1"/>
    <col min="9" max="16384" width="9.125" style="1"/>
  </cols>
  <sheetData>
    <row r="1" spans="1:12" ht="13.6">
      <c r="A1" s="204" t="s">
        <v>535</v>
      </c>
    </row>
    <row r="3" spans="1:12">
      <c r="A3" s="1" t="s">
        <v>20</v>
      </c>
      <c r="B3" s="1" t="s">
        <v>21</v>
      </c>
    </row>
    <row r="4" spans="1:12">
      <c r="A4" s="1" t="s">
        <v>22</v>
      </c>
      <c r="B4" s="1" t="s">
        <v>220</v>
      </c>
    </row>
    <row r="5" spans="1:12">
      <c r="A5" s="1" t="s">
        <v>23</v>
      </c>
      <c r="B5" s="1" t="s">
        <v>448</v>
      </c>
    </row>
    <row r="6" spans="1:12">
      <c r="A6" s="1" t="s">
        <v>24</v>
      </c>
      <c r="B6" s="1" t="s">
        <v>25</v>
      </c>
    </row>
    <row r="7" spans="1:12">
      <c r="A7" s="1" t="s">
        <v>26</v>
      </c>
      <c r="B7" s="1" t="s">
        <v>27</v>
      </c>
    </row>
    <row r="8" spans="1:12">
      <c r="A8" s="1" t="s">
        <v>28</v>
      </c>
      <c r="B8" s="1" t="s">
        <v>117</v>
      </c>
    </row>
    <row r="9" spans="1:12">
      <c r="A9" s="1" t="s">
        <v>29</v>
      </c>
      <c r="B9" s="1" t="s">
        <v>30</v>
      </c>
    </row>
    <row r="10" spans="1:12" ht="14.3">
      <c r="A10" s="1" t="s">
        <v>31</v>
      </c>
      <c r="B10" s="29" t="s">
        <v>32</v>
      </c>
    </row>
    <row r="11" spans="1:12">
      <c r="A11" s="1" t="s">
        <v>33</v>
      </c>
      <c r="B11" s="1" t="s">
        <v>34</v>
      </c>
    </row>
    <row r="13" spans="1:12">
      <c r="A13" s="267" t="s">
        <v>35</v>
      </c>
      <c r="B13" s="265" t="s">
        <v>36</v>
      </c>
      <c r="C13" s="265" t="s">
        <v>37</v>
      </c>
      <c r="D13" s="280">
        <v>44715</v>
      </c>
      <c r="F13" s="281"/>
      <c r="G13" s="1041"/>
      <c r="H13" s="282"/>
      <c r="I13" s="282"/>
      <c r="J13" s="282"/>
      <c r="K13" s="282"/>
      <c r="L13" s="282"/>
    </row>
    <row r="14" spans="1:12">
      <c r="A14" s="167"/>
      <c r="B14" s="232"/>
      <c r="C14" s="232"/>
      <c r="D14" s="284">
        <v>44915</v>
      </c>
      <c r="F14" s="281"/>
      <c r="G14" s="1041"/>
      <c r="H14" s="282"/>
      <c r="I14" s="282"/>
      <c r="J14" s="282"/>
      <c r="K14" s="282"/>
      <c r="L14" s="282"/>
    </row>
    <row r="15" spans="1:12">
      <c r="A15" s="267" t="s">
        <v>44</v>
      </c>
      <c r="B15" s="265" t="s">
        <v>63</v>
      </c>
      <c r="C15" s="265" t="s">
        <v>38</v>
      </c>
      <c r="D15" s="205">
        <v>96</v>
      </c>
      <c r="F15" s="281"/>
      <c r="G15" s="1042"/>
      <c r="H15" s="282"/>
      <c r="I15" s="282"/>
      <c r="J15" s="282"/>
      <c r="K15" s="282"/>
      <c r="L15" s="282"/>
    </row>
    <row r="16" spans="1:12">
      <c r="A16" s="167" t="s">
        <v>45</v>
      </c>
      <c r="B16" s="203" t="s">
        <v>63</v>
      </c>
      <c r="C16" s="203" t="s">
        <v>39</v>
      </c>
      <c r="D16" s="205">
        <f>+D15</f>
        <v>96</v>
      </c>
      <c r="F16" s="281"/>
      <c r="G16" s="1042"/>
      <c r="H16" s="282"/>
      <c r="I16" s="282"/>
      <c r="J16" s="282"/>
      <c r="K16" s="282"/>
      <c r="L16" s="282"/>
    </row>
    <row r="17" spans="1:12">
      <c r="A17" s="167" t="s">
        <v>44</v>
      </c>
      <c r="B17" s="203" t="s">
        <v>63</v>
      </c>
      <c r="C17" s="203" t="s">
        <v>40</v>
      </c>
      <c r="D17" s="205">
        <f>+D15+44</f>
        <v>140</v>
      </c>
      <c r="F17" s="281"/>
      <c r="G17" s="1042"/>
      <c r="H17" s="282"/>
      <c r="I17" s="282"/>
      <c r="J17" s="282"/>
      <c r="K17" s="282"/>
      <c r="L17" s="282"/>
    </row>
    <row r="18" spans="1:12">
      <c r="A18" s="167" t="s">
        <v>44</v>
      </c>
      <c r="B18" s="203" t="s">
        <v>63</v>
      </c>
      <c r="C18" s="203" t="s">
        <v>41</v>
      </c>
      <c r="D18" s="205">
        <f>+D15+24</f>
        <v>120</v>
      </c>
      <c r="F18" s="281"/>
      <c r="G18" s="1042"/>
      <c r="H18" s="282"/>
      <c r="I18" s="282"/>
      <c r="J18" s="282"/>
      <c r="K18" s="282"/>
      <c r="L18" s="282"/>
    </row>
    <row r="19" spans="1:12" ht="14.3">
      <c r="A19" s="272" t="s">
        <v>44</v>
      </c>
      <c r="B19" s="232" t="s">
        <v>63</v>
      </c>
      <c r="C19" s="236" t="s">
        <v>42</v>
      </c>
      <c r="D19" s="234">
        <f>+D15+19</f>
        <v>115</v>
      </c>
      <c r="F19" s="281"/>
      <c r="G19" s="1042"/>
      <c r="H19" s="282"/>
      <c r="I19" s="282"/>
      <c r="J19" s="282"/>
      <c r="K19" s="282"/>
      <c r="L19" s="282"/>
    </row>
    <row r="20" spans="1:12">
      <c r="A20" s="267" t="s">
        <v>44</v>
      </c>
      <c r="B20" s="265" t="s">
        <v>449</v>
      </c>
      <c r="C20" s="265" t="s">
        <v>38</v>
      </c>
      <c r="D20" s="205">
        <v>118</v>
      </c>
      <c r="F20" s="281"/>
      <c r="G20" s="1042"/>
      <c r="H20" s="282"/>
      <c r="I20" s="282"/>
      <c r="J20" s="282"/>
      <c r="K20" s="282"/>
      <c r="L20" s="282"/>
    </row>
    <row r="21" spans="1:12">
      <c r="A21" s="167" t="s">
        <v>45</v>
      </c>
      <c r="B21" s="203" t="s">
        <v>449</v>
      </c>
      <c r="C21" s="203" t="s">
        <v>39</v>
      </c>
      <c r="D21" s="205">
        <f>+D20</f>
        <v>118</v>
      </c>
      <c r="F21" s="281"/>
      <c r="G21" s="1042"/>
      <c r="H21" s="282"/>
      <c r="I21" s="282"/>
      <c r="J21" s="282"/>
      <c r="K21" s="282"/>
      <c r="L21" s="282"/>
    </row>
    <row r="22" spans="1:12">
      <c r="A22" s="167" t="s">
        <v>44</v>
      </c>
      <c r="B22" s="203" t="s">
        <v>449</v>
      </c>
      <c r="C22" s="203" t="s">
        <v>40</v>
      </c>
      <c r="D22" s="205">
        <f>+D20+44</f>
        <v>162</v>
      </c>
      <c r="F22" s="281"/>
      <c r="G22" s="1042"/>
      <c r="H22" s="282"/>
      <c r="I22" s="282"/>
      <c r="J22" s="282"/>
      <c r="K22" s="282"/>
      <c r="L22" s="289"/>
    </row>
    <row r="23" spans="1:12">
      <c r="A23" s="167" t="s">
        <v>44</v>
      </c>
      <c r="B23" s="203" t="s">
        <v>449</v>
      </c>
      <c r="C23" s="203" t="s">
        <v>41</v>
      </c>
      <c r="D23" s="205">
        <f>+D20+24</f>
        <v>142</v>
      </c>
    </row>
    <row r="24" spans="1:12" ht="14.3">
      <c r="A24" s="272" t="s">
        <v>44</v>
      </c>
      <c r="B24" s="232" t="s">
        <v>449</v>
      </c>
      <c r="C24" s="236" t="s">
        <v>42</v>
      </c>
      <c r="D24" s="234">
        <f>+D20+19</f>
        <v>137</v>
      </c>
    </row>
    <row r="25" spans="1:12">
      <c r="A25" s="267" t="s">
        <v>44</v>
      </c>
      <c r="B25" s="265" t="s">
        <v>450</v>
      </c>
      <c r="C25" s="265" t="s">
        <v>38</v>
      </c>
      <c r="D25" s="205">
        <v>151</v>
      </c>
      <c r="F25" s="281"/>
      <c r="H25" s="282"/>
      <c r="I25" s="282"/>
      <c r="J25" s="282"/>
      <c r="K25" s="282"/>
      <c r="L25" s="282"/>
    </row>
    <row r="26" spans="1:12">
      <c r="A26" s="167" t="s">
        <v>45</v>
      </c>
      <c r="B26" s="203" t="s">
        <v>450</v>
      </c>
      <c r="C26" s="203" t="s">
        <v>39</v>
      </c>
      <c r="D26" s="205">
        <f>+D25</f>
        <v>151</v>
      </c>
      <c r="F26" s="281"/>
      <c r="H26" s="282"/>
      <c r="I26" s="282"/>
      <c r="J26" s="282"/>
      <c r="K26" s="282"/>
      <c r="L26" s="282"/>
    </row>
    <row r="27" spans="1:12">
      <c r="A27" s="167" t="s">
        <v>44</v>
      </c>
      <c r="B27" s="203" t="s">
        <v>450</v>
      </c>
      <c r="C27" s="203" t="s">
        <v>40</v>
      </c>
      <c r="D27" s="205">
        <f>+D25+44</f>
        <v>195</v>
      </c>
      <c r="F27" s="281"/>
      <c r="H27" s="282"/>
      <c r="I27" s="282"/>
      <c r="J27" s="282"/>
      <c r="K27" s="282"/>
      <c r="L27" s="289"/>
    </row>
    <row r="28" spans="1:12">
      <c r="A28" s="167" t="s">
        <v>44</v>
      </c>
      <c r="B28" s="203" t="s">
        <v>450</v>
      </c>
      <c r="C28" s="203" t="s">
        <v>41</v>
      </c>
      <c r="D28" s="205">
        <f>+D25+24</f>
        <v>175</v>
      </c>
    </row>
    <row r="29" spans="1:12" ht="14.3">
      <c r="A29" s="272" t="s">
        <v>44</v>
      </c>
      <c r="B29" s="232" t="s">
        <v>450</v>
      </c>
      <c r="C29" s="236" t="s">
        <v>42</v>
      </c>
      <c r="D29" s="234">
        <f>+D25+19</f>
        <v>170</v>
      </c>
    </row>
    <row r="30" spans="1:12">
      <c r="A30" s="267" t="s">
        <v>44</v>
      </c>
      <c r="B30" s="265" t="s">
        <v>451</v>
      </c>
      <c r="C30" s="265" t="s">
        <v>38</v>
      </c>
      <c r="D30" s="205">
        <v>184</v>
      </c>
      <c r="F30" s="281"/>
      <c r="H30" s="282"/>
      <c r="I30" s="282"/>
      <c r="J30" s="282"/>
      <c r="K30" s="282"/>
      <c r="L30" s="282"/>
    </row>
    <row r="31" spans="1:12">
      <c r="A31" s="167" t="s">
        <v>45</v>
      </c>
      <c r="B31" s="203" t="s">
        <v>451</v>
      </c>
      <c r="C31" s="203" t="s">
        <v>39</v>
      </c>
      <c r="D31" s="205">
        <f>+D30</f>
        <v>184</v>
      </c>
      <c r="F31" s="281"/>
      <c r="H31" s="282"/>
      <c r="I31" s="282"/>
      <c r="J31" s="282"/>
      <c r="K31" s="282"/>
      <c r="L31" s="282"/>
    </row>
    <row r="32" spans="1:12">
      <c r="A32" s="167" t="s">
        <v>44</v>
      </c>
      <c r="B32" s="203" t="s">
        <v>451</v>
      </c>
      <c r="C32" s="203" t="s">
        <v>40</v>
      </c>
      <c r="D32" s="205">
        <f>+D30+44</f>
        <v>228</v>
      </c>
      <c r="F32" s="281"/>
      <c r="H32" s="282"/>
      <c r="I32" s="282"/>
      <c r="J32" s="282"/>
      <c r="K32" s="282"/>
      <c r="L32" s="289"/>
    </row>
    <row r="33" spans="1:12">
      <c r="A33" s="167" t="s">
        <v>44</v>
      </c>
      <c r="B33" s="203" t="s">
        <v>451</v>
      </c>
      <c r="C33" s="203" t="s">
        <v>41</v>
      </c>
      <c r="D33" s="205">
        <f>+D30+24</f>
        <v>208</v>
      </c>
    </row>
    <row r="34" spans="1:12" ht="14.3">
      <c r="A34" s="272" t="s">
        <v>44</v>
      </c>
      <c r="B34" s="232" t="s">
        <v>451</v>
      </c>
      <c r="C34" s="236" t="s">
        <v>42</v>
      </c>
      <c r="D34" s="234">
        <f>+D30+19</f>
        <v>203</v>
      </c>
    </row>
    <row r="35" spans="1:12">
      <c r="A35" s="265" t="s">
        <v>111</v>
      </c>
      <c r="B35" s="265" t="s">
        <v>468</v>
      </c>
      <c r="C35" s="265" t="s">
        <v>38</v>
      </c>
      <c r="D35" s="205">
        <v>198</v>
      </c>
      <c r="F35" s="281"/>
      <c r="H35" s="282"/>
      <c r="I35" s="282"/>
      <c r="J35" s="282"/>
      <c r="K35" s="282"/>
      <c r="L35" s="282"/>
    </row>
    <row r="36" spans="1:12">
      <c r="A36" s="203" t="s">
        <v>111</v>
      </c>
      <c r="B36" s="203" t="s">
        <v>468</v>
      </c>
      <c r="C36" s="203" t="s">
        <v>39</v>
      </c>
      <c r="D36" s="205">
        <f>+D35</f>
        <v>198</v>
      </c>
      <c r="F36" s="281"/>
      <c r="H36" s="282"/>
      <c r="I36" s="282"/>
      <c r="J36" s="282"/>
      <c r="K36" s="282"/>
      <c r="L36" s="282"/>
    </row>
    <row r="37" spans="1:12">
      <c r="A37" s="203" t="s">
        <v>111</v>
      </c>
      <c r="B37" s="203" t="s">
        <v>468</v>
      </c>
      <c r="C37" s="203" t="s">
        <v>40</v>
      </c>
      <c r="D37" s="205">
        <f>+D35+44</f>
        <v>242</v>
      </c>
      <c r="F37" s="281"/>
      <c r="H37" s="282"/>
      <c r="I37" s="282"/>
      <c r="J37" s="282"/>
      <c r="K37" s="282"/>
      <c r="L37" s="289"/>
    </row>
    <row r="38" spans="1:12">
      <c r="A38" s="203" t="s">
        <v>111</v>
      </c>
      <c r="B38" s="203" t="s">
        <v>468</v>
      </c>
      <c r="C38" s="203" t="s">
        <v>41</v>
      </c>
      <c r="D38" s="205">
        <f>+D35+24</f>
        <v>222</v>
      </c>
    </row>
    <row r="39" spans="1:12" ht="14.3">
      <c r="A39" s="272" t="s">
        <v>111</v>
      </c>
      <c r="B39" s="232" t="s">
        <v>468</v>
      </c>
      <c r="C39" s="236" t="s">
        <v>42</v>
      </c>
      <c r="D39" s="234">
        <f>+D35+19</f>
        <v>217</v>
      </c>
    </row>
    <row r="40" spans="1:12">
      <c r="A40" s="265" t="s">
        <v>111</v>
      </c>
      <c r="B40" s="265" t="s">
        <v>469</v>
      </c>
      <c r="C40" s="265" t="s">
        <v>38</v>
      </c>
      <c r="D40" s="205">
        <v>269</v>
      </c>
      <c r="F40" s="281"/>
      <c r="H40" s="282"/>
      <c r="I40" s="282"/>
      <c r="J40" s="282"/>
      <c r="K40" s="282"/>
      <c r="L40" s="282"/>
    </row>
    <row r="41" spans="1:12">
      <c r="A41" s="203" t="s">
        <v>111</v>
      </c>
      <c r="B41" s="203" t="s">
        <v>469</v>
      </c>
      <c r="C41" s="203" t="s">
        <v>39</v>
      </c>
      <c r="D41" s="205">
        <f>+D40</f>
        <v>269</v>
      </c>
      <c r="F41" s="281"/>
      <c r="H41" s="282"/>
      <c r="I41" s="282"/>
      <c r="J41" s="282"/>
      <c r="K41" s="282"/>
      <c r="L41" s="282"/>
    </row>
    <row r="42" spans="1:12">
      <c r="A42" s="203" t="s">
        <v>111</v>
      </c>
      <c r="B42" s="203" t="s">
        <v>469</v>
      </c>
      <c r="C42" s="203" t="s">
        <v>40</v>
      </c>
      <c r="D42" s="205">
        <f>+D40+44</f>
        <v>313</v>
      </c>
      <c r="F42" s="281"/>
      <c r="H42" s="282"/>
      <c r="I42" s="282"/>
      <c r="J42" s="282"/>
      <c r="K42" s="282"/>
      <c r="L42" s="289"/>
    </row>
    <row r="43" spans="1:12">
      <c r="A43" s="203" t="s">
        <v>111</v>
      </c>
      <c r="B43" s="203" t="s">
        <v>469</v>
      </c>
      <c r="C43" s="203" t="s">
        <v>41</v>
      </c>
      <c r="D43" s="205">
        <f>+D40+24</f>
        <v>293</v>
      </c>
    </row>
    <row r="44" spans="1:12" ht="14.3">
      <c r="A44" s="272" t="s">
        <v>111</v>
      </c>
      <c r="B44" s="232" t="s">
        <v>469</v>
      </c>
      <c r="C44" s="236" t="s">
        <v>42</v>
      </c>
      <c r="D44" s="234">
        <f>+D40+19</f>
        <v>288</v>
      </c>
    </row>
    <row r="46" spans="1:12" ht="16.3">
      <c r="A46" s="294" t="s">
        <v>452</v>
      </c>
    </row>
    <row r="47" spans="1:12" ht="16.3">
      <c r="A47" s="291" t="s">
        <v>453</v>
      </c>
    </row>
    <row r="48" spans="1:12" ht="16.3">
      <c r="A48" s="291" t="s">
        <v>454</v>
      </c>
    </row>
    <row r="49" spans="1:4" ht="16.3">
      <c r="A49" s="292" t="s">
        <v>455</v>
      </c>
    </row>
    <row r="50" spans="1:4" ht="16.3">
      <c r="A50" s="295" t="s">
        <v>456</v>
      </c>
    </row>
    <row r="52" spans="1:4" ht="14.3">
      <c r="A52" s="273" t="s">
        <v>442</v>
      </c>
      <c r="B52" s="274"/>
    </row>
    <row r="53" spans="1:4">
      <c r="D53" s="1"/>
    </row>
    <row r="54" spans="1:4">
      <c r="D54" s="1"/>
    </row>
    <row r="55" spans="1:4">
      <c r="D55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</sheetData>
  <mergeCells count="2">
    <mergeCell ref="G13:G14"/>
    <mergeCell ref="G15:G2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6"/>
  <sheetViews>
    <sheetView workbookViewId="0"/>
  </sheetViews>
  <sheetFormatPr defaultRowHeight="12.9"/>
  <cols>
    <col min="1" max="1" width="16.625" style="1" customWidth="1"/>
    <col min="2" max="2" width="18.125" style="1" customWidth="1"/>
    <col min="3" max="3" width="19.375" style="1" customWidth="1"/>
    <col min="4" max="4" width="11.625" style="1" customWidth="1"/>
    <col min="5" max="6" width="11.625" style="34" customWidth="1"/>
    <col min="7" max="250" width="9" style="1"/>
    <col min="251" max="251" width="13.125" style="1" customWidth="1"/>
    <col min="252" max="252" width="21.125" style="1" customWidth="1"/>
    <col min="253" max="253" width="20.25" style="1" customWidth="1"/>
    <col min="254" max="257" width="11.125" style="1" customWidth="1"/>
    <col min="258" max="506" width="9" style="1"/>
    <col min="507" max="507" width="13.125" style="1" customWidth="1"/>
    <col min="508" max="508" width="21.125" style="1" customWidth="1"/>
    <col min="509" max="509" width="20.25" style="1" customWidth="1"/>
    <col min="510" max="513" width="11.125" style="1" customWidth="1"/>
    <col min="514" max="762" width="9" style="1"/>
    <col min="763" max="763" width="13.125" style="1" customWidth="1"/>
    <col min="764" max="764" width="21.125" style="1" customWidth="1"/>
    <col min="765" max="765" width="20.25" style="1" customWidth="1"/>
    <col min="766" max="769" width="11.125" style="1" customWidth="1"/>
    <col min="770" max="1018" width="9" style="1"/>
    <col min="1019" max="1019" width="13.125" style="1" customWidth="1"/>
    <col min="1020" max="1020" width="21.125" style="1" customWidth="1"/>
    <col min="1021" max="1021" width="20.25" style="1" customWidth="1"/>
    <col min="1022" max="1025" width="11.125" style="1" customWidth="1"/>
    <col min="1026" max="1274" width="9" style="1"/>
    <col min="1275" max="1275" width="13.125" style="1" customWidth="1"/>
    <col min="1276" max="1276" width="21.125" style="1" customWidth="1"/>
    <col min="1277" max="1277" width="20.25" style="1" customWidth="1"/>
    <col min="1278" max="1281" width="11.125" style="1" customWidth="1"/>
    <col min="1282" max="1530" width="9" style="1"/>
    <col min="1531" max="1531" width="13.125" style="1" customWidth="1"/>
    <col min="1532" max="1532" width="21.125" style="1" customWidth="1"/>
    <col min="1533" max="1533" width="20.25" style="1" customWidth="1"/>
    <col min="1534" max="1537" width="11.125" style="1" customWidth="1"/>
    <col min="1538" max="1786" width="9" style="1"/>
    <col min="1787" max="1787" width="13.125" style="1" customWidth="1"/>
    <col min="1788" max="1788" width="21.125" style="1" customWidth="1"/>
    <col min="1789" max="1789" width="20.25" style="1" customWidth="1"/>
    <col min="1790" max="1793" width="11.125" style="1" customWidth="1"/>
    <col min="1794" max="2042" width="9" style="1"/>
    <col min="2043" max="2043" width="13.125" style="1" customWidth="1"/>
    <col min="2044" max="2044" width="21.125" style="1" customWidth="1"/>
    <col min="2045" max="2045" width="20.25" style="1" customWidth="1"/>
    <col min="2046" max="2049" width="11.125" style="1" customWidth="1"/>
    <col min="2050" max="2298" width="9" style="1"/>
    <col min="2299" max="2299" width="13.125" style="1" customWidth="1"/>
    <col min="2300" max="2300" width="21.125" style="1" customWidth="1"/>
    <col min="2301" max="2301" width="20.25" style="1" customWidth="1"/>
    <col min="2302" max="2305" width="11.125" style="1" customWidth="1"/>
    <col min="2306" max="2554" width="9" style="1"/>
    <col min="2555" max="2555" width="13.125" style="1" customWidth="1"/>
    <col min="2556" max="2556" width="21.125" style="1" customWidth="1"/>
    <col min="2557" max="2557" width="20.25" style="1" customWidth="1"/>
    <col min="2558" max="2561" width="11.125" style="1" customWidth="1"/>
    <col min="2562" max="2810" width="9" style="1"/>
    <col min="2811" max="2811" width="13.125" style="1" customWidth="1"/>
    <col min="2812" max="2812" width="21.125" style="1" customWidth="1"/>
    <col min="2813" max="2813" width="20.25" style="1" customWidth="1"/>
    <col min="2814" max="2817" width="11.125" style="1" customWidth="1"/>
    <col min="2818" max="3066" width="9" style="1"/>
    <col min="3067" max="3067" width="13.125" style="1" customWidth="1"/>
    <col min="3068" max="3068" width="21.125" style="1" customWidth="1"/>
    <col min="3069" max="3069" width="20.25" style="1" customWidth="1"/>
    <col min="3070" max="3073" width="11.125" style="1" customWidth="1"/>
    <col min="3074" max="3322" width="9" style="1"/>
    <col min="3323" max="3323" width="13.125" style="1" customWidth="1"/>
    <col min="3324" max="3324" width="21.125" style="1" customWidth="1"/>
    <col min="3325" max="3325" width="20.25" style="1" customWidth="1"/>
    <col min="3326" max="3329" width="11.125" style="1" customWidth="1"/>
    <col min="3330" max="3578" width="9" style="1"/>
    <col min="3579" max="3579" width="13.125" style="1" customWidth="1"/>
    <col min="3580" max="3580" width="21.125" style="1" customWidth="1"/>
    <col min="3581" max="3581" width="20.25" style="1" customWidth="1"/>
    <col min="3582" max="3585" width="11.125" style="1" customWidth="1"/>
    <col min="3586" max="3834" width="9" style="1"/>
    <col min="3835" max="3835" width="13.125" style="1" customWidth="1"/>
    <col min="3836" max="3836" width="21.125" style="1" customWidth="1"/>
    <col min="3837" max="3837" width="20.25" style="1" customWidth="1"/>
    <col min="3838" max="3841" width="11.125" style="1" customWidth="1"/>
    <col min="3842" max="4090" width="9" style="1"/>
    <col min="4091" max="4091" width="13.125" style="1" customWidth="1"/>
    <col min="4092" max="4092" width="21.125" style="1" customWidth="1"/>
    <col min="4093" max="4093" width="20.25" style="1" customWidth="1"/>
    <col min="4094" max="4097" width="11.125" style="1" customWidth="1"/>
    <col min="4098" max="4346" width="9" style="1"/>
    <col min="4347" max="4347" width="13.125" style="1" customWidth="1"/>
    <col min="4348" max="4348" width="21.125" style="1" customWidth="1"/>
    <col min="4349" max="4349" width="20.25" style="1" customWidth="1"/>
    <col min="4350" max="4353" width="11.125" style="1" customWidth="1"/>
    <col min="4354" max="4602" width="9" style="1"/>
    <col min="4603" max="4603" width="13.125" style="1" customWidth="1"/>
    <col min="4604" max="4604" width="21.125" style="1" customWidth="1"/>
    <col min="4605" max="4605" width="20.25" style="1" customWidth="1"/>
    <col min="4606" max="4609" width="11.125" style="1" customWidth="1"/>
    <col min="4610" max="4858" width="9" style="1"/>
    <col min="4859" max="4859" width="13.125" style="1" customWidth="1"/>
    <col min="4860" max="4860" width="21.125" style="1" customWidth="1"/>
    <col min="4861" max="4861" width="20.25" style="1" customWidth="1"/>
    <col min="4862" max="4865" width="11.125" style="1" customWidth="1"/>
    <col min="4866" max="5114" width="9" style="1"/>
    <col min="5115" max="5115" width="13.125" style="1" customWidth="1"/>
    <col min="5116" max="5116" width="21.125" style="1" customWidth="1"/>
    <col min="5117" max="5117" width="20.25" style="1" customWidth="1"/>
    <col min="5118" max="5121" width="11.125" style="1" customWidth="1"/>
    <col min="5122" max="5370" width="9" style="1"/>
    <col min="5371" max="5371" width="13.125" style="1" customWidth="1"/>
    <col min="5372" max="5372" width="21.125" style="1" customWidth="1"/>
    <col min="5373" max="5373" width="20.25" style="1" customWidth="1"/>
    <col min="5374" max="5377" width="11.125" style="1" customWidth="1"/>
    <col min="5378" max="5626" width="9" style="1"/>
    <col min="5627" max="5627" width="13.125" style="1" customWidth="1"/>
    <col min="5628" max="5628" width="21.125" style="1" customWidth="1"/>
    <col min="5629" max="5629" width="20.25" style="1" customWidth="1"/>
    <col min="5630" max="5633" width="11.125" style="1" customWidth="1"/>
    <col min="5634" max="5882" width="9" style="1"/>
    <col min="5883" max="5883" width="13.125" style="1" customWidth="1"/>
    <col min="5884" max="5884" width="21.125" style="1" customWidth="1"/>
    <col min="5885" max="5885" width="20.25" style="1" customWidth="1"/>
    <col min="5886" max="5889" width="11.125" style="1" customWidth="1"/>
    <col min="5890" max="6138" width="9" style="1"/>
    <col min="6139" max="6139" width="13.125" style="1" customWidth="1"/>
    <col min="6140" max="6140" width="21.125" style="1" customWidth="1"/>
    <col min="6141" max="6141" width="20.25" style="1" customWidth="1"/>
    <col min="6142" max="6145" width="11.125" style="1" customWidth="1"/>
    <col min="6146" max="6394" width="9" style="1"/>
    <col min="6395" max="6395" width="13.125" style="1" customWidth="1"/>
    <col min="6396" max="6396" width="21.125" style="1" customWidth="1"/>
    <col min="6397" max="6397" width="20.25" style="1" customWidth="1"/>
    <col min="6398" max="6401" width="11.125" style="1" customWidth="1"/>
    <col min="6402" max="6650" width="9" style="1"/>
    <col min="6651" max="6651" width="13.125" style="1" customWidth="1"/>
    <col min="6652" max="6652" width="21.125" style="1" customWidth="1"/>
    <col min="6653" max="6653" width="20.25" style="1" customWidth="1"/>
    <col min="6654" max="6657" width="11.125" style="1" customWidth="1"/>
    <col min="6658" max="6906" width="9" style="1"/>
    <col min="6907" max="6907" width="13.125" style="1" customWidth="1"/>
    <col min="6908" max="6908" width="21.125" style="1" customWidth="1"/>
    <col min="6909" max="6909" width="20.25" style="1" customWidth="1"/>
    <col min="6910" max="6913" width="11.125" style="1" customWidth="1"/>
    <col min="6914" max="7162" width="9" style="1"/>
    <col min="7163" max="7163" width="13.125" style="1" customWidth="1"/>
    <col min="7164" max="7164" width="21.125" style="1" customWidth="1"/>
    <col min="7165" max="7165" width="20.25" style="1" customWidth="1"/>
    <col min="7166" max="7169" width="11.125" style="1" customWidth="1"/>
    <col min="7170" max="7418" width="9" style="1"/>
    <col min="7419" max="7419" width="13.125" style="1" customWidth="1"/>
    <col min="7420" max="7420" width="21.125" style="1" customWidth="1"/>
    <col min="7421" max="7421" width="20.25" style="1" customWidth="1"/>
    <col min="7422" max="7425" width="11.125" style="1" customWidth="1"/>
    <col min="7426" max="7674" width="9" style="1"/>
    <col min="7675" max="7675" width="13.125" style="1" customWidth="1"/>
    <col min="7676" max="7676" width="21.125" style="1" customWidth="1"/>
    <col min="7677" max="7677" width="20.25" style="1" customWidth="1"/>
    <col min="7678" max="7681" width="11.125" style="1" customWidth="1"/>
    <col min="7682" max="7930" width="9" style="1"/>
    <col min="7931" max="7931" width="13.125" style="1" customWidth="1"/>
    <col min="7932" max="7932" width="21.125" style="1" customWidth="1"/>
    <col min="7933" max="7933" width="20.25" style="1" customWidth="1"/>
    <col min="7934" max="7937" width="11.125" style="1" customWidth="1"/>
    <col min="7938" max="8186" width="9" style="1"/>
    <col min="8187" max="8187" width="13.125" style="1" customWidth="1"/>
    <col min="8188" max="8188" width="21.125" style="1" customWidth="1"/>
    <col min="8189" max="8189" width="20.25" style="1" customWidth="1"/>
    <col min="8190" max="8193" width="11.125" style="1" customWidth="1"/>
    <col min="8194" max="8442" width="9" style="1"/>
    <col min="8443" max="8443" width="13.125" style="1" customWidth="1"/>
    <col min="8444" max="8444" width="21.125" style="1" customWidth="1"/>
    <col min="8445" max="8445" width="20.25" style="1" customWidth="1"/>
    <col min="8446" max="8449" width="11.125" style="1" customWidth="1"/>
    <col min="8450" max="8698" width="9" style="1"/>
    <col min="8699" max="8699" width="13.125" style="1" customWidth="1"/>
    <col min="8700" max="8700" width="21.125" style="1" customWidth="1"/>
    <col min="8701" max="8701" width="20.25" style="1" customWidth="1"/>
    <col min="8702" max="8705" width="11.125" style="1" customWidth="1"/>
    <col min="8706" max="8954" width="9" style="1"/>
    <col min="8955" max="8955" width="13.125" style="1" customWidth="1"/>
    <col min="8956" max="8956" width="21.125" style="1" customWidth="1"/>
    <col min="8957" max="8957" width="20.25" style="1" customWidth="1"/>
    <col min="8958" max="8961" width="11.125" style="1" customWidth="1"/>
    <col min="8962" max="9210" width="9" style="1"/>
    <col min="9211" max="9211" width="13.125" style="1" customWidth="1"/>
    <col min="9212" max="9212" width="21.125" style="1" customWidth="1"/>
    <col min="9213" max="9213" width="20.25" style="1" customWidth="1"/>
    <col min="9214" max="9217" width="11.125" style="1" customWidth="1"/>
    <col min="9218" max="9466" width="9" style="1"/>
    <col min="9467" max="9467" width="13.125" style="1" customWidth="1"/>
    <col min="9468" max="9468" width="21.125" style="1" customWidth="1"/>
    <col min="9469" max="9469" width="20.25" style="1" customWidth="1"/>
    <col min="9470" max="9473" width="11.125" style="1" customWidth="1"/>
    <col min="9474" max="9722" width="9" style="1"/>
    <col min="9723" max="9723" width="13.125" style="1" customWidth="1"/>
    <col min="9724" max="9724" width="21.125" style="1" customWidth="1"/>
    <col min="9725" max="9725" width="20.25" style="1" customWidth="1"/>
    <col min="9726" max="9729" width="11.125" style="1" customWidth="1"/>
    <col min="9730" max="9978" width="9" style="1"/>
    <col min="9979" max="9979" width="13.125" style="1" customWidth="1"/>
    <col min="9980" max="9980" width="21.125" style="1" customWidth="1"/>
    <col min="9981" max="9981" width="20.25" style="1" customWidth="1"/>
    <col min="9982" max="9985" width="11.125" style="1" customWidth="1"/>
    <col min="9986" max="10234" width="9" style="1"/>
    <col min="10235" max="10235" width="13.125" style="1" customWidth="1"/>
    <col min="10236" max="10236" width="21.125" style="1" customWidth="1"/>
    <col min="10237" max="10237" width="20.25" style="1" customWidth="1"/>
    <col min="10238" max="10241" width="11.125" style="1" customWidth="1"/>
    <col min="10242" max="10490" width="9" style="1"/>
    <col min="10491" max="10491" width="13.125" style="1" customWidth="1"/>
    <col min="10492" max="10492" width="21.125" style="1" customWidth="1"/>
    <col min="10493" max="10493" width="20.25" style="1" customWidth="1"/>
    <col min="10494" max="10497" width="11.125" style="1" customWidth="1"/>
    <col min="10498" max="10746" width="9" style="1"/>
    <col min="10747" max="10747" width="13.125" style="1" customWidth="1"/>
    <col min="10748" max="10748" width="21.125" style="1" customWidth="1"/>
    <col min="10749" max="10749" width="20.25" style="1" customWidth="1"/>
    <col min="10750" max="10753" width="11.125" style="1" customWidth="1"/>
    <col min="10754" max="11002" width="9" style="1"/>
    <col min="11003" max="11003" width="13.125" style="1" customWidth="1"/>
    <col min="11004" max="11004" width="21.125" style="1" customWidth="1"/>
    <col min="11005" max="11005" width="20.25" style="1" customWidth="1"/>
    <col min="11006" max="11009" width="11.125" style="1" customWidth="1"/>
    <col min="11010" max="11258" width="9" style="1"/>
    <col min="11259" max="11259" width="13.125" style="1" customWidth="1"/>
    <col min="11260" max="11260" width="21.125" style="1" customWidth="1"/>
    <col min="11261" max="11261" width="20.25" style="1" customWidth="1"/>
    <col min="11262" max="11265" width="11.125" style="1" customWidth="1"/>
    <col min="11266" max="11514" width="9" style="1"/>
    <col min="11515" max="11515" width="13.125" style="1" customWidth="1"/>
    <col min="11516" max="11516" width="21.125" style="1" customWidth="1"/>
    <col min="11517" max="11517" width="20.25" style="1" customWidth="1"/>
    <col min="11518" max="11521" width="11.125" style="1" customWidth="1"/>
    <col min="11522" max="11770" width="9" style="1"/>
    <col min="11771" max="11771" width="13.125" style="1" customWidth="1"/>
    <col min="11772" max="11772" width="21.125" style="1" customWidth="1"/>
    <col min="11773" max="11773" width="20.25" style="1" customWidth="1"/>
    <col min="11774" max="11777" width="11.125" style="1" customWidth="1"/>
    <col min="11778" max="12026" width="9" style="1"/>
    <col min="12027" max="12027" width="13.125" style="1" customWidth="1"/>
    <col min="12028" max="12028" width="21.125" style="1" customWidth="1"/>
    <col min="12029" max="12029" width="20.25" style="1" customWidth="1"/>
    <col min="12030" max="12033" width="11.125" style="1" customWidth="1"/>
    <col min="12034" max="12282" width="9" style="1"/>
    <col min="12283" max="12283" width="13.125" style="1" customWidth="1"/>
    <col min="12284" max="12284" width="21.125" style="1" customWidth="1"/>
    <col min="12285" max="12285" width="20.25" style="1" customWidth="1"/>
    <col min="12286" max="12289" width="11.125" style="1" customWidth="1"/>
    <col min="12290" max="12538" width="9" style="1"/>
    <col min="12539" max="12539" width="13.125" style="1" customWidth="1"/>
    <col min="12540" max="12540" width="21.125" style="1" customWidth="1"/>
    <col min="12541" max="12541" width="20.25" style="1" customWidth="1"/>
    <col min="12542" max="12545" width="11.125" style="1" customWidth="1"/>
    <col min="12546" max="12794" width="9" style="1"/>
    <col min="12795" max="12795" width="13.125" style="1" customWidth="1"/>
    <col min="12796" max="12796" width="21.125" style="1" customWidth="1"/>
    <col min="12797" max="12797" width="20.25" style="1" customWidth="1"/>
    <col min="12798" max="12801" width="11.125" style="1" customWidth="1"/>
    <col min="12802" max="13050" width="9" style="1"/>
    <col min="13051" max="13051" width="13.125" style="1" customWidth="1"/>
    <col min="13052" max="13052" width="21.125" style="1" customWidth="1"/>
    <col min="13053" max="13053" width="20.25" style="1" customWidth="1"/>
    <col min="13054" max="13057" width="11.125" style="1" customWidth="1"/>
    <col min="13058" max="13306" width="9" style="1"/>
    <col min="13307" max="13307" width="13.125" style="1" customWidth="1"/>
    <col min="13308" max="13308" width="21.125" style="1" customWidth="1"/>
    <col min="13309" max="13309" width="20.25" style="1" customWidth="1"/>
    <col min="13310" max="13313" width="11.125" style="1" customWidth="1"/>
    <col min="13314" max="13562" width="9" style="1"/>
    <col min="13563" max="13563" width="13.125" style="1" customWidth="1"/>
    <col min="13564" max="13564" width="21.125" style="1" customWidth="1"/>
    <col min="13565" max="13565" width="20.25" style="1" customWidth="1"/>
    <col min="13566" max="13569" width="11.125" style="1" customWidth="1"/>
    <col min="13570" max="13818" width="9" style="1"/>
    <col min="13819" max="13819" width="13.125" style="1" customWidth="1"/>
    <col min="13820" max="13820" width="21.125" style="1" customWidth="1"/>
    <col min="13821" max="13821" width="20.25" style="1" customWidth="1"/>
    <col min="13822" max="13825" width="11.125" style="1" customWidth="1"/>
    <col min="13826" max="14074" width="9" style="1"/>
    <col min="14075" max="14075" width="13.125" style="1" customWidth="1"/>
    <col min="14076" max="14076" width="21.125" style="1" customWidth="1"/>
    <col min="14077" max="14077" width="20.25" style="1" customWidth="1"/>
    <col min="14078" max="14081" width="11.125" style="1" customWidth="1"/>
    <col min="14082" max="14330" width="9" style="1"/>
    <col min="14331" max="14331" width="13.125" style="1" customWidth="1"/>
    <col min="14332" max="14332" width="21.125" style="1" customWidth="1"/>
    <col min="14333" max="14333" width="20.25" style="1" customWidth="1"/>
    <col min="14334" max="14337" width="11.125" style="1" customWidth="1"/>
    <col min="14338" max="14586" width="9" style="1"/>
    <col min="14587" max="14587" width="13.125" style="1" customWidth="1"/>
    <col min="14588" max="14588" width="21.125" style="1" customWidth="1"/>
    <col min="14589" max="14589" width="20.25" style="1" customWidth="1"/>
    <col min="14590" max="14593" width="11.125" style="1" customWidth="1"/>
    <col min="14594" max="14842" width="9" style="1"/>
    <col min="14843" max="14843" width="13.125" style="1" customWidth="1"/>
    <col min="14844" max="14844" width="21.125" style="1" customWidth="1"/>
    <col min="14845" max="14845" width="20.25" style="1" customWidth="1"/>
    <col min="14846" max="14849" width="11.125" style="1" customWidth="1"/>
    <col min="14850" max="15098" width="9" style="1"/>
    <col min="15099" max="15099" width="13.125" style="1" customWidth="1"/>
    <col min="15100" max="15100" width="21.125" style="1" customWidth="1"/>
    <col min="15101" max="15101" width="20.25" style="1" customWidth="1"/>
    <col min="15102" max="15105" width="11.125" style="1" customWidth="1"/>
    <col min="15106" max="15354" width="9" style="1"/>
    <col min="15355" max="15355" width="13.125" style="1" customWidth="1"/>
    <col min="15356" max="15356" width="21.125" style="1" customWidth="1"/>
    <col min="15357" max="15357" width="20.25" style="1" customWidth="1"/>
    <col min="15358" max="15361" width="11.125" style="1" customWidth="1"/>
    <col min="15362" max="15610" width="9" style="1"/>
    <col min="15611" max="15611" width="13.125" style="1" customWidth="1"/>
    <col min="15612" max="15612" width="21.125" style="1" customWidth="1"/>
    <col min="15613" max="15613" width="20.25" style="1" customWidth="1"/>
    <col min="15614" max="15617" width="11.125" style="1" customWidth="1"/>
    <col min="15618" max="15866" width="9" style="1"/>
    <col min="15867" max="15867" width="13.125" style="1" customWidth="1"/>
    <col min="15868" max="15868" width="21.125" style="1" customWidth="1"/>
    <col min="15869" max="15869" width="20.25" style="1" customWidth="1"/>
    <col min="15870" max="15873" width="11.125" style="1" customWidth="1"/>
    <col min="15874" max="16122" width="9" style="1"/>
    <col min="16123" max="16123" width="13.125" style="1" customWidth="1"/>
    <col min="16124" max="16124" width="21.125" style="1" customWidth="1"/>
    <col min="16125" max="16125" width="20.25" style="1" customWidth="1"/>
    <col min="16126" max="16129" width="11.125" style="1" customWidth="1"/>
    <col min="16130" max="16384" width="9" style="1"/>
  </cols>
  <sheetData>
    <row r="2" spans="1:6">
      <c r="A2" s="1" t="s">
        <v>20</v>
      </c>
      <c r="B2" s="1" t="s">
        <v>21</v>
      </c>
      <c r="E2" s="1"/>
      <c r="F2" s="1"/>
    </row>
    <row r="3" spans="1:6">
      <c r="A3" s="1" t="s">
        <v>22</v>
      </c>
      <c r="B3" s="1" t="s">
        <v>571</v>
      </c>
      <c r="E3" s="1"/>
      <c r="F3" s="1"/>
    </row>
    <row r="4" spans="1:6">
      <c r="A4" s="1" t="s">
        <v>23</v>
      </c>
      <c r="B4" s="1" t="s">
        <v>691</v>
      </c>
      <c r="E4" s="1"/>
      <c r="F4" s="1"/>
    </row>
    <row r="5" spans="1:6">
      <c r="A5" s="1" t="s">
        <v>24</v>
      </c>
      <c r="B5" s="1" t="s">
        <v>25</v>
      </c>
      <c r="E5" s="1"/>
      <c r="F5" s="1"/>
    </row>
    <row r="6" spans="1:6">
      <c r="A6" s="1" t="s">
        <v>26</v>
      </c>
      <c r="B6" s="1" t="s">
        <v>27</v>
      </c>
      <c r="E6" s="1"/>
      <c r="F6" s="1"/>
    </row>
    <row r="7" spans="1:6">
      <c r="A7" s="1" t="s">
        <v>28</v>
      </c>
      <c r="B7" s="1" t="s">
        <v>660</v>
      </c>
      <c r="E7" s="1"/>
      <c r="F7" s="1"/>
    </row>
    <row r="8" spans="1:6">
      <c r="A8" s="1" t="s">
        <v>29</v>
      </c>
      <c r="B8" s="1" t="s">
        <v>30</v>
      </c>
      <c r="E8" s="1"/>
      <c r="F8" s="1"/>
    </row>
    <row r="9" spans="1:6" ht="14.3">
      <c r="A9" s="1" t="s">
        <v>31</v>
      </c>
      <c r="B9" s="29" t="s">
        <v>32</v>
      </c>
      <c r="E9" s="1"/>
      <c r="F9" s="1"/>
    </row>
    <row r="10" spans="1:6">
      <c r="A10" s="1" t="s">
        <v>33</v>
      </c>
      <c r="B10" s="1" t="s">
        <v>34</v>
      </c>
      <c r="E10" s="1"/>
      <c r="F10" s="1"/>
    </row>
    <row r="11" spans="1:6">
      <c r="E11" s="1"/>
      <c r="F11" s="1"/>
    </row>
    <row r="12" spans="1:6" ht="14.3">
      <c r="A12" s="531" t="s">
        <v>35</v>
      </c>
      <c r="B12" s="462" t="s">
        <v>36</v>
      </c>
      <c r="C12" s="462" t="s">
        <v>37</v>
      </c>
      <c r="D12" s="539">
        <v>45231</v>
      </c>
      <c r="E12" s="540">
        <v>45281</v>
      </c>
      <c r="F12" s="540">
        <v>45297</v>
      </c>
    </row>
    <row r="13" spans="1:6" ht="14.3">
      <c r="A13" s="422"/>
      <c r="B13" s="156"/>
      <c r="C13" s="156"/>
      <c r="D13" s="512">
        <v>45280</v>
      </c>
      <c r="E13" s="436">
        <v>45296</v>
      </c>
      <c r="F13" s="436">
        <v>45412</v>
      </c>
    </row>
    <row r="14" spans="1:6" s="51" customFormat="1">
      <c r="A14" s="534" t="s">
        <v>44</v>
      </c>
      <c r="B14" s="534" t="s">
        <v>219</v>
      </c>
      <c r="C14" s="534" t="s">
        <v>38</v>
      </c>
      <c r="D14" s="249">
        <v>65</v>
      </c>
      <c r="E14" s="249">
        <v>89</v>
      </c>
      <c r="F14" s="249">
        <v>65</v>
      </c>
    </row>
    <row r="15" spans="1:6" s="51" customFormat="1">
      <c r="A15" s="319" t="s">
        <v>45</v>
      </c>
      <c r="B15" s="319" t="s">
        <v>219</v>
      </c>
      <c r="C15" s="319" t="s">
        <v>39</v>
      </c>
      <c r="D15" s="249">
        <f>+D14</f>
        <v>65</v>
      </c>
      <c r="E15" s="249">
        <f>+E14</f>
        <v>89</v>
      </c>
      <c r="F15" s="249">
        <f>+F14</f>
        <v>65</v>
      </c>
    </row>
    <row r="16" spans="1:6" s="51" customFormat="1">
      <c r="A16" s="412" t="s">
        <v>44</v>
      </c>
      <c r="B16" s="412" t="s">
        <v>219</v>
      </c>
      <c r="C16" s="412" t="s">
        <v>42</v>
      </c>
      <c r="D16" s="411">
        <f>+D14+8</f>
        <v>73</v>
      </c>
      <c r="E16" s="411">
        <f>+E14+8</f>
        <v>97</v>
      </c>
      <c r="F16" s="411">
        <f>+F14+8</f>
        <v>73</v>
      </c>
    </row>
    <row r="17" spans="1:6" s="51" customFormat="1">
      <c r="A17" s="463" t="s">
        <v>44</v>
      </c>
      <c r="B17" s="534" t="s">
        <v>122</v>
      </c>
      <c r="C17" s="319" t="s">
        <v>38</v>
      </c>
      <c r="D17" s="249">
        <v>79</v>
      </c>
      <c r="E17" s="249">
        <v>102</v>
      </c>
      <c r="F17" s="249">
        <v>79</v>
      </c>
    </row>
    <row r="18" spans="1:6" s="51" customFormat="1">
      <c r="A18" s="463" t="s">
        <v>45</v>
      </c>
      <c r="B18" s="319" t="s">
        <v>122</v>
      </c>
      <c r="C18" s="319" t="s">
        <v>39</v>
      </c>
      <c r="D18" s="249">
        <f>+D17</f>
        <v>79</v>
      </c>
      <c r="E18" s="249">
        <f>+E17</f>
        <v>102</v>
      </c>
      <c r="F18" s="249">
        <f>+F17</f>
        <v>79</v>
      </c>
    </row>
    <row r="19" spans="1:6" s="51" customFormat="1">
      <c r="A19" s="463" t="s">
        <v>44</v>
      </c>
      <c r="B19" s="319" t="s">
        <v>122</v>
      </c>
      <c r="C19" s="319" t="s">
        <v>40</v>
      </c>
      <c r="D19" s="249">
        <f>+D17+27</f>
        <v>106</v>
      </c>
      <c r="E19" s="249">
        <f>+E17+27</f>
        <v>129</v>
      </c>
      <c r="F19" s="249">
        <f>+F17+27</f>
        <v>106</v>
      </c>
    </row>
    <row r="20" spans="1:6" s="51" customFormat="1">
      <c r="A20" s="463" t="s">
        <v>44</v>
      </c>
      <c r="B20" s="319" t="s">
        <v>122</v>
      </c>
      <c r="C20" s="319" t="s">
        <v>41</v>
      </c>
      <c r="D20" s="249">
        <f>+D17+23</f>
        <v>102</v>
      </c>
      <c r="E20" s="249">
        <f>+E17+23</f>
        <v>125</v>
      </c>
      <c r="F20" s="249">
        <f>+F17+23</f>
        <v>102</v>
      </c>
    </row>
    <row r="21" spans="1:6" s="51" customFormat="1" ht="14.3">
      <c r="A21" s="514" t="s">
        <v>44</v>
      </c>
      <c r="B21" s="412" t="s">
        <v>122</v>
      </c>
      <c r="C21" s="413" t="s">
        <v>42</v>
      </c>
      <c r="D21" s="411">
        <f>+D17+8</f>
        <v>87</v>
      </c>
      <c r="E21" s="411">
        <f>+E17+8</f>
        <v>110</v>
      </c>
      <c r="F21" s="411">
        <f>+F17+8</f>
        <v>87</v>
      </c>
    </row>
    <row r="22" spans="1:6" s="51" customFormat="1">
      <c r="A22" s="463" t="s">
        <v>44</v>
      </c>
      <c r="B22" s="319" t="s">
        <v>692</v>
      </c>
      <c r="C22" s="319" t="s">
        <v>38</v>
      </c>
      <c r="D22" s="249">
        <v>86</v>
      </c>
      <c r="E22" s="249">
        <v>108</v>
      </c>
      <c r="F22" s="249">
        <v>86</v>
      </c>
    </row>
    <row r="23" spans="1:6" s="51" customFormat="1">
      <c r="A23" s="463" t="s">
        <v>45</v>
      </c>
      <c r="B23" s="319" t="s">
        <v>692</v>
      </c>
      <c r="C23" s="319" t="s">
        <v>39</v>
      </c>
      <c r="D23" s="249">
        <f>+D22</f>
        <v>86</v>
      </c>
      <c r="E23" s="249">
        <f t="shared" ref="E23:F23" si="0">+E22</f>
        <v>108</v>
      </c>
      <c r="F23" s="249">
        <f t="shared" si="0"/>
        <v>86</v>
      </c>
    </row>
    <row r="24" spans="1:6" s="51" customFormat="1">
      <c r="A24" s="463" t="s">
        <v>44</v>
      </c>
      <c r="B24" s="319" t="s">
        <v>692</v>
      </c>
      <c r="C24" s="319" t="s">
        <v>40</v>
      </c>
      <c r="D24" s="249">
        <f>+D22+27</f>
        <v>113</v>
      </c>
      <c r="E24" s="249">
        <f t="shared" ref="E24:F24" si="1">+E22+27</f>
        <v>135</v>
      </c>
      <c r="F24" s="249">
        <f t="shared" si="1"/>
        <v>113</v>
      </c>
    </row>
    <row r="25" spans="1:6" s="51" customFormat="1">
      <c r="A25" s="463" t="s">
        <v>44</v>
      </c>
      <c r="B25" s="319" t="s">
        <v>692</v>
      </c>
      <c r="C25" s="319" t="s">
        <v>41</v>
      </c>
      <c r="D25" s="249">
        <f>+D22+23</f>
        <v>109</v>
      </c>
      <c r="E25" s="249">
        <f t="shared" ref="E25:F25" si="2">+E22+23</f>
        <v>131</v>
      </c>
      <c r="F25" s="249">
        <f t="shared" si="2"/>
        <v>109</v>
      </c>
    </row>
    <row r="26" spans="1:6" s="51" customFormat="1" ht="14.3">
      <c r="A26" s="514" t="s">
        <v>44</v>
      </c>
      <c r="B26" s="412" t="s">
        <v>692</v>
      </c>
      <c r="C26" s="413" t="s">
        <v>42</v>
      </c>
      <c r="D26" s="411">
        <f>+D22+8</f>
        <v>94</v>
      </c>
      <c r="E26" s="411">
        <f t="shared" ref="E26:F26" si="3">+E22+8</f>
        <v>116</v>
      </c>
      <c r="F26" s="411">
        <f t="shared" si="3"/>
        <v>94</v>
      </c>
    </row>
    <row r="27" spans="1:6">
      <c r="A27" s="36"/>
      <c r="E27" s="1"/>
      <c r="F27" s="1"/>
    </row>
    <row r="28" spans="1:6">
      <c r="A28" s="36" t="s">
        <v>724</v>
      </c>
      <c r="E28" s="1"/>
      <c r="F28" s="1"/>
    </row>
    <row r="29" spans="1:6">
      <c r="A29" s="36" t="s">
        <v>693</v>
      </c>
      <c r="E29" s="1"/>
      <c r="F29" s="1"/>
    </row>
    <row r="30" spans="1:6" ht="14.3">
      <c r="A30" s="438" t="s">
        <v>622</v>
      </c>
      <c r="E30" s="1"/>
      <c r="F30" s="1"/>
    </row>
    <row r="31" spans="1:6">
      <c r="A31" s="1" t="s">
        <v>624</v>
      </c>
      <c r="E31" s="1"/>
      <c r="F31" s="1"/>
    </row>
    <row r="32" spans="1:6">
      <c r="E32" s="1"/>
      <c r="F32" s="1"/>
    </row>
    <row r="33" spans="1:6">
      <c r="E33" s="1"/>
      <c r="F33" s="1"/>
    </row>
    <row r="36" spans="1:6" ht="14.3">
      <c r="A36" s="513" t="s">
        <v>714</v>
      </c>
      <c r="B36" s="328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2"/>
  <sheetViews>
    <sheetView topLeftCell="A13" workbookViewId="0"/>
  </sheetViews>
  <sheetFormatPr defaultRowHeight="12.9"/>
  <cols>
    <col min="1" max="1" width="16.25" style="1" customWidth="1"/>
    <col min="2" max="2" width="20.625" style="1" customWidth="1"/>
    <col min="3" max="3" width="19.75" style="1" customWidth="1"/>
    <col min="4" max="4" width="12.125" style="1" customWidth="1"/>
    <col min="5" max="6" width="11.25" style="1" customWidth="1"/>
    <col min="7" max="253" width="9.125" style="1"/>
    <col min="254" max="254" width="13.125" style="1" customWidth="1"/>
    <col min="255" max="255" width="23.125" style="1" customWidth="1"/>
    <col min="256" max="256" width="19.75" style="1" customWidth="1"/>
    <col min="257" max="257" width="11.625" style="1" customWidth="1"/>
    <col min="258" max="258" width="11.125" style="1" customWidth="1"/>
    <col min="259" max="260" width="10.625" style="1" customWidth="1"/>
    <col min="261" max="262" width="11.25" style="1" customWidth="1"/>
    <col min="263" max="509" width="9.125" style="1"/>
    <col min="510" max="510" width="13.125" style="1" customWidth="1"/>
    <col min="511" max="511" width="23.125" style="1" customWidth="1"/>
    <col min="512" max="512" width="19.75" style="1" customWidth="1"/>
    <col min="513" max="513" width="11.625" style="1" customWidth="1"/>
    <col min="514" max="514" width="11.125" style="1" customWidth="1"/>
    <col min="515" max="516" width="10.625" style="1" customWidth="1"/>
    <col min="517" max="518" width="11.25" style="1" customWidth="1"/>
    <col min="519" max="765" width="9.125" style="1"/>
    <col min="766" max="766" width="13.125" style="1" customWidth="1"/>
    <col min="767" max="767" width="23.125" style="1" customWidth="1"/>
    <col min="768" max="768" width="19.75" style="1" customWidth="1"/>
    <col min="769" max="769" width="11.625" style="1" customWidth="1"/>
    <col min="770" max="770" width="11.125" style="1" customWidth="1"/>
    <col min="771" max="772" width="10.625" style="1" customWidth="1"/>
    <col min="773" max="774" width="11.25" style="1" customWidth="1"/>
    <col min="775" max="1021" width="9.125" style="1"/>
    <col min="1022" max="1022" width="13.125" style="1" customWidth="1"/>
    <col min="1023" max="1023" width="23.125" style="1" customWidth="1"/>
    <col min="1024" max="1024" width="19.75" style="1" customWidth="1"/>
    <col min="1025" max="1025" width="11.625" style="1" customWidth="1"/>
    <col min="1026" max="1026" width="11.125" style="1" customWidth="1"/>
    <col min="1027" max="1028" width="10.625" style="1" customWidth="1"/>
    <col min="1029" max="1030" width="11.25" style="1" customWidth="1"/>
    <col min="1031" max="1277" width="9.125" style="1"/>
    <col min="1278" max="1278" width="13.125" style="1" customWidth="1"/>
    <col min="1279" max="1279" width="23.125" style="1" customWidth="1"/>
    <col min="1280" max="1280" width="19.75" style="1" customWidth="1"/>
    <col min="1281" max="1281" width="11.625" style="1" customWidth="1"/>
    <col min="1282" max="1282" width="11.125" style="1" customWidth="1"/>
    <col min="1283" max="1284" width="10.625" style="1" customWidth="1"/>
    <col min="1285" max="1286" width="11.25" style="1" customWidth="1"/>
    <col min="1287" max="1533" width="9.125" style="1"/>
    <col min="1534" max="1534" width="13.125" style="1" customWidth="1"/>
    <col min="1535" max="1535" width="23.125" style="1" customWidth="1"/>
    <col min="1536" max="1536" width="19.75" style="1" customWidth="1"/>
    <col min="1537" max="1537" width="11.625" style="1" customWidth="1"/>
    <col min="1538" max="1538" width="11.125" style="1" customWidth="1"/>
    <col min="1539" max="1540" width="10.625" style="1" customWidth="1"/>
    <col min="1541" max="1542" width="11.25" style="1" customWidth="1"/>
    <col min="1543" max="1789" width="9.125" style="1"/>
    <col min="1790" max="1790" width="13.125" style="1" customWidth="1"/>
    <col min="1791" max="1791" width="23.125" style="1" customWidth="1"/>
    <col min="1792" max="1792" width="19.75" style="1" customWidth="1"/>
    <col min="1793" max="1793" width="11.625" style="1" customWidth="1"/>
    <col min="1794" max="1794" width="11.125" style="1" customWidth="1"/>
    <col min="1795" max="1796" width="10.625" style="1" customWidth="1"/>
    <col min="1797" max="1798" width="11.25" style="1" customWidth="1"/>
    <col min="1799" max="2045" width="9.125" style="1"/>
    <col min="2046" max="2046" width="13.125" style="1" customWidth="1"/>
    <col min="2047" max="2047" width="23.125" style="1" customWidth="1"/>
    <col min="2048" max="2048" width="19.75" style="1" customWidth="1"/>
    <col min="2049" max="2049" width="11.625" style="1" customWidth="1"/>
    <col min="2050" max="2050" width="11.125" style="1" customWidth="1"/>
    <col min="2051" max="2052" width="10.625" style="1" customWidth="1"/>
    <col min="2053" max="2054" width="11.25" style="1" customWidth="1"/>
    <col min="2055" max="2301" width="9.125" style="1"/>
    <col min="2302" max="2302" width="13.125" style="1" customWidth="1"/>
    <col min="2303" max="2303" width="23.125" style="1" customWidth="1"/>
    <col min="2304" max="2304" width="19.75" style="1" customWidth="1"/>
    <col min="2305" max="2305" width="11.625" style="1" customWidth="1"/>
    <col min="2306" max="2306" width="11.125" style="1" customWidth="1"/>
    <col min="2307" max="2308" width="10.625" style="1" customWidth="1"/>
    <col min="2309" max="2310" width="11.25" style="1" customWidth="1"/>
    <col min="2311" max="2557" width="9.125" style="1"/>
    <col min="2558" max="2558" width="13.125" style="1" customWidth="1"/>
    <col min="2559" max="2559" width="23.125" style="1" customWidth="1"/>
    <col min="2560" max="2560" width="19.75" style="1" customWidth="1"/>
    <col min="2561" max="2561" width="11.625" style="1" customWidth="1"/>
    <col min="2562" max="2562" width="11.125" style="1" customWidth="1"/>
    <col min="2563" max="2564" width="10.625" style="1" customWidth="1"/>
    <col min="2565" max="2566" width="11.25" style="1" customWidth="1"/>
    <col min="2567" max="2813" width="9.125" style="1"/>
    <col min="2814" max="2814" width="13.125" style="1" customWidth="1"/>
    <col min="2815" max="2815" width="23.125" style="1" customWidth="1"/>
    <col min="2816" max="2816" width="19.75" style="1" customWidth="1"/>
    <col min="2817" max="2817" width="11.625" style="1" customWidth="1"/>
    <col min="2818" max="2818" width="11.125" style="1" customWidth="1"/>
    <col min="2819" max="2820" width="10.625" style="1" customWidth="1"/>
    <col min="2821" max="2822" width="11.25" style="1" customWidth="1"/>
    <col min="2823" max="3069" width="9.125" style="1"/>
    <col min="3070" max="3070" width="13.125" style="1" customWidth="1"/>
    <col min="3071" max="3071" width="23.125" style="1" customWidth="1"/>
    <col min="3072" max="3072" width="19.75" style="1" customWidth="1"/>
    <col min="3073" max="3073" width="11.625" style="1" customWidth="1"/>
    <col min="3074" max="3074" width="11.125" style="1" customWidth="1"/>
    <col min="3075" max="3076" width="10.625" style="1" customWidth="1"/>
    <col min="3077" max="3078" width="11.25" style="1" customWidth="1"/>
    <col min="3079" max="3325" width="9.125" style="1"/>
    <col min="3326" max="3326" width="13.125" style="1" customWidth="1"/>
    <col min="3327" max="3327" width="23.125" style="1" customWidth="1"/>
    <col min="3328" max="3328" width="19.75" style="1" customWidth="1"/>
    <col min="3329" max="3329" width="11.625" style="1" customWidth="1"/>
    <col min="3330" max="3330" width="11.125" style="1" customWidth="1"/>
    <col min="3331" max="3332" width="10.625" style="1" customWidth="1"/>
    <col min="3333" max="3334" width="11.25" style="1" customWidth="1"/>
    <col min="3335" max="3581" width="9.125" style="1"/>
    <col min="3582" max="3582" width="13.125" style="1" customWidth="1"/>
    <col min="3583" max="3583" width="23.125" style="1" customWidth="1"/>
    <col min="3584" max="3584" width="19.75" style="1" customWidth="1"/>
    <col min="3585" max="3585" width="11.625" style="1" customWidth="1"/>
    <col min="3586" max="3586" width="11.125" style="1" customWidth="1"/>
    <col min="3587" max="3588" width="10.625" style="1" customWidth="1"/>
    <col min="3589" max="3590" width="11.25" style="1" customWidth="1"/>
    <col min="3591" max="3837" width="9.125" style="1"/>
    <col min="3838" max="3838" width="13.125" style="1" customWidth="1"/>
    <col min="3839" max="3839" width="23.125" style="1" customWidth="1"/>
    <col min="3840" max="3840" width="19.75" style="1" customWidth="1"/>
    <col min="3841" max="3841" width="11.625" style="1" customWidth="1"/>
    <col min="3842" max="3842" width="11.125" style="1" customWidth="1"/>
    <col min="3843" max="3844" width="10.625" style="1" customWidth="1"/>
    <col min="3845" max="3846" width="11.25" style="1" customWidth="1"/>
    <col min="3847" max="4093" width="9.125" style="1"/>
    <col min="4094" max="4094" width="13.125" style="1" customWidth="1"/>
    <col min="4095" max="4095" width="23.125" style="1" customWidth="1"/>
    <col min="4096" max="4096" width="19.75" style="1" customWidth="1"/>
    <col min="4097" max="4097" width="11.625" style="1" customWidth="1"/>
    <col min="4098" max="4098" width="11.125" style="1" customWidth="1"/>
    <col min="4099" max="4100" width="10.625" style="1" customWidth="1"/>
    <col min="4101" max="4102" width="11.25" style="1" customWidth="1"/>
    <col min="4103" max="4349" width="9.125" style="1"/>
    <col min="4350" max="4350" width="13.125" style="1" customWidth="1"/>
    <col min="4351" max="4351" width="23.125" style="1" customWidth="1"/>
    <col min="4352" max="4352" width="19.75" style="1" customWidth="1"/>
    <col min="4353" max="4353" width="11.625" style="1" customWidth="1"/>
    <col min="4354" max="4354" width="11.125" style="1" customWidth="1"/>
    <col min="4355" max="4356" width="10.625" style="1" customWidth="1"/>
    <col min="4357" max="4358" width="11.25" style="1" customWidth="1"/>
    <col min="4359" max="4605" width="9.125" style="1"/>
    <col min="4606" max="4606" width="13.125" style="1" customWidth="1"/>
    <col min="4607" max="4607" width="23.125" style="1" customWidth="1"/>
    <col min="4608" max="4608" width="19.75" style="1" customWidth="1"/>
    <col min="4609" max="4609" width="11.625" style="1" customWidth="1"/>
    <col min="4610" max="4610" width="11.125" style="1" customWidth="1"/>
    <col min="4611" max="4612" width="10.625" style="1" customWidth="1"/>
    <col min="4613" max="4614" width="11.25" style="1" customWidth="1"/>
    <col min="4615" max="4861" width="9.125" style="1"/>
    <col min="4862" max="4862" width="13.125" style="1" customWidth="1"/>
    <col min="4863" max="4863" width="23.125" style="1" customWidth="1"/>
    <col min="4864" max="4864" width="19.75" style="1" customWidth="1"/>
    <col min="4865" max="4865" width="11.625" style="1" customWidth="1"/>
    <col min="4866" max="4866" width="11.125" style="1" customWidth="1"/>
    <col min="4867" max="4868" width="10.625" style="1" customWidth="1"/>
    <col min="4869" max="4870" width="11.25" style="1" customWidth="1"/>
    <col min="4871" max="5117" width="9.125" style="1"/>
    <col min="5118" max="5118" width="13.125" style="1" customWidth="1"/>
    <col min="5119" max="5119" width="23.125" style="1" customWidth="1"/>
    <col min="5120" max="5120" width="19.75" style="1" customWidth="1"/>
    <col min="5121" max="5121" width="11.625" style="1" customWidth="1"/>
    <col min="5122" max="5122" width="11.125" style="1" customWidth="1"/>
    <col min="5123" max="5124" width="10.625" style="1" customWidth="1"/>
    <col min="5125" max="5126" width="11.25" style="1" customWidth="1"/>
    <col min="5127" max="5373" width="9.125" style="1"/>
    <col min="5374" max="5374" width="13.125" style="1" customWidth="1"/>
    <col min="5375" max="5375" width="23.125" style="1" customWidth="1"/>
    <col min="5376" max="5376" width="19.75" style="1" customWidth="1"/>
    <col min="5377" max="5377" width="11.625" style="1" customWidth="1"/>
    <col min="5378" max="5378" width="11.125" style="1" customWidth="1"/>
    <col min="5379" max="5380" width="10.625" style="1" customWidth="1"/>
    <col min="5381" max="5382" width="11.25" style="1" customWidth="1"/>
    <col min="5383" max="5629" width="9.125" style="1"/>
    <col min="5630" max="5630" width="13.125" style="1" customWidth="1"/>
    <col min="5631" max="5631" width="23.125" style="1" customWidth="1"/>
    <col min="5632" max="5632" width="19.75" style="1" customWidth="1"/>
    <col min="5633" max="5633" width="11.625" style="1" customWidth="1"/>
    <col min="5634" max="5634" width="11.125" style="1" customWidth="1"/>
    <col min="5635" max="5636" width="10.625" style="1" customWidth="1"/>
    <col min="5637" max="5638" width="11.25" style="1" customWidth="1"/>
    <col min="5639" max="5885" width="9.125" style="1"/>
    <col min="5886" max="5886" width="13.125" style="1" customWidth="1"/>
    <col min="5887" max="5887" width="23.125" style="1" customWidth="1"/>
    <col min="5888" max="5888" width="19.75" style="1" customWidth="1"/>
    <col min="5889" max="5889" width="11.625" style="1" customWidth="1"/>
    <col min="5890" max="5890" width="11.125" style="1" customWidth="1"/>
    <col min="5891" max="5892" width="10.625" style="1" customWidth="1"/>
    <col min="5893" max="5894" width="11.25" style="1" customWidth="1"/>
    <col min="5895" max="6141" width="9.125" style="1"/>
    <col min="6142" max="6142" width="13.125" style="1" customWidth="1"/>
    <col min="6143" max="6143" width="23.125" style="1" customWidth="1"/>
    <col min="6144" max="6144" width="19.75" style="1" customWidth="1"/>
    <col min="6145" max="6145" width="11.625" style="1" customWidth="1"/>
    <col min="6146" max="6146" width="11.125" style="1" customWidth="1"/>
    <col min="6147" max="6148" width="10.625" style="1" customWidth="1"/>
    <col min="6149" max="6150" width="11.25" style="1" customWidth="1"/>
    <col min="6151" max="6397" width="9.125" style="1"/>
    <col min="6398" max="6398" width="13.125" style="1" customWidth="1"/>
    <col min="6399" max="6399" width="23.125" style="1" customWidth="1"/>
    <col min="6400" max="6400" width="19.75" style="1" customWidth="1"/>
    <col min="6401" max="6401" width="11.625" style="1" customWidth="1"/>
    <col min="6402" max="6402" width="11.125" style="1" customWidth="1"/>
    <col min="6403" max="6404" width="10.625" style="1" customWidth="1"/>
    <col min="6405" max="6406" width="11.25" style="1" customWidth="1"/>
    <col min="6407" max="6653" width="9.125" style="1"/>
    <col min="6654" max="6654" width="13.125" style="1" customWidth="1"/>
    <col min="6655" max="6655" width="23.125" style="1" customWidth="1"/>
    <col min="6656" max="6656" width="19.75" style="1" customWidth="1"/>
    <col min="6657" max="6657" width="11.625" style="1" customWidth="1"/>
    <col min="6658" max="6658" width="11.125" style="1" customWidth="1"/>
    <col min="6659" max="6660" width="10.625" style="1" customWidth="1"/>
    <col min="6661" max="6662" width="11.25" style="1" customWidth="1"/>
    <col min="6663" max="6909" width="9.125" style="1"/>
    <col min="6910" max="6910" width="13.125" style="1" customWidth="1"/>
    <col min="6911" max="6911" width="23.125" style="1" customWidth="1"/>
    <col min="6912" max="6912" width="19.75" style="1" customWidth="1"/>
    <col min="6913" max="6913" width="11.625" style="1" customWidth="1"/>
    <col min="6914" max="6914" width="11.125" style="1" customWidth="1"/>
    <col min="6915" max="6916" width="10.625" style="1" customWidth="1"/>
    <col min="6917" max="6918" width="11.25" style="1" customWidth="1"/>
    <col min="6919" max="7165" width="9.125" style="1"/>
    <col min="7166" max="7166" width="13.125" style="1" customWidth="1"/>
    <col min="7167" max="7167" width="23.125" style="1" customWidth="1"/>
    <col min="7168" max="7168" width="19.75" style="1" customWidth="1"/>
    <col min="7169" max="7169" width="11.625" style="1" customWidth="1"/>
    <col min="7170" max="7170" width="11.125" style="1" customWidth="1"/>
    <col min="7171" max="7172" width="10.625" style="1" customWidth="1"/>
    <col min="7173" max="7174" width="11.25" style="1" customWidth="1"/>
    <col min="7175" max="7421" width="9.125" style="1"/>
    <col min="7422" max="7422" width="13.125" style="1" customWidth="1"/>
    <col min="7423" max="7423" width="23.125" style="1" customWidth="1"/>
    <col min="7424" max="7424" width="19.75" style="1" customWidth="1"/>
    <col min="7425" max="7425" width="11.625" style="1" customWidth="1"/>
    <col min="7426" max="7426" width="11.125" style="1" customWidth="1"/>
    <col min="7427" max="7428" width="10.625" style="1" customWidth="1"/>
    <col min="7429" max="7430" width="11.25" style="1" customWidth="1"/>
    <col min="7431" max="7677" width="9.125" style="1"/>
    <col min="7678" max="7678" width="13.125" style="1" customWidth="1"/>
    <col min="7679" max="7679" width="23.125" style="1" customWidth="1"/>
    <col min="7680" max="7680" width="19.75" style="1" customWidth="1"/>
    <col min="7681" max="7681" width="11.625" style="1" customWidth="1"/>
    <col min="7682" max="7682" width="11.125" style="1" customWidth="1"/>
    <col min="7683" max="7684" width="10.625" style="1" customWidth="1"/>
    <col min="7685" max="7686" width="11.25" style="1" customWidth="1"/>
    <col min="7687" max="7933" width="9.125" style="1"/>
    <col min="7934" max="7934" width="13.125" style="1" customWidth="1"/>
    <col min="7935" max="7935" width="23.125" style="1" customWidth="1"/>
    <col min="7936" max="7936" width="19.75" style="1" customWidth="1"/>
    <col min="7937" max="7937" width="11.625" style="1" customWidth="1"/>
    <col min="7938" max="7938" width="11.125" style="1" customWidth="1"/>
    <col min="7939" max="7940" width="10.625" style="1" customWidth="1"/>
    <col min="7941" max="7942" width="11.25" style="1" customWidth="1"/>
    <col min="7943" max="8189" width="9.125" style="1"/>
    <col min="8190" max="8190" width="13.125" style="1" customWidth="1"/>
    <col min="8191" max="8191" width="23.125" style="1" customWidth="1"/>
    <col min="8192" max="8192" width="19.75" style="1" customWidth="1"/>
    <col min="8193" max="8193" width="11.625" style="1" customWidth="1"/>
    <col min="8194" max="8194" width="11.125" style="1" customWidth="1"/>
    <col min="8195" max="8196" width="10.625" style="1" customWidth="1"/>
    <col min="8197" max="8198" width="11.25" style="1" customWidth="1"/>
    <col min="8199" max="8445" width="9.125" style="1"/>
    <col min="8446" max="8446" width="13.125" style="1" customWidth="1"/>
    <col min="8447" max="8447" width="23.125" style="1" customWidth="1"/>
    <col min="8448" max="8448" width="19.75" style="1" customWidth="1"/>
    <col min="8449" max="8449" width="11.625" style="1" customWidth="1"/>
    <col min="8450" max="8450" width="11.125" style="1" customWidth="1"/>
    <col min="8451" max="8452" width="10.625" style="1" customWidth="1"/>
    <col min="8453" max="8454" width="11.25" style="1" customWidth="1"/>
    <col min="8455" max="8701" width="9.125" style="1"/>
    <col min="8702" max="8702" width="13.125" style="1" customWidth="1"/>
    <col min="8703" max="8703" width="23.125" style="1" customWidth="1"/>
    <col min="8704" max="8704" width="19.75" style="1" customWidth="1"/>
    <col min="8705" max="8705" width="11.625" style="1" customWidth="1"/>
    <col min="8706" max="8706" width="11.125" style="1" customWidth="1"/>
    <col min="8707" max="8708" width="10.625" style="1" customWidth="1"/>
    <col min="8709" max="8710" width="11.25" style="1" customWidth="1"/>
    <col min="8711" max="8957" width="9.125" style="1"/>
    <col min="8958" max="8958" width="13.125" style="1" customWidth="1"/>
    <col min="8959" max="8959" width="23.125" style="1" customWidth="1"/>
    <col min="8960" max="8960" width="19.75" style="1" customWidth="1"/>
    <col min="8961" max="8961" width="11.625" style="1" customWidth="1"/>
    <col min="8962" max="8962" width="11.125" style="1" customWidth="1"/>
    <col min="8963" max="8964" width="10.625" style="1" customWidth="1"/>
    <col min="8965" max="8966" width="11.25" style="1" customWidth="1"/>
    <col min="8967" max="9213" width="9.125" style="1"/>
    <col min="9214" max="9214" width="13.125" style="1" customWidth="1"/>
    <col min="9215" max="9215" width="23.125" style="1" customWidth="1"/>
    <col min="9216" max="9216" width="19.75" style="1" customWidth="1"/>
    <col min="9217" max="9217" width="11.625" style="1" customWidth="1"/>
    <col min="9218" max="9218" width="11.125" style="1" customWidth="1"/>
    <col min="9219" max="9220" width="10.625" style="1" customWidth="1"/>
    <col min="9221" max="9222" width="11.25" style="1" customWidth="1"/>
    <col min="9223" max="9469" width="9.125" style="1"/>
    <col min="9470" max="9470" width="13.125" style="1" customWidth="1"/>
    <col min="9471" max="9471" width="23.125" style="1" customWidth="1"/>
    <col min="9472" max="9472" width="19.75" style="1" customWidth="1"/>
    <col min="9473" max="9473" width="11.625" style="1" customWidth="1"/>
    <col min="9474" max="9474" width="11.125" style="1" customWidth="1"/>
    <col min="9475" max="9476" width="10.625" style="1" customWidth="1"/>
    <col min="9477" max="9478" width="11.25" style="1" customWidth="1"/>
    <col min="9479" max="9725" width="9.125" style="1"/>
    <col min="9726" max="9726" width="13.125" style="1" customWidth="1"/>
    <col min="9727" max="9727" width="23.125" style="1" customWidth="1"/>
    <col min="9728" max="9728" width="19.75" style="1" customWidth="1"/>
    <col min="9729" max="9729" width="11.625" style="1" customWidth="1"/>
    <col min="9730" max="9730" width="11.125" style="1" customWidth="1"/>
    <col min="9731" max="9732" width="10.625" style="1" customWidth="1"/>
    <col min="9733" max="9734" width="11.25" style="1" customWidth="1"/>
    <col min="9735" max="9981" width="9.125" style="1"/>
    <col min="9982" max="9982" width="13.125" style="1" customWidth="1"/>
    <col min="9983" max="9983" width="23.125" style="1" customWidth="1"/>
    <col min="9984" max="9984" width="19.75" style="1" customWidth="1"/>
    <col min="9985" max="9985" width="11.625" style="1" customWidth="1"/>
    <col min="9986" max="9986" width="11.125" style="1" customWidth="1"/>
    <col min="9987" max="9988" width="10.625" style="1" customWidth="1"/>
    <col min="9989" max="9990" width="11.25" style="1" customWidth="1"/>
    <col min="9991" max="10237" width="9.125" style="1"/>
    <col min="10238" max="10238" width="13.125" style="1" customWidth="1"/>
    <col min="10239" max="10239" width="23.125" style="1" customWidth="1"/>
    <col min="10240" max="10240" width="19.75" style="1" customWidth="1"/>
    <col min="10241" max="10241" width="11.625" style="1" customWidth="1"/>
    <col min="10242" max="10242" width="11.125" style="1" customWidth="1"/>
    <col min="10243" max="10244" width="10.625" style="1" customWidth="1"/>
    <col min="10245" max="10246" width="11.25" style="1" customWidth="1"/>
    <col min="10247" max="10493" width="9.125" style="1"/>
    <col min="10494" max="10494" width="13.125" style="1" customWidth="1"/>
    <col min="10495" max="10495" width="23.125" style="1" customWidth="1"/>
    <col min="10496" max="10496" width="19.75" style="1" customWidth="1"/>
    <col min="10497" max="10497" width="11.625" style="1" customWidth="1"/>
    <col min="10498" max="10498" width="11.125" style="1" customWidth="1"/>
    <col min="10499" max="10500" width="10.625" style="1" customWidth="1"/>
    <col min="10501" max="10502" width="11.25" style="1" customWidth="1"/>
    <col min="10503" max="10749" width="9.125" style="1"/>
    <col min="10750" max="10750" width="13.125" style="1" customWidth="1"/>
    <col min="10751" max="10751" width="23.125" style="1" customWidth="1"/>
    <col min="10752" max="10752" width="19.75" style="1" customWidth="1"/>
    <col min="10753" max="10753" width="11.625" style="1" customWidth="1"/>
    <col min="10754" max="10754" width="11.125" style="1" customWidth="1"/>
    <col min="10755" max="10756" width="10.625" style="1" customWidth="1"/>
    <col min="10757" max="10758" width="11.25" style="1" customWidth="1"/>
    <col min="10759" max="11005" width="9.125" style="1"/>
    <col min="11006" max="11006" width="13.125" style="1" customWidth="1"/>
    <col min="11007" max="11007" width="23.125" style="1" customWidth="1"/>
    <col min="11008" max="11008" width="19.75" style="1" customWidth="1"/>
    <col min="11009" max="11009" width="11.625" style="1" customWidth="1"/>
    <col min="11010" max="11010" width="11.125" style="1" customWidth="1"/>
    <col min="11011" max="11012" width="10.625" style="1" customWidth="1"/>
    <col min="11013" max="11014" width="11.25" style="1" customWidth="1"/>
    <col min="11015" max="11261" width="9.125" style="1"/>
    <col min="11262" max="11262" width="13.125" style="1" customWidth="1"/>
    <col min="11263" max="11263" width="23.125" style="1" customWidth="1"/>
    <col min="11264" max="11264" width="19.75" style="1" customWidth="1"/>
    <col min="11265" max="11265" width="11.625" style="1" customWidth="1"/>
    <col min="11266" max="11266" width="11.125" style="1" customWidth="1"/>
    <col min="11267" max="11268" width="10.625" style="1" customWidth="1"/>
    <col min="11269" max="11270" width="11.25" style="1" customWidth="1"/>
    <col min="11271" max="11517" width="9.125" style="1"/>
    <col min="11518" max="11518" width="13.125" style="1" customWidth="1"/>
    <col min="11519" max="11519" width="23.125" style="1" customWidth="1"/>
    <col min="11520" max="11520" width="19.75" style="1" customWidth="1"/>
    <col min="11521" max="11521" width="11.625" style="1" customWidth="1"/>
    <col min="11522" max="11522" width="11.125" style="1" customWidth="1"/>
    <col min="11523" max="11524" width="10.625" style="1" customWidth="1"/>
    <col min="11525" max="11526" width="11.25" style="1" customWidth="1"/>
    <col min="11527" max="11773" width="9.125" style="1"/>
    <col min="11774" max="11774" width="13.125" style="1" customWidth="1"/>
    <col min="11775" max="11775" width="23.125" style="1" customWidth="1"/>
    <col min="11776" max="11776" width="19.75" style="1" customWidth="1"/>
    <col min="11777" max="11777" width="11.625" style="1" customWidth="1"/>
    <col min="11778" max="11778" width="11.125" style="1" customWidth="1"/>
    <col min="11779" max="11780" width="10.625" style="1" customWidth="1"/>
    <col min="11781" max="11782" width="11.25" style="1" customWidth="1"/>
    <col min="11783" max="12029" width="9.125" style="1"/>
    <col min="12030" max="12030" width="13.125" style="1" customWidth="1"/>
    <col min="12031" max="12031" width="23.125" style="1" customWidth="1"/>
    <col min="12032" max="12032" width="19.75" style="1" customWidth="1"/>
    <col min="12033" max="12033" width="11.625" style="1" customWidth="1"/>
    <col min="12034" max="12034" width="11.125" style="1" customWidth="1"/>
    <col min="12035" max="12036" width="10.625" style="1" customWidth="1"/>
    <col min="12037" max="12038" width="11.25" style="1" customWidth="1"/>
    <col min="12039" max="12285" width="9.125" style="1"/>
    <col min="12286" max="12286" width="13.125" style="1" customWidth="1"/>
    <col min="12287" max="12287" width="23.125" style="1" customWidth="1"/>
    <col min="12288" max="12288" width="19.75" style="1" customWidth="1"/>
    <col min="12289" max="12289" width="11.625" style="1" customWidth="1"/>
    <col min="12290" max="12290" width="11.125" style="1" customWidth="1"/>
    <col min="12291" max="12292" width="10.625" style="1" customWidth="1"/>
    <col min="12293" max="12294" width="11.25" style="1" customWidth="1"/>
    <col min="12295" max="12541" width="9.125" style="1"/>
    <col min="12542" max="12542" width="13.125" style="1" customWidth="1"/>
    <col min="12543" max="12543" width="23.125" style="1" customWidth="1"/>
    <col min="12544" max="12544" width="19.75" style="1" customWidth="1"/>
    <col min="12545" max="12545" width="11.625" style="1" customWidth="1"/>
    <col min="12546" max="12546" width="11.125" style="1" customWidth="1"/>
    <col min="12547" max="12548" width="10.625" style="1" customWidth="1"/>
    <col min="12549" max="12550" width="11.25" style="1" customWidth="1"/>
    <col min="12551" max="12797" width="9.125" style="1"/>
    <col min="12798" max="12798" width="13.125" style="1" customWidth="1"/>
    <col min="12799" max="12799" width="23.125" style="1" customWidth="1"/>
    <col min="12800" max="12800" width="19.75" style="1" customWidth="1"/>
    <col min="12801" max="12801" width="11.625" style="1" customWidth="1"/>
    <col min="12802" max="12802" width="11.125" style="1" customWidth="1"/>
    <col min="12803" max="12804" width="10.625" style="1" customWidth="1"/>
    <col min="12805" max="12806" width="11.25" style="1" customWidth="1"/>
    <col min="12807" max="13053" width="9.125" style="1"/>
    <col min="13054" max="13054" width="13.125" style="1" customWidth="1"/>
    <col min="13055" max="13055" width="23.125" style="1" customWidth="1"/>
    <col min="13056" max="13056" width="19.75" style="1" customWidth="1"/>
    <col min="13057" max="13057" width="11.625" style="1" customWidth="1"/>
    <col min="13058" max="13058" width="11.125" style="1" customWidth="1"/>
    <col min="13059" max="13060" width="10.625" style="1" customWidth="1"/>
    <col min="13061" max="13062" width="11.25" style="1" customWidth="1"/>
    <col min="13063" max="13309" width="9.125" style="1"/>
    <col min="13310" max="13310" width="13.125" style="1" customWidth="1"/>
    <col min="13311" max="13311" width="23.125" style="1" customWidth="1"/>
    <col min="13312" max="13312" width="19.75" style="1" customWidth="1"/>
    <col min="13313" max="13313" width="11.625" style="1" customWidth="1"/>
    <col min="13314" max="13314" width="11.125" style="1" customWidth="1"/>
    <col min="13315" max="13316" width="10.625" style="1" customWidth="1"/>
    <col min="13317" max="13318" width="11.25" style="1" customWidth="1"/>
    <col min="13319" max="13565" width="9.125" style="1"/>
    <col min="13566" max="13566" width="13.125" style="1" customWidth="1"/>
    <col min="13567" max="13567" width="23.125" style="1" customWidth="1"/>
    <col min="13568" max="13568" width="19.75" style="1" customWidth="1"/>
    <col min="13569" max="13569" width="11.625" style="1" customWidth="1"/>
    <col min="13570" max="13570" width="11.125" style="1" customWidth="1"/>
    <col min="13571" max="13572" width="10.625" style="1" customWidth="1"/>
    <col min="13573" max="13574" width="11.25" style="1" customWidth="1"/>
    <col min="13575" max="13821" width="9.125" style="1"/>
    <col min="13822" max="13822" width="13.125" style="1" customWidth="1"/>
    <col min="13823" max="13823" width="23.125" style="1" customWidth="1"/>
    <col min="13824" max="13824" width="19.75" style="1" customWidth="1"/>
    <col min="13825" max="13825" width="11.625" style="1" customWidth="1"/>
    <col min="13826" max="13826" width="11.125" style="1" customWidth="1"/>
    <col min="13827" max="13828" width="10.625" style="1" customWidth="1"/>
    <col min="13829" max="13830" width="11.25" style="1" customWidth="1"/>
    <col min="13831" max="14077" width="9.125" style="1"/>
    <col min="14078" max="14078" width="13.125" style="1" customWidth="1"/>
    <col min="14079" max="14079" width="23.125" style="1" customWidth="1"/>
    <col min="14080" max="14080" width="19.75" style="1" customWidth="1"/>
    <col min="14081" max="14081" width="11.625" style="1" customWidth="1"/>
    <col min="14082" max="14082" width="11.125" style="1" customWidth="1"/>
    <col min="14083" max="14084" width="10.625" style="1" customWidth="1"/>
    <col min="14085" max="14086" width="11.25" style="1" customWidth="1"/>
    <col min="14087" max="14333" width="9.125" style="1"/>
    <col min="14334" max="14334" width="13.125" style="1" customWidth="1"/>
    <col min="14335" max="14335" width="23.125" style="1" customWidth="1"/>
    <col min="14336" max="14336" width="19.75" style="1" customWidth="1"/>
    <col min="14337" max="14337" width="11.625" style="1" customWidth="1"/>
    <col min="14338" max="14338" width="11.125" style="1" customWidth="1"/>
    <col min="14339" max="14340" width="10.625" style="1" customWidth="1"/>
    <col min="14341" max="14342" width="11.25" style="1" customWidth="1"/>
    <col min="14343" max="14589" width="9.125" style="1"/>
    <col min="14590" max="14590" width="13.125" style="1" customWidth="1"/>
    <col min="14591" max="14591" width="23.125" style="1" customWidth="1"/>
    <col min="14592" max="14592" width="19.75" style="1" customWidth="1"/>
    <col min="14593" max="14593" width="11.625" style="1" customWidth="1"/>
    <col min="14594" max="14594" width="11.125" style="1" customWidth="1"/>
    <col min="14595" max="14596" width="10.625" style="1" customWidth="1"/>
    <col min="14597" max="14598" width="11.25" style="1" customWidth="1"/>
    <col min="14599" max="14845" width="9.125" style="1"/>
    <col min="14846" max="14846" width="13.125" style="1" customWidth="1"/>
    <col min="14847" max="14847" width="23.125" style="1" customWidth="1"/>
    <col min="14848" max="14848" width="19.75" style="1" customWidth="1"/>
    <col min="14849" max="14849" width="11.625" style="1" customWidth="1"/>
    <col min="14850" max="14850" width="11.125" style="1" customWidth="1"/>
    <col min="14851" max="14852" width="10.625" style="1" customWidth="1"/>
    <col min="14853" max="14854" width="11.25" style="1" customWidth="1"/>
    <col min="14855" max="15101" width="9.125" style="1"/>
    <col min="15102" max="15102" width="13.125" style="1" customWidth="1"/>
    <col min="15103" max="15103" width="23.125" style="1" customWidth="1"/>
    <col min="15104" max="15104" width="19.75" style="1" customWidth="1"/>
    <col min="15105" max="15105" width="11.625" style="1" customWidth="1"/>
    <col min="15106" max="15106" width="11.125" style="1" customWidth="1"/>
    <col min="15107" max="15108" width="10.625" style="1" customWidth="1"/>
    <col min="15109" max="15110" width="11.25" style="1" customWidth="1"/>
    <col min="15111" max="15357" width="9.125" style="1"/>
    <col min="15358" max="15358" width="13.125" style="1" customWidth="1"/>
    <col min="15359" max="15359" width="23.125" style="1" customWidth="1"/>
    <col min="15360" max="15360" width="19.75" style="1" customWidth="1"/>
    <col min="15361" max="15361" width="11.625" style="1" customWidth="1"/>
    <col min="15362" max="15362" width="11.125" style="1" customWidth="1"/>
    <col min="15363" max="15364" width="10.625" style="1" customWidth="1"/>
    <col min="15365" max="15366" width="11.25" style="1" customWidth="1"/>
    <col min="15367" max="15613" width="9.125" style="1"/>
    <col min="15614" max="15614" width="13.125" style="1" customWidth="1"/>
    <col min="15615" max="15615" width="23.125" style="1" customWidth="1"/>
    <col min="15616" max="15616" width="19.75" style="1" customWidth="1"/>
    <col min="15617" max="15617" width="11.625" style="1" customWidth="1"/>
    <col min="15618" max="15618" width="11.125" style="1" customWidth="1"/>
    <col min="15619" max="15620" width="10.625" style="1" customWidth="1"/>
    <col min="15621" max="15622" width="11.25" style="1" customWidth="1"/>
    <col min="15623" max="15869" width="9.125" style="1"/>
    <col min="15870" max="15870" width="13.125" style="1" customWidth="1"/>
    <col min="15871" max="15871" width="23.125" style="1" customWidth="1"/>
    <col min="15872" max="15872" width="19.75" style="1" customWidth="1"/>
    <col min="15873" max="15873" width="11.625" style="1" customWidth="1"/>
    <col min="15874" max="15874" width="11.125" style="1" customWidth="1"/>
    <col min="15875" max="15876" width="10.625" style="1" customWidth="1"/>
    <col min="15877" max="15878" width="11.25" style="1" customWidth="1"/>
    <col min="15879" max="16125" width="9.125" style="1"/>
    <col min="16126" max="16126" width="13.125" style="1" customWidth="1"/>
    <col min="16127" max="16127" width="23.125" style="1" customWidth="1"/>
    <col min="16128" max="16128" width="19.75" style="1" customWidth="1"/>
    <col min="16129" max="16129" width="11.625" style="1" customWidth="1"/>
    <col min="16130" max="16130" width="11.125" style="1" customWidth="1"/>
    <col min="16131" max="16132" width="10.625" style="1" customWidth="1"/>
    <col min="16133" max="16134" width="11.25" style="1" customWidth="1"/>
    <col min="16135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208</v>
      </c>
    </row>
    <row r="5" spans="1:4">
      <c r="A5" s="1" t="s">
        <v>23</v>
      </c>
      <c r="B5" s="1" t="s">
        <v>330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155" t="s">
        <v>35</v>
      </c>
      <c r="B13" s="164" t="s">
        <v>36</v>
      </c>
      <c r="C13" s="121" t="s">
        <v>37</v>
      </c>
      <c r="D13" s="161">
        <v>44607</v>
      </c>
    </row>
    <row r="14" spans="1:4">
      <c r="A14" s="167"/>
      <c r="B14" s="165"/>
      <c r="C14" s="156"/>
      <c r="D14" s="163">
        <v>44742</v>
      </c>
    </row>
    <row r="15" spans="1:4">
      <c r="A15" s="164" t="s">
        <v>45</v>
      </c>
      <c r="B15" s="203" t="s">
        <v>219</v>
      </c>
      <c r="C15" s="203" t="s">
        <v>39</v>
      </c>
      <c r="D15" s="205">
        <v>30</v>
      </c>
    </row>
    <row r="16" spans="1:4">
      <c r="A16" s="167" t="s">
        <v>44</v>
      </c>
      <c r="B16" s="203" t="s">
        <v>219</v>
      </c>
      <c r="C16" s="203" t="s">
        <v>38</v>
      </c>
      <c r="D16" s="205">
        <f>+D15</f>
        <v>30</v>
      </c>
    </row>
    <row r="17" spans="1:4">
      <c r="A17" s="167" t="s">
        <v>44</v>
      </c>
      <c r="B17" s="203" t="s">
        <v>219</v>
      </c>
      <c r="C17" s="203" t="s">
        <v>40</v>
      </c>
      <c r="D17" s="205">
        <f>+D15+20</f>
        <v>50</v>
      </c>
    </row>
    <row r="18" spans="1:4">
      <c r="A18" s="167" t="s">
        <v>44</v>
      </c>
      <c r="B18" s="203" t="s">
        <v>219</v>
      </c>
      <c r="C18" s="203" t="s">
        <v>317</v>
      </c>
      <c r="D18" s="205">
        <f>+D15+20</f>
        <v>50</v>
      </c>
    </row>
    <row r="19" spans="1:4">
      <c r="A19" s="165" t="s">
        <v>44</v>
      </c>
      <c r="B19" s="165" t="s">
        <v>219</v>
      </c>
      <c r="C19" s="165" t="s">
        <v>316</v>
      </c>
      <c r="D19" s="201">
        <f>+D15+10</f>
        <v>40</v>
      </c>
    </row>
    <row r="20" spans="1:4">
      <c r="A20" s="164" t="s">
        <v>45</v>
      </c>
      <c r="B20" s="203" t="s">
        <v>206</v>
      </c>
      <c r="C20" s="203" t="s">
        <v>39</v>
      </c>
      <c r="D20" s="205">
        <v>41</v>
      </c>
    </row>
    <row r="21" spans="1:4">
      <c r="A21" s="167" t="s">
        <v>44</v>
      </c>
      <c r="B21" s="203" t="s">
        <v>206</v>
      </c>
      <c r="C21" s="203" t="s">
        <v>38</v>
      </c>
      <c r="D21" s="205">
        <f>+D20</f>
        <v>41</v>
      </c>
    </row>
    <row r="22" spans="1:4">
      <c r="A22" s="167" t="s">
        <v>44</v>
      </c>
      <c r="B22" s="203" t="s">
        <v>206</v>
      </c>
      <c r="C22" s="203" t="s">
        <v>40</v>
      </c>
      <c r="D22" s="205">
        <f>+D20+20</f>
        <v>61</v>
      </c>
    </row>
    <row r="23" spans="1:4">
      <c r="A23" s="167" t="s">
        <v>44</v>
      </c>
      <c r="B23" s="203" t="s">
        <v>206</v>
      </c>
      <c r="C23" s="203" t="s">
        <v>317</v>
      </c>
      <c r="D23" s="205">
        <f>+D20+20</f>
        <v>61</v>
      </c>
    </row>
    <row r="24" spans="1:4">
      <c r="A24" s="165" t="s">
        <v>44</v>
      </c>
      <c r="B24" s="61" t="s">
        <v>206</v>
      </c>
      <c r="C24" s="165" t="s">
        <v>316</v>
      </c>
      <c r="D24" s="201">
        <f>+D20+10</f>
        <v>51</v>
      </c>
    </row>
    <row r="25" spans="1:4">
      <c r="A25" s="164" t="s">
        <v>45</v>
      </c>
      <c r="B25" s="203" t="s">
        <v>342</v>
      </c>
      <c r="C25" s="203" t="s">
        <v>39</v>
      </c>
      <c r="D25" s="205">
        <v>45</v>
      </c>
    </row>
    <row r="26" spans="1:4">
      <c r="A26" s="167" t="s">
        <v>44</v>
      </c>
      <c r="B26" s="203" t="s">
        <v>342</v>
      </c>
      <c r="C26" s="203" t="s">
        <v>38</v>
      </c>
      <c r="D26" s="205">
        <f>+D25</f>
        <v>45</v>
      </c>
    </row>
    <row r="27" spans="1:4">
      <c r="A27" s="167" t="s">
        <v>44</v>
      </c>
      <c r="B27" s="203" t="s">
        <v>342</v>
      </c>
      <c r="C27" s="203" t="s">
        <v>40</v>
      </c>
      <c r="D27" s="205">
        <f>+D25+20</f>
        <v>65</v>
      </c>
    </row>
    <row r="28" spans="1:4">
      <c r="A28" s="167" t="s">
        <v>44</v>
      </c>
      <c r="B28" s="203" t="s">
        <v>342</v>
      </c>
      <c r="C28" s="203" t="s">
        <v>317</v>
      </c>
      <c r="D28" s="205">
        <f>+D25+20</f>
        <v>65</v>
      </c>
    </row>
    <row r="29" spans="1:4">
      <c r="A29" s="165" t="s">
        <v>44</v>
      </c>
      <c r="B29" s="165" t="s">
        <v>342</v>
      </c>
      <c r="C29" s="165" t="s">
        <v>316</v>
      </c>
      <c r="D29" s="201">
        <f>+D25+10</f>
        <v>55</v>
      </c>
    </row>
    <row r="30" spans="1:4" ht="14.3">
      <c r="A30" s="211"/>
    </row>
    <row r="32" spans="1:4" ht="14.3">
      <c r="A32" s="29" t="s">
        <v>343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32"/>
  <sheetViews>
    <sheetView workbookViewId="0"/>
  </sheetViews>
  <sheetFormatPr defaultRowHeight="12.9"/>
  <cols>
    <col min="1" max="1" width="15.25" style="1" customWidth="1"/>
    <col min="2" max="2" width="25.25" style="1" customWidth="1"/>
    <col min="3" max="3" width="20.375" style="1" customWidth="1"/>
    <col min="4" max="4" width="10.375" style="1" customWidth="1"/>
    <col min="5" max="253" width="9.125" style="1"/>
    <col min="254" max="254" width="13.125" style="1" customWidth="1"/>
    <col min="255" max="255" width="22.75" style="1" customWidth="1"/>
    <col min="256" max="256" width="20.375" style="1" customWidth="1"/>
    <col min="257" max="257" width="10.375" style="1" customWidth="1"/>
    <col min="258" max="258" width="10.625" style="1" customWidth="1"/>
    <col min="259" max="259" width="10.75" style="1" customWidth="1"/>
    <col min="260" max="260" width="11.125" style="1" customWidth="1"/>
    <col min="261" max="509" width="9.125" style="1"/>
    <col min="510" max="510" width="13.125" style="1" customWidth="1"/>
    <col min="511" max="511" width="22.75" style="1" customWidth="1"/>
    <col min="512" max="512" width="20.375" style="1" customWidth="1"/>
    <col min="513" max="513" width="10.375" style="1" customWidth="1"/>
    <col min="514" max="514" width="10.625" style="1" customWidth="1"/>
    <col min="515" max="515" width="10.75" style="1" customWidth="1"/>
    <col min="516" max="516" width="11.125" style="1" customWidth="1"/>
    <col min="517" max="765" width="9.125" style="1"/>
    <col min="766" max="766" width="13.125" style="1" customWidth="1"/>
    <col min="767" max="767" width="22.75" style="1" customWidth="1"/>
    <col min="768" max="768" width="20.375" style="1" customWidth="1"/>
    <col min="769" max="769" width="10.375" style="1" customWidth="1"/>
    <col min="770" max="770" width="10.625" style="1" customWidth="1"/>
    <col min="771" max="771" width="10.75" style="1" customWidth="1"/>
    <col min="772" max="772" width="11.125" style="1" customWidth="1"/>
    <col min="773" max="1021" width="9.125" style="1"/>
    <col min="1022" max="1022" width="13.125" style="1" customWidth="1"/>
    <col min="1023" max="1023" width="22.75" style="1" customWidth="1"/>
    <col min="1024" max="1024" width="20.375" style="1" customWidth="1"/>
    <col min="1025" max="1025" width="10.375" style="1" customWidth="1"/>
    <col min="1026" max="1026" width="10.625" style="1" customWidth="1"/>
    <col min="1027" max="1027" width="10.75" style="1" customWidth="1"/>
    <col min="1028" max="1028" width="11.125" style="1" customWidth="1"/>
    <col min="1029" max="1277" width="9.125" style="1"/>
    <col min="1278" max="1278" width="13.125" style="1" customWidth="1"/>
    <col min="1279" max="1279" width="22.75" style="1" customWidth="1"/>
    <col min="1280" max="1280" width="20.375" style="1" customWidth="1"/>
    <col min="1281" max="1281" width="10.375" style="1" customWidth="1"/>
    <col min="1282" max="1282" width="10.625" style="1" customWidth="1"/>
    <col min="1283" max="1283" width="10.75" style="1" customWidth="1"/>
    <col min="1284" max="1284" width="11.125" style="1" customWidth="1"/>
    <col min="1285" max="1533" width="9.125" style="1"/>
    <col min="1534" max="1534" width="13.125" style="1" customWidth="1"/>
    <col min="1535" max="1535" width="22.75" style="1" customWidth="1"/>
    <col min="1536" max="1536" width="20.375" style="1" customWidth="1"/>
    <col min="1537" max="1537" width="10.375" style="1" customWidth="1"/>
    <col min="1538" max="1538" width="10.625" style="1" customWidth="1"/>
    <col min="1539" max="1539" width="10.75" style="1" customWidth="1"/>
    <col min="1540" max="1540" width="11.125" style="1" customWidth="1"/>
    <col min="1541" max="1789" width="9.125" style="1"/>
    <col min="1790" max="1790" width="13.125" style="1" customWidth="1"/>
    <col min="1791" max="1791" width="22.75" style="1" customWidth="1"/>
    <col min="1792" max="1792" width="20.375" style="1" customWidth="1"/>
    <col min="1793" max="1793" width="10.375" style="1" customWidth="1"/>
    <col min="1794" max="1794" width="10.625" style="1" customWidth="1"/>
    <col min="1795" max="1795" width="10.75" style="1" customWidth="1"/>
    <col min="1796" max="1796" width="11.125" style="1" customWidth="1"/>
    <col min="1797" max="2045" width="9.125" style="1"/>
    <col min="2046" max="2046" width="13.125" style="1" customWidth="1"/>
    <col min="2047" max="2047" width="22.75" style="1" customWidth="1"/>
    <col min="2048" max="2048" width="20.375" style="1" customWidth="1"/>
    <col min="2049" max="2049" width="10.375" style="1" customWidth="1"/>
    <col min="2050" max="2050" width="10.625" style="1" customWidth="1"/>
    <col min="2051" max="2051" width="10.75" style="1" customWidth="1"/>
    <col min="2052" max="2052" width="11.125" style="1" customWidth="1"/>
    <col min="2053" max="2301" width="9.125" style="1"/>
    <col min="2302" max="2302" width="13.125" style="1" customWidth="1"/>
    <col min="2303" max="2303" width="22.75" style="1" customWidth="1"/>
    <col min="2304" max="2304" width="20.375" style="1" customWidth="1"/>
    <col min="2305" max="2305" width="10.375" style="1" customWidth="1"/>
    <col min="2306" max="2306" width="10.625" style="1" customWidth="1"/>
    <col min="2307" max="2307" width="10.75" style="1" customWidth="1"/>
    <col min="2308" max="2308" width="11.125" style="1" customWidth="1"/>
    <col min="2309" max="2557" width="9.125" style="1"/>
    <col min="2558" max="2558" width="13.125" style="1" customWidth="1"/>
    <col min="2559" max="2559" width="22.75" style="1" customWidth="1"/>
    <col min="2560" max="2560" width="20.375" style="1" customWidth="1"/>
    <col min="2561" max="2561" width="10.375" style="1" customWidth="1"/>
    <col min="2562" max="2562" width="10.625" style="1" customWidth="1"/>
    <col min="2563" max="2563" width="10.75" style="1" customWidth="1"/>
    <col min="2564" max="2564" width="11.125" style="1" customWidth="1"/>
    <col min="2565" max="2813" width="9.125" style="1"/>
    <col min="2814" max="2814" width="13.125" style="1" customWidth="1"/>
    <col min="2815" max="2815" width="22.75" style="1" customWidth="1"/>
    <col min="2816" max="2816" width="20.375" style="1" customWidth="1"/>
    <col min="2817" max="2817" width="10.375" style="1" customWidth="1"/>
    <col min="2818" max="2818" width="10.625" style="1" customWidth="1"/>
    <col min="2819" max="2819" width="10.75" style="1" customWidth="1"/>
    <col min="2820" max="2820" width="11.125" style="1" customWidth="1"/>
    <col min="2821" max="3069" width="9.125" style="1"/>
    <col min="3070" max="3070" width="13.125" style="1" customWidth="1"/>
    <col min="3071" max="3071" width="22.75" style="1" customWidth="1"/>
    <col min="3072" max="3072" width="20.375" style="1" customWidth="1"/>
    <col min="3073" max="3073" width="10.375" style="1" customWidth="1"/>
    <col min="3074" max="3074" width="10.625" style="1" customWidth="1"/>
    <col min="3075" max="3075" width="10.75" style="1" customWidth="1"/>
    <col min="3076" max="3076" width="11.125" style="1" customWidth="1"/>
    <col min="3077" max="3325" width="9.125" style="1"/>
    <col min="3326" max="3326" width="13.125" style="1" customWidth="1"/>
    <col min="3327" max="3327" width="22.75" style="1" customWidth="1"/>
    <col min="3328" max="3328" width="20.375" style="1" customWidth="1"/>
    <col min="3329" max="3329" width="10.375" style="1" customWidth="1"/>
    <col min="3330" max="3330" width="10.625" style="1" customWidth="1"/>
    <col min="3331" max="3331" width="10.75" style="1" customWidth="1"/>
    <col min="3332" max="3332" width="11.125" style="1" customWidth="1"/>
    <col min="3333" max="3581" width="9.125" style="1"/>
    <col min="3582" max="3582" width="13.125" style="1" customWidth="1"/>
    <col min="3583" max="3583" width="22.75" style="1" customWidth="1"/>
    <col min="3584" max="3584" width="20.375" style="1" customWidth="1"/>
    <col min="3585" max="3585" width="10.375" style="1" customWidth="1"/>
    <col min="3586" max="3586" width="10.625" style="1" customWidth="1"/>
    <col min="3587" max="3587" width="10.75" style="1" customWidth="1"/>
    <col min="3588" max="3588" width="11.125" style="1" customWidth="1"/>
    <col min="3589" max="3837" width="9.125" style="1"/>
    <col min="3838" max="3838" width="13.125" style="1" customWidth="1"/>
    <col min="3839" max="3839" width="22.75" style="1" customWidth="1"/>
    <col min="3840" max="3840" width="20.375" style="1" customWidth="1"/>
    <col min="3841" max="3841" width="10.375" style="1" customWidth="1"/>
    <col min="3842" max="3842" width="10.625" style="1" customWidth="1"/>
    <col min="3843" max="3843" width="10.75" style="1" customWidth="1"/>
    <col min="3844" max="3844" width="11.125" style="1" customWidth="1"/>
    <col min="3845" max="4093" width="9.125" style="1"/>
    <col min="4094" max="4094" width="13.125" style="1" customWidth="1"/>
    <col min="4095" max="4095" width="22.75" style="1" customWidth="1"/>
    <col min="4096" max="4096" width="20.375" style="1" customWidth="1"/>
    <col min="4097" max="4097" width="10.375" style="1" customWidth="1"/>
    <col min="4098" max="4098" width="10.625" style="1" customWidth="1"/>
    <col min="4099" max="4099" width="10.75" style="1" customWidth="1"/>
    <col min="4100" max="4100" width="11.125" style="1" customWidth="1"/>
    <col min="4101" max="4349" width="9.125" style="1"/>
    <col min="4350" max="4350" width="13.125" style="1" customWidth="1"/>
    <col min="4351" max="4351" width="22.75" style="1" customWidth="1"/>
    <col min="4352" max="4352" width="20.375" style="1" customWidth="1"/>
    <col min="4353" max="4353" width="10.375" style="1" customWidth="1"/>
    <col min="4354" max="4354" width="10.625" style="1" customWidth="1"/>
    <col min="4355" max="4355" width="10.75" style="1" customWidth="1"/>
    <col min="4356" max="4356" width="11.125" style="1" customWidth="1"/>
    <col min="4357" max="4605" width="9.125" style="1"/>
    <col min="4606" max="4606" width="13.125" style="1" customWidth="1"/>
    <col min="4607" max="4607" width="22.75" style="1" customWidth="1"/>
    <col min="4608" max="4608" width="20.375" style="1" customWidth="1"/>
    <col min="4609" max="4609" width="10.375" style="1" customWidth="1"/>
    <col min="4610" max="4610" width="10.625" style="1" customWidth="1"/>
    <col min="4611" max="4611" width="10.75" style="1" customWidth="1"/>
    <col min="4612" max="4612" width="11.125" style="1" customWidth="1"/>
    <col min="4613" max="4861" width="9.125" style="1"/>
    <col min="4862" max="4862" width="13.125" style="1" customWidth="1"/>
    <col min="4863" max="4863" width="22.75" style="1" customWidth="1"/>
    <col min="4864" max="4864" width="20.375" style="1" customWidth="1"/>
    <col min="4865" max="4865" width="10.375" style="1" customWidth="1"/>
    <col min="4866" max="4866" width="10.625" style="1" customWidth="1"/>
    <col min="4867" max="4867" width="10.75" style="1" customWidth="1"/>
    <col min="4868" max="4868" width="11.125" style="1" customWidth="1"/>
    <col min="4869" max="5117" width="9.125" style="1"/>
    <col min="5118" max="5118" width="13.125" style="1" customWidth="1"/>
    <col min="5119" max="5119" width="22.75" style="1" customWidth="1"/>
    <col min="5120" max="5120" width="20.375" style="1" customWidth="1"/>
    <col min="5121" max="5121" width="10.375" style="1" customWidth="1"/>
    <col min="5122" max="5122" width="10.625" style="1" customWidth="1"/>
    <col min="5123" max="5123" width="10.75" style="1" customWidth="1"/>
    <col min="5124" max="5124" width="11.125" style="1" customWidth="1"/>
    <col min="5125" max="5373" width="9.125" style="1"/>
    <col min="5374" max="5374" width="13.125" style="1" customWidth="1"/>
    <col min="5375" max="5375" width="22.75" style="1" customWidth="1"/>
    <col min="5376" max="5376" width="20.375" style="1" customWidth="1"/>
    <col min="5377" max="5377" width="10.375" style="1" customWidth="1"/>
    <col min="5378" max="5378" width="10.625" style="1" customWidth="1"/>
    <col min="5379" max="5379" width="10.75" style="1" customWidth="1"/>
    <col min="5380" max="5380" width="11.125" style="1" customWidth="1"/>
    <col min="5381" max="5629" width="9.125" style="1"/>
    <col min="5630" max="5630" width="13.125" style="1" customWidth="1"/>
    <col min="5631" max="5631" width="22.75" style="1" customWidth="1"/>
    <col min="5632" max="5632" width="20.375" style="1" customWidth="1"/>
    <col min="5633" max="5633" width="10.375" style="1" customWidth="1"/>
    <col min="5634" max="5634" width="10.625" style="1" customWidth="1"/>
    <col min="5635" max="5635" width="10.75" style="1" customWidth="1"/>
    <col min="5636" max="5636" width="11.125" style="1" customWidth="1"/>
    <col min="5637" max="5885" width="9.125" style="1"/>
    <col min="5886" max="5886" width="13.125" style="1" customWidth="1"/>
    <col min="5887" max="5887" width="22.75" style="1" customWidth="1"/>
    <col min="5888" max="5888" width="20.375" style="1" customWidth="1"/>
    <col min="5889" max="5889" width="10.375" style="1" customWidth="1"/>
    <col min="5890" max="5890" width="10.625" style="1" customWidth="1"/>
    <col min="5891" max="5891" width="10.75" style="1" customWidth="1"/>
    <col min="5892" max="5892" width="11.125" style="1" customWidth="1"/>
    <col min="5893" max="6141" width="9.125" style="1"/>
    <col min="6142" max="6142" width="13.125" style="1" customWidth="1"/>
    <col min="6143" max="6143" width="22.75" style="1" customWidth="1"/>
    <col min="6144" max="6144" width="20.375" style="1" customWidth="1"/>
    <col min="6145" max="6145" width="10.375" style="1" customWidth="1"/>
    <col min="6146" max="6146" width="10.625" style="1" customWidth="1"/>
    <col min="6147" max="6147" width="10.75" style="1" customWidth="1"/>
    <col min="6148" max="6148" width="11.125" style="1" customWidth="1"/>
    <col min="6149" max="6397" width="9.125" style="1"/>
    <col min="6398" max="6398" width="13.125" style="1" customWidth="1"/>
    <col min="6399" max="6399" width="22.75" style="1" customWidth="1"/>
    <col min="6400" max="6400" width="20.375" style="1" customWidth="1"/>
    <col min="6401" max="6401" width="10.375" style="1" customWidth="1"/>
    <col min="6402" max="6402" width="10.625" style="1" customWidth="1"/>
    <col min="6403" max="6403" width="10.75" style="1" customWidth="1"/>
    <col min="6404" max="6404" width="11.125" style="1" customWidth="1"/>
    <col min="6405" max="6653" width="9.125" style="1"/>
    <col min="6654" max="6654" width="13.125" style="1" customWidth="1"/>
    <col min="6655" max="6655" width="22.75" style="1" customWidth="1"/>
    <col min="6656" max="6656" width="20.375" style="1" customWidth="1"/>
    <col min="6657" max="6657" width="10.375" style="1" customWidth="1"/>
    <col min="6658" max="6658" width="10.625" style="1" customWidth="1"/>
    <col min="6659" max="6659" width="10.75" style="1" customWidth="1"/>
    <col min="6660" max="6660" width="11.125" style="1" customWidth="1"/>
    <col min="6661" max="6909" width="9.125" style="1"/>
    <col min="6910" max="6910" width="13.125" style="1" customWidth="1"/>
    <col min="6911" max="6911" width="22.75" style="1" customWidth="1"/>
    <col min="6912" max="6912" width="20.375" style="1" customWidth="1"/>
    <col min="6913" max="6913" width="10.375" style="1" customWidth="1"/>
    <col min="6914" max="6914" width="10.625" style="1" customWidth="1"/>
    <col min="6915" max="6915" width="10.75" style="1" customWidth="1"/>
    <col min="6916" max="6916" width="11.125" style="1" customWidth="1"/>
    <col min="6917" max="7165" width="9.125" style="1"/>
    <col min="7166" max="7166" width="13.125" style="1" customWidth="1"/>
    <col min="7167" max="7167" width="22.75" style="1" customWidth="1"/>
    <col min="7168" max="7168" width="20.375" style="1" customWidth="1"/>
    <col min="7169" max="7169" width="10.375" style="1" customWidth="1"/>
    <col min="7170" max="7170" width="10.625" style="1" customWidth="1"/>
    <col min="7171" max="7171" width="10.75" style="1" customWidth="1"/>
    <col min="7172" max="7172" width="11.125" style="1" customWidth="1"/>
    <col min="7173" max="7421" width="9.125" style="1"/>
    <col min="7422" max="7422" width="13.125" style="1" customWidth="1"/>
    <col min="7423" max="7423" width="22.75" style="1" customWidth="1"/>
    <col min="7424" max="7424" width="20.375" style="1" customWidth="1"/>
    <col min="7425" max="7425" width="10.375" style="1" customWidth="1"/>
    <col min="7426" max="7426" width="10.625" style="1" customWidth="1"/>
    <col min="7427" max="7427" width="10.75" style="1" customWidth="1"/>
    <col min="7428" max="7428" width="11.125" style="1" customWidth="1"/>
    <col min="7429" max="7677" width="9.125" style="1"/>
    <col min="7678" max="7678" width="13.125" style="1" customWidth="1"/>
    <col min="7679" max="7679" width="22.75" style="1" customWidth="1"/>
    <col min="7680" max="7680" width="20.375" style="1" customWidth="1"/>
    <col min="7681" max="7681" width="10.375" style="1" customWidth="1"/>
    <col min="7682" max="7682" width="10.625" style="1" customWidth="1"/>
    <col min="7683" max="7683" width="10.75" style="1" customWidth="1"/>
    <col min="7684" max="7684" width="11.125" style="1" customWidth="1"/>
    <col min="7685" max="7933" width="9.125" style="1"/>
    <col min="7934" max="7934" width="13.125" style="1" customWidth="1"/>
    <col min="7935" max="7935" width="22.75" style="1" customWidth="1"/>
    <col min="7936" max="7936" width="20.375" style="1" customWidth="1"/>
    <col min="7937" max="7937" width="10.375" style="1" customWidth="1"/>
    <col min="7938" max="7938" width="10.625" style="1" customWidth="1"/>
    <col min="7939" max="7939" width="10.75" style="1" customWidth="1"/>
    <col min="7940" max="7940" width="11.125" style="1" customWidth="1"/>
    <col min="7941" max="8189" width="9.125" style="1"/>
    <col min="8190" max="8190" width="13.125" style="1" customWidth="1"/>
    <col min="8191" max="8191" width="22.75" style="1" customWidth="1"/>
    <col min="8192" max="8192" width="20.375" style="1" customWidth="1"/>
    <col min="8193" max="8193" width="10.375" style="1" customWidth="1"/>
    <col min="8194" max="8194" width="10.625" style="1" customWidth="1"/>
    <col min="8195" max="8195" width="10.75" style="1" customWidth="1"/>
    <col min="8196" max="8196" width="11.125" style="1" customWidth="1"/>
    <col min="8197" max="8445" width="9.125" style="1"/>
    <col min="8446" max="8446" width="13.125" style="1" customWidth="1"/>
    <col min="8447" max="8447" width="22.75" style="1" customWidth="1"/>
    <col min="8448" max="8448" width="20.375" style="1" customWidth="1"/>
    <col min="8449" max="8449" width="10.375" style="1" customWidth="1"/>
    <col min="8450" max="8450" width="10.625" style="1" customWidth="1"/>
    <col min="8451" max="8451" width="10.75" style="1" customWidth="1"/>
    <col min="8452" max="8452" width="11.125" style="1" customWidth="1"/>
    <col min="8453" max="8701" width="9.125" style="1"/>
    <col min="8702" max="8702" width="13.125" style="1" customWidth="1"/>
    <col min="8703" max="8703" width="22.75" style="1" customWidth="1"/>
    <col min="8704" max="8704" width="20.375" style="1" customWidth="1"/>
    <col min="8705" max="8705" width="10.375" style="1" customWidth="1"/>
    <col min="8706" max="8706" width="10.625" style="1" customWidth="1"/>
    <col min="8707" max="8707" width="10.75" style="1" customWidth="1"/>
    <col min="8708" max="8708" width="11.125" style="1" customWidth="1"/>
    <col min="8709" max="8957" width="9.125" style="1"/>
    <col min="8958" max="8958" width="13.125" style="1" customWidth="1"/>
    <col min="8959" max="8959" width="22.75" style="1" customWidth="1"/>
    <col min="8960" max="8960" width="20.375" style="1" customWidth="1"/>
    <col min="8961" max="8961" width="10.375" style="1" customWidth="1"/>
    <col min="8962" max="8962" width="10.625" style="1" customWidth="1"/>
    <col min="8963" max="8963" width="10.75" style="1" customWidth="1"/>
    <col min="8964" max="8964" width="11.125" style="1" customWidth="1"/>
    <col min="8965" max="9213" width="9.125" style="1"/>
    <col min="9214" max="9214" width="13.125" style="1" customWidth="1"/>
    <col min="9215" max="9215" width="22.75" style="1" customWidth="1"/>
    <col min="9216" max="9216" width="20.375" style="1" customWidth="1"/>
    <col min="9217" max="9217" width="10.375" style="1" customWidth="1"/>
    <col min="9218" max="9218" width="10.625" style="1" customWidth="1"/>
    <col min="9219" max="9219" width="10.75" style="1" customWidth="1"/>
    <col min="9220" max="9220" width="11.125" style="1" customWidth="1"/>
    <col min="9221" max="9469" width="9.125" style="1"/>
    <col min="9470" max="9470" width="13.125" style="1" customWidth="1"/>
    <col min="9471" max="9471" width="22.75" style="1" customWidth="1"/>
    <col min="9472" max="9472" width="20.375" style="1" customWidth="1"/>
    <col min="9473" max="9473" width="10.375" style="1" customWidth="1"/>
    <col min="9474" max="9474" width="10.625" style="1" customWidth="1"/>
    <col min="9475" max="9475" width="10.75" style="1" customWidth="1"/>
    <col min="9476" max="9476" width="11.125" style="1" customWidth="1"/>
    <col min="9477" max="9725" width="9.125" style="1"/>
    <col min="9726" max="9726" width="13.125" style="1" customWidth="1"/>
    <col min="9727" max="9727" width="22.75" style="1" customWidth="1"/>
    <col min="9728" max="9728" width="20.375" style="1" customWidth="1"/>
    <col min="9729" max="9729" width="10.375" style="1" customWidth="1"/>
    <col min="9730" max="9730" width="10.625" style="1" customWidth="1"/>
    <col min="9731" max="9731" width="10.75" style="1" customWidth="1"/>
    <col min="9732" max="9732" width="11.125" style="1" customWidth="1"/>
    <col min="9733" max="9981" width="9.125" style="1"/>
    <col min="9982" max="9982" width="13.125" style="1" customWidth="1"/>
    <col min="9983" max="9983" width="22.75" style="1" customWidth="1"/>
    <col min="9984" max="9984" width="20.375" style="1" customWidth="1"/>
    <col min="9985" max="9985" width="10.375" style="1" customWidth="1"/>
    <col min="9986" max="9986" width="10.625" style="1" customWidth="1"/>
    <col min="9987" max="9987" width="10.75" style="1" customWidth="1"/>
    <col min="9988" max="9988" width="11.125" style="1" customWidth="1"/>
    <col min="9989" max="10237" width="9.125" style="1"/>
    <col min="10238" max="10238" width="13.125" style="1" customWidth="1"/>
    <col min="10239" max="10239" width="22.75" style="1" customWidth="1"/>
    <col min="10240" max="10240" width="20.375" style="1" customWidth="1"/>
    <col min="10241" max="10241" width="10.375" style="1" customWidth="1"/>
    <col min="10242" max="10242" width="10.625" style="1" customWidth="1"/>
    <col min="10243" max="10243" width="10.75" style="1" customWidth="1"/>
    <col min="10244" max="10244" width="11.125" style="1" customWidth="1"/>
    <col min="10245" max="10493" width="9.125" style="1"/>
    <col min="10494" max="10494" width="13.125" style="1" customWidth="1"/>
    <col min="10495" max="10495" width="22.75" style="1" customWidth="1"/>
    <col min="10496" max="10496" width="20.375" style="1" customWidth="1"/>
    <col min="10497" max="10497" width="10.375" style="1" customWidth="1"/>
    <col min="10498" max="10498" width="10.625" style="1" customWidth="1"/>
    <col min="10499" max="10499" width="10.75" style="1" customWidth="1"/>
    <col min="10500" max="10500" width="11.125" style="1" customWidth="1"/>
    <col min="10501" max="10749" width="9.125" style="1"/>
    <col min="10750" max="10750" width="13.125" style="1" customWidth="1"/>
    <col min="10751" max="10751" width="22.75" style="1" customWidth="1"/>
    <col min="10752" max="10752" width="20.375" style="1" customWidth="1"/>
    <col min="10753" max="10753" width="10.375" style="1" customWidth="1"/>
    <col min="10754" max="10754" width="10.625" style="1" customWidth="1"/>
    <col min="10755" max="10755" width="10.75" style="1" customWidth="1"/>
    <col min="10756" max="10756" width="11.125" style="1" customWidth="1"/>
    <col min="10757" max="11005" width="9.125" style="1"/>
    <col min="11006" max="11006" width="13.125" style="1" customWidth="1"/>
    <col min="11007" max="11007" width="22.75" style="1" customWidth="1"/>
    <col min="11008" max="11008" width="20.375" style="1" customWidth="1"/>
    <col min="11009" max="11009" width="10.375" style="1" customWidth="1"/>
    <col min="11010" max="11010" width="10.625" style="1" customWidth="1"/>
    <col min="11011" max="11011" width="10.75" style="1" customWidth="1"/>
    <col min="11012" max="11012" width="11.125" style="1" customWidth="1"/>
    <col min="11013" max="11261" width="9.125" style="1"/>
    <col min="11262" max="11262" width="13.125" style="1" customWidth="1"/>
    <col min="11263" max="11263" width="22.75" style="1" customWidth="1"/>
    <col min="11264" max="11264" width="20.375" style="1" customWidth="1"/>
    <col min="11265" max="11265" width="10.375" style="1" customWidth="1"/>
    <col min="11266" max="11266" width="10.625" style="1" customWidth="1"/>
    <col min="11267" max="11267" width="10.75" style="1" customWidth="1"/>
    <col min="11268" max="11268" width="11.125" style="1" customWidth="1"/>
    <col min="11269" max="11517" width="9.125" style="1"/>
    <col min="11518" max="11518" width="13.125" style="1" customWidth="1"/>
    <col min="11519" max="11519" width="22.75" style="1" customWidth="1"/>
    <col min="11520" max="11520" width="20.375" style="1" customWidth="1"/>
    <col min="11521" max="11521" width="10.375" style="1" customWidth="1"/>
    <col min="11522" max="11522" width="10.625" style="1" customWidth="1"/>
    <col min="11523" max="11523" width="10.75" style="1" customWidth="1"/>
    <col min="11524" max="11524" width="11.125" style="1" customWidth="1"/>
    <col min="11525" max="11773" width="9.125" style="1"/>
    <col min="11774" max="11774" width="13.125" style="1" customWidth="1"/>
    <col min="11775" max="11775" width="22.75" style="1" customWidth="1"/>
    <col min="11776" max="11776" width="20.375" style="1" customWidth="1"/>
    <col min="11777" max="11777" width="10.375" style="1" customWidth="1"/>
    <col min="11778" max="11778" width="10.625" style="1" customWidth="1"/>
    <col min="11779" max="11779" width="10.75" style="1" customWidth="1"/>
    <col min="11780" max="11780" width="11.125" style="1" customWidth="1"/>
    <col min="11781" max="12029" width="9.125" style="1"/>
    <col min="12030" max="12030" width="13.125" style="1" customWidth="1"/>
    <col min="12031" max="12031" width="22.75" style="1" customWidth="1"/>
    <col min="12032" max="12032" width="20.375" style="1" customWidth="1"/>
    <col min="12033" max="12033" width="10.375" style="1" customWidth="1"/>
    <col min="12034" max="12034" width="10.625" style="1" customWidth="1"/>
    <col min="12035" max="12035" width="10.75" style="1" customWidth="1"/>
    <col min="12036" max="12036" width="11.125" style="1" customWidth="1"/>
    <col min="12037" max="12285" width="9.125" style="1"/>
    <col min="12286" max="12286" width="13.125" style="1" customWidth="1"/>
    <col min="12287" max="12287" width="22.75" style="1" customWidth="1"/>
    <col min="12288" max="12288" width="20.375" style="1" customWidth="1"/>
    <col min="12289" max="12289" width="10.375" style="1" customWidth="1"/>
    <col min="12290" max="12290" width="10.625" style="1" customWidth="1"/>
    <col min="12291" max="12291" width="10.75" style="1" customWidth="1"/>
    <col min="12292" max="12292" width="11.125" style="1" customWidth="1"/>
    <col min="12293" max="12541" width="9.125" style="1"/>
    <col min="12542" max="12542" width="13.125" style="1" customWidth="1"/>
    <col min="12543" max="12543" width="22.75" style="1" customWidth="1"/>
    <col min="12544" max="12544" width="20.375" style="1" customWidth="1"/>
    <col min="12545" max="12545" width="10.375" style="1" customWidth="1"/>
    <col min="12546" max="12546" width="10.625" style="1" customWidth="1"/>
    <col min="12547" max="12547" width="10.75" style="1" customWidth="1"/>
    <col min="12548" max="12548" width="11.125" style="1" customWidth="1"/>
    <col min="12549" max="12797" width="9.125" style="1"/>
    <col min="12798" max="12798" width="13.125" style="1" customWidth="1"/>
    <col min="12799" max="12799" width="22.75" style="1" customWidth="1"/>
    <col min="12800" max="12800" width="20.375" style="1" customWidth="1"/>
    <col min="12801" max="12801" width="10.375" style="1" customWidth="1"/>
    <col min="12802" max="12802" width="10.625" style="1" customWidth="1"/>
    <col min="12803" max="12803" width="10.75" style="1" customWidth="1"/>
    <col min="12804" max="12804" width="11.125" style="1" customWidth="1"/>
    <col min="12805" max="13053" width="9.125" style="1"/>
    <col min="13054" max="13054" width="13.125" style="1" customWidth="1"/>
    <col min="13055" max="13055" width="22.75" style="1" customWidth="1"/>
    <col min="13056" max="13056" width="20.375" style="1" customWidth="1"/>
    <col min="13057" max="13057" width="10.375" style="1" customWidth="1"/>
    <col min="13058" max="13058" width="10.625" style="1" customWidth="1"/>
    <col min="13059" max="13059" width="10.75" style="1" customWidth="1"/>
    <col min="13060" max="13060" width="11.125" style="1" customWidth="1"/>
    <col min="13061" max="13309" width="9.125" style="1"/>
    <col min="13310" max="13310" width="13.125" style="1" customWidth="1"/>
    <col min="13311" max="13311" width="22.75" style="1" customWidth="1"/>
    <col min="13312" max="13312" width="20.375" style="1" customWidth="1"/>
    <col min="13313" max="13313" width="10.375" style="1" customWidth="1"/>
    <col min="13314" max="13314" width="10.625" style="1" customWidth="1"/>
    <col min="13315" max="13315" width="10.75" style="1" customWidth="1"/>
    <col min="13316" max="13316" width="11.125" style="1" customWidth="1"/>
    <col min="13317" max="13565" width="9.125" style="1"/>
    <col min="13566" max="13566" width="13.125" style="1" customWidth="1"/>
    <col min="13567" max="13567" width="22.75" style="1" customWidth="1"/>
    <col min="13568" max="13568" width="20.375" style="1" customWidth="1"/>
    <col min="13569" max="13569" width="10.375" style="1" customWidth="1"/>
    <col min="13570" max="13570" width="10.625" style="1" customWidth="1"/>
    <col min="13571" max="13571" width="10.75" style="1" customWidth="1"/>
    <col min="13572" max="13572" width="11.125" style="1" customWidth="1"/>
    <col min="13573" max="13821" width="9.125" style="1"/>
    <col min="13822" max="13822" width="13.125" style="1" customWidth="1"/>
    <col min="13823" max="13823" width="22.75" style="1" customWidth="1"/>
    <col min="13824" max="13824" width="20.375" style="1" customWidth="1"/>
    <col min="13825" max="13825" width="10.375" style="1" customWidth="1"/>
    <col min="13826" max="13826" width="10.625" style="1" customWidth="1"/>
    <col min="13827" max="13827" width="10.75" style="1" customWidth="1"/>
    <col min="13828" max="13828" width="11.125" style="1" customWidth="1"/>
    <col min="13829" max="14077" width="9.125" style="1"/>
    <col min="14078" max="14078" width="13.125" style="1" customWidth="1"/>
    <col min="14079" max="14079" width="22.75" style="1" customWidth="1"/>
    <col min="14080" max="14080" width="20.375" style="1" customWidth="1"/>
    <col min="14081" max="14081" width="10.375" style="1" customWidth="1"/>
    <col min="14082" max="14082" width="10.625" style="1" customWidth="1"/>
    <col min="14083" max="14083" width="10.75" style="1" customWidth="1"/>
    <col min="14084" max="14084" width="11.125" style="1" customWidth="1"/>
    <col min="14085" max="14333" width="9.125" style="1"/>
    <col min="14334" max="14334" width="13.125" style="1" customWidth="1"/>
    <col min="14335" max="14335" width="22.75" style="1" customWidth="1"/>
    <col min="14336" max="14336" width="20.375" style="1" customWidth="1"/>
    <col min="14337" max="14337" width="10.375" style="1" customWidth="1"/>
    <col min="14338" max="14338" width="10.625" style="1" customWidth="1"/>
    <col min="14339" max="14339" width="10.75" style="1" customWidth="1"/>
    <col min="14340" max="14340" width="11.125" style="1" customWidth="1"/>
    <col min="14341" max="14589" width="9.125" style="1"/>
    <col min="14590" max="14590" width="13.125" style="1" customWidth="1"/>
    <col min="14591" max="14591" width="22.75" style="1" customWidth="1"/>
    <col min="14592" max="14592" width="20.375" style="1" customWidth="1"/>
    <col min="14593" max="14593" width="10.375" style="1" customWidth="1"/>
    <col min="14594" max="14594" width="10.625" style="1" customWidth="1"/>
    <col min="14595" max="14595" width="10.75" style="1" customWidth="1"/>
    <col min="14596" max="14596" width="11.125" style="1" customWidth="1"/>
    <col min="14597" max="14845" width="9.125" style="1"/>
    <col min="14846" max="14846" width="13.125" style="1" customWidth="1"/>
    <col min="14847" max="14847" width="22.75" style="1" customWidth="1"/>
    <col min="14848" max="14848" width="20.375" style="1" customWidth="1"/>
    <col min="14849" max="14849" width="10.375" style="1" customWidth="1"/>
    <col min="14850" max="14850" width="10.625" style="1" customWidth="1"/>
    <col min="14851" max="14851" width="10.75" style="1" customWidth="1"/>
    <col min="14852" max="14852" width="11.125" style="1" customWidth="1"/>
    <col min="14853" max="15101" width="9.125" style="1"/>
    <col min="15102" max="15102" width="13.125" style="1" customWidth="1"/>
    <col min="15103" max="15103" width="22.75" style="1" customWidth="1"/>
    <col min="15104" max="15104" width="20.375" style="1" customWidth="1"/>
    <col min="15105" max="15105" width="10.375" style="1" customWidth="1"/>
    <col min="15106" max="15106" width="10.625" style="1" customWidth="1"/>
    <col min="15107" max="15107" width="10.75" style="1" customWidth="1"/>
    <col min="15108" max="15108" width="11.125" style="1" customWidth="1"/>
    <col min="15109" max="15357" width="9.125" style="1"/>
    <col min="15358" max="15358" width="13.125" style="1" customWidth="1"/>
    <col min="15359" max="15359" width="22.75" style="1" customWidth="1"/>
    <col min="15360" max="15360" width="20.375" style="1" customWidth="1"/>
    <col min="15361" max="15361" width="10.375" style="1" customWidth="1"/>
    <col min="15362" max="15362" width="10.625" style="1" customWidth="1"/>
    <col min="15363" max="15363" width="10.75" style="1" customWidth="1"/>
    <col min="15364" max="15364" width="11.125" style="1" customWidth="1"/>
    <col min="15365" max="15613" width="9.125" style="1"/>
    <col min="15614" max="15614" width="13.125" style="1" customWidth="1"/>
    <col min="15615" max="15615" width="22.75" style="1" customWidth="1"/>
    <col min="15616" max="15616" width="20.375" style="1" customWidth="1"/>
    <col min="15617" max="15617" width="10.375" style="1" customWidth="1"/>
    <col min="15618" max="15618" width="10.625" style="1" customWidth="1"/>
    <col min="15619" max="15619" width="10.75" style="1" customWidth="1"/>
    <col min="15620" max="15620" width="11.125" style="1" customWidth="1"/>
    <col min="15621" max="15869" width="9.125" style="1"/>
    <col min="15870" max="15870" width="13.125" style="1" customWidth="1"/>
    <col min="15871" max="15871" width="22.75" style="1" customWidth="1"/>
    <col min="15872" max="15872" width="20.375" style="1" customWidth="1"/>
    <col min="15873" max="15873" width="10.375" style="1" customWidth="1"/>
    <col min="15874" max="15874" width="10.625" style="1" customWidth="1"/>
    <col min="15875" max="15875" width="10.75" style="1" customWidth="1"/>
    <col min="15876" max="15876" width="11.125" style="1" customWidth="1"/>
    <col min="15877" max="16125" width="9.125" style="1"/>
    <col min="16126" max="16126" width="13.125" style="1" customWidth="1"/>
    <col min="16127" max="16127" width="22.75" style="1" customWidth="1"/>
    <col min="16128" max="16128" width="20.375" style="1" customWidth="1"/>
    <col min="16129" max="16129" width="10.375" style="1" customWidth="1"/>
    <col min="16130" max="16130" width="10.625" style="1" customWidth="1"/>
    <col min="16131" max="16131" width="10.75" style="1" customWidth="1"/>
    <col min="16132" max="16132" width="11.125" style="1" customWidth="1"/>
    <col min="16133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165</v>
      </c>
    </row>
    <row r="5" spans="1:4">
      <c r="A5" s="1" t="s">
        <v>23</v>
      </c>
      <c r="B5" s="1" t="s">
        <v>127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223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86" t="s">
        <v>35</v>
      </c>
      <c r="B13" s="78" t="s">
        <v>36</v>
      </c>
      <c r="C13" s="78" t="s">
        <v>37</v>
      </c>
      <c r="D13" s="91">
        <v>44597</v>
      </c>
    </row>
    <row r="14" spans="1:4">
      <c r="A14" s="58"/>
      <c r="B14" s="30"/>
      <c r="C14" s="30"/>
      <c r="D14" s="59">
        <v>44651</v>
      </c>
    </row>
    <row r="15" spans="1:4">
      <c r="A15" s="89" t="s">
        <v>44</v>
      </c>
      <c r="B15" s="89" t="s">
        <v>166</v>
      </c>
      <c r="C15" s="89" t="s">
        <v>38</v>
      </c>
      <c r="D15" s="80">
        <v>69</v>
      </c>
    </row>
    <row r="16" spans="1:4">
      <c r="A16" s="58" t="s">
        <v>45</v>
      </c>
      <c r="B16" s="75" t="s">
        <v>166</v>
      </c>
      <c r="C16" s="75" t="s">
        <v>39</v>
      </c>
      <c r="D16" s="80">
        <f>+D15</f>
        <v>69</v>
      </c>
    </row>
    <row r="17" spans="1:4">
      <c r="A17" s="61" t="s">
        <v>44</v>
      </c>
      <c r="B17" s="61" t="s">
        <v>166</v>
      </c>
      <c r="C17" s="61" t="s">
        <v>42</v>
      </c>
      <c r="D17" s="62">
        <f>+D15+5</f>
        <v>74</v>
      </c>
    </row>
    <row r="18" spans="1:4">
      <c r="A18" s="89" t="s">
        <v>44</v>
      </c>
      <c r="B18" s="89" t="s">
        <v>167</v>
      </c>
      <c r="C18" s="89" t="s">
        <v>38</v>
      </c>
      <c r="D18" s="80">
        <v>69</v>
      </c>
    </row>
    <row r="19" spans="1:4">
      <c r="A19" s="58" t="s">
        <v>45</v>
      </c>
      <c r="B19" s="75" t="s">
        <v>167</v>
      </c>
      <c r="C19" s="75" t="s">
        <v>39</v>
      </c>
      <c r="D19" s="80">
        <f>+D18</f>
        <v>69</v>
      </c>
    </row>
    <row r="20" spans="1:4">
      <c r="A20" s="61" t="s">
        <v>44</v>
      </c>
      <c r="B20" s="61" t="s">
        <v>167</v>
      </c>
      <c r="C20" s="61" t="s">
        <v>42</v>
      </c>
      <c r="D20" s="62">
        <f>+D18+5</f>
        <v>74</v>
      </c>
    </row>
    <row r="21" spans="1:4">
      <c r="A21" s="89" t="s">
        <v>44</v>
      </c>
      <c r="B21" s="89" t="s">
        <v>128</v>
      </c>
      <c r="C21" s="89" t="s">
        <v>38</v>
      </c>
      <c r="D21" s="80">
        <v>84</v>
      </c>
    </row>
    <row r="22" spans="1:4">
      <c r="A22" s="58" t="s">
        <v>45</v>
      </c>
      <c r="B22" s="75" t="s">
        <v>128</v>
      </c>
      <c r="C22" s="75" t="s">
        <v>39</v>
      </c>
      <c r="D22" s="80">
        <f>+D21</f>
        <v>84</v>
      </c>
    </row>
    <row r="23" spans="1:4">
      <c r="A23" s="58" t="s">
        <v>44</v>
      </c>
      <c r="B23" s="75" t="s">
        <v>128</v>
      </c>
      <c r="C23" s="75" t="s">
        <v>40</v>
      </c>
      <c r="D23" s="80">
        <f>+D21+21</f>
        <v>105</v>
      </c>
    </row>
    <row r="24" spans="1:4">
      <c r="A24" s="58" t="s">
        <v>44</v>
      </c>
      <c r="B24" s="75" t="s">
        <v>128</v>
      </c>
      <c r="C24" s="75" t="s">
        <v>41</v>
      </c>
      <c r="D24" s="80">
        <f>+D21+21</f>
        <v>105</v>
      </c>
    </row>
    <row r="25" spans="1:4">
      <c r="A25" s="61" t="s">
        <v>44</v>
      </c>
      <c r="B25" s="75" t="s">
        <v>128</v>
      </c>
      <c r="C25" s="61" t="s">
        <v>42</v>
      </c>
      <c r="D25" s="62">
        <f>+D21+5</f>
        <v>89</v>
      </c>
    </row>
    <row r="26" spans="1:4">
      <c r="A26" s="86" t="s">
        <v>44</v>
      </c>
      <c r="B26" s="89" t="s">
        <v>129</v>
      </c>
      <c r="C26" s="81" t="s">
        <v>38</v>
      </c>
      <c r="D26" s="80">
        <v>85</v>
      </c>
    </row>
    <row r="27" spans="1:4">
      <c r="A27" s="58" t="s">
        <v>45</v>
      </c>
      <c r="B27" s="75" t="s">
        <v>129</v>
      </c>
      <c r="C27" s="92" t="s">
        <v>39</v>
      </c>
      <c r="D27" s="80">
        <f>+D26</f>
        <v>85</v>
      </c>
    </row>
    <row r="28" spans="1:4">
      <c r="A28" s="58" t="s">
        <v>44</v>
      </c>
      <c r="B28" s="75" t="s">
        <v>129</v>
      </c>
      <c r="C28" s="92" t="s">
        <v>40</v>
      </c>
      <c r="D28" s="80">
        <f>+D26+21</f>
        <v>106</v>
      </c>
    </row>
    <row r="29" spans="1:4">
      <c r="A29" s="58" t="s">
        <v>44</v>
      </c>
      <c r="B29" s="75" t="s">
        <v>129</v>
      </c>
      <c r="C29" s="92" t="s">
        <v>41</v>
      </c>
      <c r="D29" s="80">
        <f>+D26+21</f>
        <v>106</v>
      </c>
    </row>
    <row r="30" spans="1:4">
      <c r="A30" s="68" t="s">
        <v>44</v>
      </c>
      <c r="B30" s="61" t="s">
        <v>129</v>
      </c>
      <c r="C30" s="74" t="s">
        <v>42</v>
      </c>
      <c r="D30" s="62">
        <f>+D26+5</f>
        <v>90</v>
      </c>
    </row>
    <row r="32" spans="1:4" ht="14.3">
      <c r="A32" s="29" t="s">
        <v>221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5"/>
  <sheetViews>
    <sheetView workbookViewId="0"/>
  </sheetViews>
  <sheetFormatPr defaultRowHeight="12.9"/>
  <cols>
    <col min="1" max="1" width="16.75" style="1" customWidth="1"/>
    <col min="2" max="2" width="22.75" style="1" customWidth="1"/>
    <col min="3" max="3" width="19.375" style="1" customWidth="1"/>
    <col min="4" max="6" width="11.625" style="1" customWidth="1"/>
    <col min="7" max="7" width="14.25" style="1" customWidth="1"/>
    <col min="8" max="256" width="9.125" style="1"/>
    <col min="257" max="257" width="13.125" style="1" customWidth="1"/>
    <col min="258" max="258" width="22.75" style="1" customWidth="1"/>
    <col min="259" max="259" width="20.25" style="1" customWidth="1"/>
    <col min="260" max="260" width="11.625" style="1" customWidth="1"/>
    <col min="261" max="261" width="10.875" style="1" customWidth="1"/>
    <col min="262" max="262" width="11.875" style="1" customWidth="1"/>
    <col min="263" max="512" width="9.125" style="1"/>
    <col min="513" max="513" width="13.125" style="1" customWidth="1"/>
    <col min="514" max="514" width="22.75" style="1" customWidth="1"/>
    <col min="515" max="515" width="20.25" style="1" customWidth="1"/>
    <col min="516" max="516" width="11.625" style="1" customWidth="1"/>
    <col min="517" max="517" width="10.875" style="1" customWidth="1"/>
    <col min="518" max="518" width="11.875" style="1" customWidth="1"/>
    <col min="519" max="768" width="9.125" style="1"/>
    <col min="769" max="769" width="13.125" style="1" customWidth="1"/>
    <col min="770" max="770" width="22.75" style="1" customWidth="1"/>
    <col min="771" max="771" width="20.25" style="1" customWidth="1"/>
    <col min="772" max="772" width="11.625" style="1" customWidth="1"/>
    <col min="773" max="773" width="10.875" style="1" customWidth="1"/>
    <col min="774" max="774" width="11.875" style="1" customWidth="1"/>
    <col min="775" max="1024" width="9.125" style="1"/>
    <col min="1025" max="1025" width="13.125" style="1" customWidth="1"/>
    <col min="1026" max="1026" width="22.75" style="1" customWidth="1"/>
    <col min="1027" max="1027" width="20.25" style="1" customWidth="1"/>
    <col min="1028" max="1028" width="11.625" style="1" customWidth="1"/>
    <col min="1029" max="1029" width="10.875" style="1" customWidth="1"/>
    <col min="1030" max="1030" width="11.875" style="1" customWidth="1"/>
    <col min="1031" max="1280" width="9.125" style="1"/>
    <col min="1281" max="1281" width="13.125" style="1" customWidth="1"/>
    <col min="1282" max="1282" width="22.75" style="1" customWidth="1"/>
    <col min="1283" max="1283" width="20.25" style="1" customWidth="1"/>
    <col min="1284" max="1284" width="11.625" style="1" customWidth="1"/>
    <col min="1285" max="1285" width="10.875" style="1" customWidth="1"/>
    <col min="1286" max="1286" width="11.875" style="1" customWidth="1"/>
    <col min="1287" max="1536" width="9.125" style="1"/>
    <col min="1537" max="1537" width="13.125" style="1" customWidth="1"/>
    <col min="1538" max="1538" width="22.75" style="1" customWidth="1"/>
    <col min="1539" max="1539" width="20.25" style="1" customWidth="1"/>
    <col min="1540" max="1540" width="11.625" style="1" customWidth="1"/>
    <col min="1541" max="1541" width="10.875" style="1" customWidth="1"/>
    <col min="1542" max="1542" width="11.875" style="1" customWidth="1"/>
    <col min="1543" max="1792" width="9.125" style="1"/>
    <col min="1793" max="1793" width="13.125" style="1" customWidth="1"/>
    <col min="1794" max="1794" width="22.75" style="1" customWidth="1"/>
    <col min="1795" max="1795" width="20.25" style="1" customWidth="1"/>
    <col min="1796" max="1796" width="11.625" style="1" customWidth="1"/>
    <col min="1797" max="1797" width="10.875" style="1" customWidth="1"/>
    <col min="1798" max="1798" width="11.875" style="1" customWidth="1"/>
    <col min="1799" max="2048" width="9.125" style="1"/>
    <col min="2049" max="2049" width="13.125" style="1" customWidth="1"/>
    <col min="2050" max="2050" width="22.75" style="1" customWidth="1"/>
    <col min="2051" max="2051" width="20.25" style="1" customWidth="1"/>
    <col min="2052" max="2052" width="11.625" style="1" customWidth="1"/>
    <col min="2053" max="2053" width="10.875" style="1" customWidth="1"/>
    <col min="2054" max="2054" width="11.875" style="1" customWidth="1"/>
    <col min="2055" max="2304" width="9.125" style="1"/>
    <col min="2305" max="2305" width="13.125" style="1" customWidth="1"/>
    <col min="2306" max="2306" width="22.75" style="1" customWidth="1"/>
    <col min="2307" max="2307" width="20.25" style="1" customWidth="1"/>
    <col min="2308" max="2308" width="11.625" style="1" customWidth="1"/>
    <col min="2309" max="2309" width="10.875" style="1" customWidth="1"/>
    <col min="2310" max="2310" width="11.875" style="1" customWidth="1"/>
    <col min="2311" max="2560" width="9.125" style="1"/>
    <col min="2561" max="2561" width="13.125" style="1" customWidth="1"/>
    <col min="2562" max="2562" width="22.75" style="1" customWidth="1"/>
    <col min="2563" max="2563" width="20.25" style="1" customWidth="1"/>
    <col min="2564" max="2564" width="11.625" style="1" customWidth="1"/>
    <col min="2565" max="2565" width="10.875" style="1" customWidth="1"/>
    <col min="2566" max="2566" width="11.875" style="1" customWidth="1"/>
    <col min="2567" max="2816" width="9.125" style="1"/>
    <col min="2817" max="2817" width="13.125" style="1" customWidth="1"/>
    <col min="2818" max="2818" width="22.75" style="1" customWidth="1"/>
    <col min="2819" max="2819" width="20.25" style="1" customWidth="1"/>
    <col min="2820" max="2820" width="11.625" style="1" customWidth="1"/>
    <col min="2821" max="2821" width="10.875" style="1" customWidth="1"/>
    <col min="2822" max="2822" width="11.875" style="1" customWidth="1"/>
    <col min="2823" max="3072" width="9.125" style="1"/>
    <col min="3073" max="3073" width="13.125" style="1" customWidth="1"/>
    <col min="3074" max="3074" width="22.75" style="1" customWidth="1"/>
    <col min="3075" max="3075" width="20.25" style="1" customWidth="1"/>
    <col min="3076" max="3076" width="11.625" style="1" customWidth="1"/>
    <col min="3077" max="3077" width="10.875" style="1" customWidth="1"/>
    <col min="3078" max="3078" width="11.875" style="1" customWidth="1"/>
    <col min="3079" max="3328" width="9.125" style="1"/>
    <col min="3329" max="3329" width="13.125" style="1" customWidth="1"/>
    <col min="3330" max="3330" width="22.75" style="1" customWidth="1"/>
    <col min="3331" max="3331" width="20.25" style="1" customWidth="1"/>
    <col min="3332" max="3332" width="11.625" style="1" customWidth="1"/>
    <col min="3333" max="3333" width="10.875" style="1" customWidth="1"/>
    <col min="3334" max="3334" width="11.875" style="1" customWidth="1"/>
    <col min="3335" max="3584" width="9.125" style="1"/>
    <col min="3585" max="3585" width="13.125" style="1" customWidth="1"/>
    <col min="3586" max="3586" width="22.75" style="1" customWidth="1"/>
    <col min="3587" max="3587" width="20.25" style="1" customWidth="1"/>
    <col min="3588" max="3588" width="11.625" style="1" customWidth="1"/>
    <col min="3589" max="3589" width="10.875" style="1" customWidth="1"/>
    <col min="3590" max="3590" width="11.875" style="1" customWidth="1"/>
    <col min="3591" max="3840" width="9.125" style="1"/>
    <col min="3841" max="3841" width="13.125" style="1" customWidth="1"/>
    <col min="3842" max="3842" width="22.75" style="1" customWidth="1"/>
    <col min="3843" max="3843" width="20.25" style="1" customWidth="1"/>
    <col min="3844" max="3844" width="11.625" style="1" customWidth="1"/>
    <col min="3845" max="3845" width="10.875" style="1" customWidth="1"/>
    <col min="3846" max="3846" width="11.875" style="1" customWidth="1"/>
    <col min="3847" max="4096" width="9.125" style="1"/>
    <col min="4097" max="4097" width="13.125" style="1" customWidth="1"/>
    <col min="4098" max="4098" width="22.75" style="1" customWidth="1"/>
    <col min="4099" max="4099" width="20.25" style="1" customWidth="1"/>
    <col min="4100" max="4100" width="11.625" style="1" customWidth="1"/>
    <col min="4101" max="4101" width="10.875" style="1" customWidth="1"/>
    <col min="4102" max="4102" width="11.875" style="1" customWidth="1"/>
    <col min="4103" max="4352" width="9.125" style="1"/>
    <col min="4353" max="4353" width="13.125" style="1" customWidth="1"/>
    <col min="4354" max="4354" width="22.75" style="1" customWidth="1"/>
    <col min="4355" max="4355" width="20.25" style="1" customWidth="1"/>
    <col min="4356" max="4356" width="11.625" style="1" customWidth="1"/>
    <col min="4357" max="4357" width="10.875" style="1" customWidth="1"/>
    <col min="4358" max="4358" width="11.875" style="1" customWidth="1"/>
    <col min="4359" max="4608" width="9.125" style="1"/>
    <col min="4609" max="4609" width="13.125" style="1" customWidth="1"/>
    <col min="4610" max="4610" width="22.75" style="1" customWidth="1"/>
    <col min="4611" max="4611" width="20.25" style="1" customWidth="1"/>
    <col min="4612" max="4612" width="11.625" style="1" customWidth="1"/>
    <col min="4613" max="4613" width="10.875" style="1" customWidth="1"/>
    <col min="4614" max="4614" width="11.875" style="1" customWidth="1"/>
    <col min="4615" max="4864" width="9.125" style="1"/>
    <col min="4865" max="4865" width="13.125" style="1" customWidth="1"/>
    <col min="4866" max="4866" width="22.75" style="1" customWidth="1"/>
    <col min="4867" max="4867" width="20.25" style="1" customWidth="1"/>
    <col min="4868" max="4868" width="11.625" style="1" customWidth="1"/>
    <col min="4869" max="4869" width="10.875" style="1" customWidth="1"/>
    <col min="4870" max="4870" width="11.875" style="1" customWidth="1"/>
    <col min="4871" max="5120" width="9.125" style="1"/>
    <col min="5121" max="5121" width="13.125" style="1" customWidth="1"/>
    <col min="5122" max="5122" width="22.75" style="1" customWidth="1"/>
    <col min="5123" max="5123" width="20.25" style="1" customWidth="1"/>
    <col min="5124" max="5124" width="11.625" style="1" customWidth="1"/>
    <col min="5125" max="5125" width="10.875" style="1" customWidth="1"/>
    <col min="5126" max="5126" width="11.875" style="1" customWidth="1"/>
    <col min="5127" max="5376" width="9.125" style="1"/>
    <col min="5377" max="5377" width="13.125" style="1" customWidth="1"/>
    <col min="5378" max="5378" width="22.75" style="1" customWidth="1"/>
    <col min="5379" max="5379" width="20.25" style="1" customWidth="1"/>
    <col min="5380" max="5380" width="11.625" style="1" customWidth="1"/>
    <col min="5381" max="5381" width="10.875" style="1" customWidth="1"/>
    <col min="5382" max="5382" width="11.875" style="1" customWidth="1"/>
    <col min="5383" max="5632" width="9.125" style="1"/>
    <col min="5633" max="5633" width="13.125" style="1" customWidth="1"/>
    <col min="5634" max="5634" width="22.75" style="1" customWidth="1"/>
    <col min="5635" max="5635" width="20.25" style="1" customWidth="1"/>
    <col min="5636" max="5636" width="11.625" style="1" customWidth="1"/>
    <col min="5637" max="5637" width="10.875" style="1" customWidth="1"/>
    <col min="5638" max="5638" width="11.875" style="1" customWidth="1"/>
    <col min="5639" max="5888" width="9.125" style="1"/>
    <col min="5889" max="5889" width="13.125" style="1" customWidth="1"/>
    <col min="5890" max="5890" width="22.75" style="1" customWidth="1"/>
    <col min="5891" max="5891" width="20.25" style="1" customWidth="1"/>
    <col min="5892" max="5892" width="11.625" style="1" customWidth="1"/>
    <col min="5893" max="5893" width="10.875" style="1" customWidth="1"/>
    <col min="5894" max="5894" width="11.875" style="1" customWidth="1"/>
    <col min="5895" max="6144" width="9.125" style="1"/>
    <col min="6145" max="6145" width="13.125" style="1" customWidth="1"/>
    <col min="6146" max="6146" width="22.75" style="1" customWidth="1"/>
    <col min="6147" max="6147" width="20.25" style="1" customWidth="1"/>
    <col min="6148" max="6148" width="11.625" style="1" customWidth="1"/>
    <col min="6149" max="6149" width="10.875" style="1" customWidth="1"/>
    <col min="6150" max="6150" width="11.875" style="1" customWidth="1"/>
    <col min="6151" max="6400" width="9.125" style="1"/>
    <col min="6401" max="6401" width="13.125" style="1" customWidth="1"/>
    <col min="6402" max="6402" width="22.75" style="1" customWidth="1"/>
    <col min="6403" max="6403" width="20.25" style="1" customWidth="1"/>
    <col min="6404" max="6404" width="11.625" style="1" customWidth="1"/>
    <col min="6405" max="6405" width="10.875" style="1" customWidth="1"/>
    <col min="6406" max="6406" width="11.875" style="1" customWidth="1"/>
    <col min="6407" max="6656" width="9.125" style="1"/>
    <col min="6657" max="6657" width="13.125" style="1" customWidth="1"/>
    <col min="6658" max="6658" width="22.75" style="1" customWidth="1"/>
    <col min="6659" max="6659" width="20.25" style="1" customWidth="1"/>
    <col min="6660" max="6660" width="11.625" style="1" customWidth="1"/>
    <col min="6661" max="6661" width="10.875" style="1" customWidth="1"/>
    <col min="6662" max="6662" width="11.875" style="1" customWidth="1"/>
    <col min="6663" max="6912" width="9.125" style="1"/>
    <col min="6913" max="6913" width="13.125" style="1" customWidth="1"/>
    <col min="6914" max="6914" width="22.75" style="1" customWidth="1"/>
    <col min="6915" max="6915" width="20.25" style="1" customWidth="1"/>
    <col min="6916" max="6916" width="11.625" style="1" customWidth="1"/>
    <col min="6917" max="6917" width="10.875" style="1" customWidth="1"/>
    <col min="6918" max="6918" width="11.875" style="1" customWidth="1"/>
    <col min="6919" max="7168" width="9.125" style="1"/>
    <col min="7169" max="7169" width="13.125" style="1" customWidth="1"/>
    <col min="7170" max="7170" width="22.75" style="1" customWidth="1"/>
    <col min="7171" max="7171" width="20.25" style="1" customWidth="1"/>
    <col min="7172" max="7172" width="11.625" style="1" customWidth="1"/>
    <col min="7173" max="7173" width="10.875" style="1" customWidth="1"/>
    <col min="7174" max="7174" width="11.875" style="1" customWidth="1"/>
    <col min="7175" max="7424" width="9.125" style="1"/>
    <col min="7425" max="7425" width="13.125" style="1" customWidth="1"/>
    <col min="7426" max="7426" width="22.75" style="1" customWidth="1"/>
    <col min="7427" max="7427" width="20.25" style="1" customWidth="1"/>
    <col min="7428" max="7428" width="11.625" style="1" customWidth="1"/>
    <col min="7429" max="7429" width="10.875" style="1" customWidth="1"/>
    <col min="7430" max="7430" width="11.875" style="1" customWidth="1"/>
    <col min="7431" max="7680" width="9.125" style="1"/>
    <col min="7681" max="7681" width="13.125" style="1" customWidth="1"/>
    <col min="7682" max="7682" width="22.75" style="1" customWidth="1"/>
    <col min="7683" max="7683" width="20.25" style="1" customWidth="1"/>
    <col min="7684" max="7684" width="11.625" style="1" customWidth="1"/>
    <col min="7685" max="7685" width="10.875" style="1" customWidth="1"/>
    <col min="7686" max="7686" width="11.875" style="1" customWidth="1"/>
    <col min="7687" max="7936" width="9.125" style="1"/>
    <col min="7937" max="7937" width="13.125" style="1" customWidth="1"/>
    <col min="7938" max="7938" width="22.75" style="1" customWidth="1"/>
    <col min="7939" max="7939" width="20.25" style="1" customWidth="1"/>
    <col min="7940" max="7940" width="11.625" style="1" customWidth="1"/>
    <col min="7941" max="7941" width="10.875" style="1" customWidth="1"/>
    <col min="7942" max="7942" width="11.875" style="1" customWidth="1"/>
    <col min="7943" max="8192" width="9.125" style="1"/>
    <col min="8193" max="8193" width="13.125" style="1" customWidth="1"/>
    <col min="8194" max="8194" width="22.75" style="1" customWidth="1"/>
    <col min="8195" max="8195" width="20.25" style="1" customWidth="1"/>
    <col min="8196" max="8196" width="11.625" style="1" customWidth="1"/>
    <col min="8197" max="8197" width="10.875" style="1" customWidth="1"/>
    <col min="8198" max="8198" width="11.875" style="1" customWidth="1"/>
    <col min="8199" max="8448" width="9.125" style="1"/>
    <col min="8449" max="8449" width="13.125" style="1" customWidth="1"/>
    <col min="8450" max="8450" width="22.75" style="1" customWidth="1"/>
    <col min="8451" max="8451" width="20.25" style="1" customWidth="1"/>
    <col min="8452" max="8452" width="11.625" style="1" customWidth="1"/>
    <col min="8453" max="8453" width="10.875" style="1" customWidth="1"/>
    <col min="8454" max="8454" width="11.875" style="1" customWidth="1"/>
    <col min="8455" max="8704" width="9.125" style="1"/>
    <col min="8705" max="8705" width="13.125" style="1" customWidth="1"/>
    <col min="8706" max="8706" width="22.75" style="1" customWidth="1"/>
    <col min="8707" max="8707" width="20.25" style="1" customWidth="1"/>
    <col min="8708" max="8708" width="11.625" style="1" customWidth="1"/>
    <col min="8709" max="8709" width="10.875" style="1" customWidth="1"/>
    <col min="8710" max="8710" width="11.875" style="1" customWidth="1"/>
    <col min="8711" max="8960" width="9.125" style="1"/>
    <col min="8961" max="8961" width="13.125" style="1" customWidth="1"/>
    <col min="8962" max="8962" width="22.75" style="1" customWidth="1"/>
    <col min="8963" max="8963" width="20.25" style="1" customWidth="1"/>
    <col min="8964" max="8964" width="11.625" style="1" customWidth="1"/>
    <col min="8965" max="8965" width="10.875" style="1" customWidth="1"/>
    <col min="8966" max="8966" width="11.875" style="1" customWidth="1"/>
    <col min="8967" max="9216" width="9.125" style="1"/>
    <col min="9217" max="9217" width="13.125" style="1" customWidth="1"/>
    <col min="9218" max="9218" width="22.75" style="1" customWidth="1"/>
    <col min="9219" max="9219" width="20.25" style="1" customWidth="1"/>
    <col min="9220" max="9220" width="11.625" style="1" customWidth="1"/>
    <col min="9221" max="9221" width="10.875" style="1" customWidth="1"/>
    <col min="9222" max="9222" width="11.875" style="1" customWidth="1"/>
    <col min="9223" max="9472" width="9.125" style="1"/>
    <col min="9473" max="9473" width="13.125" style="1" customWidth="1"/>
    <col min="9474" max="9474" width="22.75" style="1" customWidth="1"/>
    <col min="9475" max="9475" width="20.25" style="1" customWidth="1"/>
    <col min="9476" max="9476" width="11.625" style="1" customWidth="1"/>
    <col min="9477" max="9477" width="10.875" style="1" customWidth="1"/>
    <col min="9478" max="9478" width="11.875" style="1" customWidth="1"/>
    <col min="9479" max="9728" width="9.125" style="1"/>
    <col min="9729" max="9729" width="13.125" style="1" customWidth="1"/>
    <col min="9730" max="9730" width="22.75" style="1" customWidth="1"/>
    <col min="9731" max="9731" width="20.25" style="1" customWidth="1"/>
    <col min="9732" max="9732" width="11.625" style="1" customWidth="1"/>
    <col min="9733" max="9733" width="10.875" style="1" customWidth="1"/>
    <col min="9734" max="9734" width="11.875" style="1" customWidth="1"/>
    <col min="9735" max="9984" width="9.125" style="1"/>
    <col min="9985" max="9985" width="13.125" style="1" customWidth="1"/>
    <col min="9986" max="9986" width="22.75" style="1" customWidth="1"/>
    <col min="9987" max="9987" width="20.25" style="1" customWidth="1"/>
    <col min="9988" max="9988" width="11.625" style="1" customWidth="1"/>
    <col min="9989" max="9989" width="10.875" style="1" customWidth="1"/>
    <col min="9990" max="9990" width="11.875" style="1" customWidth="1"/>
    <col min="9991" max="10240" width="9.125" style="1"/>
    <col min="10241" max="10241" width="13.125" style="1" customWidth="1"/>
    <col min="10242" max="10242" width="22.75" style="1" customWidth="1"/>
    <col min="10243" max="10243" width="20.25" style="1" customWidth="1"/>
    <col min="10244" max="10244" width="11.625" style="1" customWidth="1"/>
    <col min="10245" max="10245" width="10.875" style="1" customWidth="1"/>
    <col min="10246" max="10246" width="11.875" style="1" customWidth="1"/>
    <col min="10247" max="10496" width="9.125" style="1"/>
    <col min="10497" max="10497" width="13.125" style="1" customWidth="1"/>
    <col min="10498" max="10498" width="22.75" style="1" customWidth="1"/>
    <col min="10499" max="10499" width="20.25" style="1" customWidth="1"/>
    <col min="10500" max="10500" width="11.625" style="1" customWidth="1"/>
    <col min="10501" max="10501" width="10.875" style="1" customWidth="1"/>
    <col min="10502" max="10502" width="11.875" style="1" customWidth="1"/>
    <col min="10503" max="10752" width="9.125" style="1"/>
    <col min="10753" max="10753" width="13.125" style="1" customWidth="1"/>
    <col min="10754" max="10754" width="22.75" style="1" customWidth="1"/>
    <col min="10755" max="10755" width="20.25" style="1" customWidth="1"/>
    <col min="10756" max="10756" width="11.625" style="1" customWidth="1"/>
    <col min="10757" max="10757" width="10.875" style="1" customWidth="1"/>
    <col min="10758" max="10758" width="11.875" style="1" customWidth="1"/>
    <col min="10759" max="11008" width="9.125" style="1"/>
    <col min="11009" max="11009" width="13.125" style="1" customWidth="1"/>
    <col min="11010" max="11010" width="22.75" style="1" customWidth="1"/>
    <col min="11011" max="11011" width="20.25" style="1" customWidth="1"/>
    <col min="11012" max="11012" width="11.625" style="1" customWidth="1"/>
    <col min="11013" max="11013" width="10.875" style="1" customWidth="1"/>
    <col min="11014" max="11014" width="11.875" style="1" customWidth="1"/>
    <col min="11015" max="11264" width="9.125" style="1"/>
    <col min="11265" max="11265" width="13.125" style="1" customWidth="1"/>
    <col min="11266" max="11266" width="22.75" style="1" customWidth="1"/>
    <col min="11267" max="11267" width="20.25" style="1" customWidth="1"/>
    <col min="11268" max="11268" width="11.625" style="1" customWidth="1"/>
    <col min="11269" max="11269" width="10.875" style="1" customWidth="1"/>
    <col min="11270" max="11270" width="11.875" style="1" customWidth="1"/>
    <col min="11271" max="11520" width="9.125" style="1"/>
    <col min="11521" max="11521" width="13.125" style="1" customWidth="1"/>
    <col min="11522" max="11522" width="22.75" style="1" customWidth="1"/>
    <col min="11523" max="11523" width="20.25" style="1" customWidth="1"/>
    <col min="11524" max="11524" width="11.625" style="1" customWidth="1"/>
    <col min="11525" max="11525" width="10.875" style="1" customWidth="1"/>
    <col min="11526" max="11526" width="11.875" style="1" customWidth="1"/>
    <col min="11527" max="11776" width="9.125" style="1"/>
    <col min="11777" max="11777" width="13.125" style="1" customWidth="1"/>
    <col min="11778" max="11778" width="22.75" style="1" customWidth="1"/>
    <col min="11779" max="11779" width="20.25" style="1" customWidth="1"/>
    <col min="11780" max="11780" width="11.625" style="1" customWidth="1"/>
    <col min="11781" max="11781" width="10.875" style="1" customWidth="1"/>
    <col min="11782" max="11782" width="11.875" style="1" customWidth="1"/>
    <col min="11783" max="12032" width="9.125" style="1"/>
    <col min="12033" max="12033" width="13.125" style="1" customWidth="1"/>
    <col min="12034" max="12034" width="22.75" style="1" customWidth="1"/>
    <col min="12035" max="12035" width="20.25" style="1" customWidth="1"/>
    <col min="12036" max="12036" width="11.625" style="1" customWidth="1"/>
    <col min="12037" max="12037" width="10.875" style="1" customWidth="1"/>
    <col min="12038" max="12038" width="11.875" style="1" customWidth="1"/>
    <col min="12039" max="12288" width="9.125" style="1"/>
    <col min="12289" max="12289" width="13.125" style="1" customWidth="1"/>
    <col min="12290" max="12290" width="22.75" style="1" customWidth="1"/>
    <col min="12291" max="12291" width="20.25" style="1" customWidth="1"/>
    <col min="12292" max="12292" width="11.625" style="1" customWidth="1"/>
    <col min="12293" max="12293" width="10.875" style="1" customWidth="1"/>
    <col min="12294" max="12294" width="11.875" style="1" customWidth="1"/>
    <col min="12295" max="12544" width="9.125" style="1"/>
    <col min="12545" max="12545" width="13.125" style="1" customWidth="1"/>
    <col min="12546" max="12546" width="22.75" style="1" customWidth="1"/>
    <col min="12547" max="12547" width="20.25" style="1" customWidth="1"/>
    <col min="12548" max="12548" width="11.625" style="1" customWidth="1"/>
    <col min="12549" max="12549" width="10.875" style="1" customWidth="1"/>
    <col min="12550" max="12550" width="11.875" style="1" customWidth="1"/>
    <col min="12551" max="12800" width="9.125" style="1"/>
    <col min="12801" max="12801" width="13.125" style="1" customWidth="1"/>
    <col min="12802" max="12802" width="22.75" style="1" customWidth="1"/>
    <col min="12803" max="12803" width="20.25" style="1" customWidth="1"/>
    <col min="12804" max="12804" width="11.625" style="1" customWidth="1"/>
    <col min="12805" max="12805" width="10.875" style="1" customWidth="1"/>
    <col min="12806" max="12806" width="11.875" style="1" customWidth="1"/>
    <col min="12807" max="13056" width="9.125" style="1"/>
    <col min="13057" max="13057" width="13.125" style="1" customWidth="1"/>
    <col min="13058" max="13058" width="22.75" style="1" customWidth="1"/>
    <col min="13059" max="13059" width="20.25" style="1" customWidth="1"/>
    <col min="13060" max="13060" width="11.625" style="1" customWidth="1"/>
    <col min="13061" max="13061" width="10.875" style="1" customWidth="1"/>
    <col min="13062" max="13062" width="11.875" style="1" customWidth="1"/>
    <col min="13063" max="13312" width="9.125" style="1"/>
    <col min="13313" max="13313" width="13.125" style="1" customWidth="1"/>
    <col min="13314" max="13314" width="22.75" style="1" customWidth="1"/>
    <col min="13315" max="13315" width="20.25" style="1" customWidth="1"/>
    <col min="13316" max="13316" width="11.625" style="1" customWidth="1"/>
    <col min="13317" max="13317" width="10.875" style="1" customWidth="1"/>
    <col min="13318" max="13318" width="11.875" style="1" customWidth="1"/>
    <col min="13319" max="13568" width="9.125" style="1"/>
    <col min="13569" max="13569" width="13.125" style="1" customWidth="1"/>
    <col min="13570" max="13570" width="22.75" style="1" customWidth="1"/>
    <col min="13571" max="13571" width="20.25" style="1" customWidth="1"/>
    <col min="13572" max="13572" width="11.625" style="1" customWidth="1"/>
    <col min="13573" max="13573" width="10.875" style="1" customWidth="1"/>
    <col min="13574" max="13574" width="11.875" style="1" customWidth="1"/>
    <col min="13575" max="13824" width="9.125" style="1"/>
    <col min="13825" max="13825" width="13.125" style="1" customWidth="1"/>
    <col min="13826" max="13826" width="22.75" style="1" customWidth="1"/>
    <col min="13827" max="13827" width="20.25" style="1" customWidth="1"/>
    <col min="13828" max="13828" width="11.625" style="1" customWidth="1"/>
    <col min="13829" max="13829" width="10.875" style="1" customWidth="1"/>
    <col min="13830" max="13830" width="11.875" style="1" customWidth="1"/>
    <col min="13831" max="14080" width="9.125" style="1"/>
    <col min="14081" max="14081" width="13.125" style="1" customWidth="1"/>
    <col min="14082" max="14082" width="22.75" style="1" customWidth="1"/>
    <col min="14083" max="14083" width="20.25" style="1" customWidth="1"/>
    <col min="14084" max="14084" width="11.625" style="1" customWidth="1"/>
    <col min="14085" max="14085" width="10.875" style="1" customWidth="1"/>
    <col min="14086" max="14086" width="11.875" style="1" customWidth="1"/>
    <col min="14087" max="14336" width="9.125" style="1"/>
    <col min="14337" max="14337" width="13.125" style="1" customWidth="1"/>
    <col min="14338" max="14338" width="22.75" style="1" customWidth="1"/>
    <col min="14339" max="14339" width="20.25" style="1" customWidth="1"/>
    <col min="14340" max="14340" width="11.625" style="1" customWidth="1"/>
    <col min="14341" max="14341" width="10.875" style="1" customWidth="1"/>
    <col min="14342" max="14342" width="11.875" style="1" customWidth="1"/>
    <col min="14343" max="14592" width="9.125" style="1"/>
    <col min="14593" max="14593" width="13.125" style="1" customWidth="1"/>
    <col min="14594" max="14594" width="22.75" style="1" customWidth="1"/>
    <col min="14595" max="14595" width="20.25" style="1" customWidth="1"/>
    <col min="14596" max="14596" width="11.625" style="1" customWidth="1"/>
    <col min="14597" max="14597" width="10.875" style="1" customWidth="1"/>
    <col min="14598" max="14598" width="11.875" style="1" customWidth="1"/>
    <col min="14599" max="14848" width="9.125" style="1"/>
    <col min="14849" max="14849" width="13.125" style="1" customWidth="1"/>
    <col min="14850" max="14850" width="22.75" style="1" customWidth="1"/>
    <col min="14851" max="14851" width="20.25" style="1" customWidth="1"/>
    <col min="14852" max="14852" width="11.625" style="1" customWidth="1"/>
    <col min="14853" max="14853" width="10.875" style="1" customWidth="1"/>
    <col min="14854" max="14854" width="11.875" style="1" customWidth="1"/>
    <col min="14855" max="15104" width="9.125" style="1"/>
    <col min="15105" max="15105" width="13.125" style="1" customWidth="1"/>
    <col min="15106" max="15106" width="22.75" style="1" customWidth="1"/>
    <col min="15107" max="15107" width="20.25" style="1" customWidth="1"/>
    <col min="15108" max="15108" width="11.625" style="1" customWidth="1"/>
    <col min="15109" max="15109" width="10.875" style="1" customWidth="1"/>
    <col min="15110" max="15110" width="11.875" style="1" customWidth="1"/>
    <col min="15111" max="15360" width="9.125" style="1"/>
    <col min="15361" max="15361" width="13.125" style="1" customWidth="1"/>
    <col min="15362" max="15362" width="22.75" style="1" customWidth="1"/>
    <col min="15363" max="15363" width="20.25" style="1" customWidth="1"/>
    <col min="15364" max="15364" width="11.625" style="1" customWidth="1"/>
    <col min="15365" max="15365" width="10.875" style="1" customWidth="1"/>
    <col min="15366" max="15366" width="11.875" style="1" customWidth="1"/>
    <col min="15367" max="15616" width="9.125" style="1"/>
    <col min="15617" max="15617" width="13.125" style="1" customWidth="1"/>
    <col min="15618" max="15618" width="22.75" style="1" customWidth="1"/>
    <col min="15619" max="15619" width="20.25" style="1" customWidth="1"/>
    <col min="15620" max="15620" width="11.625" style="1" customWidth="1"/>
    <col min="15621" max="15621" width="10.875" style="1" customWidth="1"/>
    <col min="15622" max="15622" width="11.875" style="1" customWidth="1"/>
    <col min="15623" max="15872" width="9.125" style="1"/>
    <col min="15873" max="15873" width="13.125" style="1" customWidth="1"/>
    <col min="15874" max="15874" width="22.75" style="1" customWidth="1"/>
    <col min="15875" max="15875" width="20.25" style="1" customWidth="1"/>
    <col min="15876" max="15876" width="11.625" style="1" customWidth="1"/>
    <col min="15877" max="15877" width="10.875" style="1" customWidth="1"/>
    <col min="15878" max="15878" width="11.875" style="1" customWidth="1"/>
    <col min="15879" max="16128" width="9.125" style="1"/>
    <col min="16129" max="16129" width="13.125" style="1" customWidth="1"/>
    <col min="16130" max="16130" width="22.75" style="1" customWidth="1"/>
    <col min="16131" max="16131" width="20.25" style="1" customWidth="1"/>
    <col min="16132" max="16132" width="11.625" style="1" customWidth="1"/>
    <col min="16133" max="16133" width="10.875" style="1" customWidth="1"/>
    <col min="16134" max="16134" width="11.875" style="1" customWidth="1"/>
    <col min="16135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195</v>
      </c>
    </row>
    <row r="5" spans="1:4">
      <c r="A5" s="1" t="s">
        <v>23</v>
      </c>
      <c r="B5" s="1" t="s">
        <v>196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122" t="s">
        <v>35</v>
      </c>
      <c r="B13" s="121" t="s">
        <v>36</v>
      </c>
      <c r="C13" s="121" t="s">
        <v>37</v>
      </c>
      <c r="D13" s="123">
        <v>44597</v>
      </c>
    </row>
    <row r="14" spans="1:4">
      <c r="A14" s="38"/>
      <c r="B14" s="120"/>
      <c r="C14" s="120"/>
      <c r="D14" s="128">
        <v>44742</v>
      </c>
    </row>
    <row r="15" spans="1:4">
      <c r="A15" s="58" t="s">
        <v>49</v>
      </c>
      <c r="B15" s="118" t="s">
        <v>197</v>
      </c>
      <c r="C15" s="75" t="s">
        <v>38</v>
      </c>
      <c r="D15" s="80">
        <v>64</v>
      </c>
    </row>
    <row r="16" spans="1:4">
      <c r="A16" s="58" t="s">
        <v>49</v>
      </c>
      <c r="B16" s="75" t="s">
        <v>197</v>
      </c>
      <c r="C16" s="75" t="s">
        <v>39</v>
      </c>
      <c r="D16" s="80">
        <f>+D15</f>
        <v>64</v>
      </c>
    </row>
    <row r="17" spans="1:4">
      <c r="A17" s="58" t="s">
        <v>49</v>
      </c>
      <c r="B17" s="75" t="s">
        <v>197</v>
      </c>
      <c r="C17" s="75" t="s">
        <v>40</v>
      </c>
      <c r="D17" s="80">
        <f>+D15+29</f>
        <v>93</v>
      </c>
    </row>
    <row r="18" spans="1:4">
      <c r="A18" s="58" t="s">
        <v>49</v>
      </c>
      <c r="B18" s="75" t="s">
        <v>197</v>
      </c>
      <c r="C18" s="75" t="s">
        <v>41</v>
      </c>
      <c r="D18" s="80">
        <f>+D15+29</f>
        <v>93</v>
      </c>
    </row>
    <row r="19" spans="1:4" ht="14.3">
      <c r="A19" s="119" t="s">
        <v>49</v>
      </c>
      <c r="B19" s="119" t="s">
        <v>197</v>
      </c>
      <c r="C19" s="125" t="s">
        <v>42</v>
      </c>
      <c r="D19" s="129">
        <f>+D15+7</f>
        <v>71</v>
      </c>
    </row>
    <row r="20" spans="1:4">
      <c r="A20" s="58" t="s">
        <v>49</v>
      </c>
      <c r="B20" s="118" t="s">
        <v>198</v>
      </c>
      <c r="C20" s="75" t="s">
        <v>38</v>
      </c>
      <c r="D20" s="80">
        <v>72</v>
      </c>
    </row>
    <row r="21" spans="1:4">
      <c r="A21" s="58" t="s">
        <v>49</v>
      </c>
      <c r="B21" s="75" t="s">
        <v>198</v>
      </c>
      <c r="C21" s="75" t="s">
        <v>39</v>
      </c>
      <c r="D21" s="80">
        <f>+D20</f>
        <v>72</v>
      </c>
    </row>
    <row r="22" spans="1:4">
      <c r="A22" s="58" t="s">
        <v>49</v>
      </c>
      <c r="B22" s="75" t="s">
        <v>198</v>
      </c>
      <c r="C22" s="75" t="s">
        <v>40</v>
      </c>
      <c r="D22" s="80">
        <f>+D20+29</f>
        <v>101</v>
      </c>
    </row>
    <row r="23" spans="1:4">
      <c r="A23" s="58" t="s">
        <v>49</v>
      </c>
      <c r="B23" s="75" t="s">
        <v>198</v>
      </c>
      <c r="C23" s="75" t="s">
        <v>41</v>
      </c>
      <c r="D23" s="80">
        <f>+D20+29</f>
        <v>101</v>
      </c>
    </row>
    <row r="24" spans="1:4" ht="14.3">
      <c r="A24" s="119" t="s">
        <v>49</v>
      </c>
      <c r="B24" s="119" t="s">
        <v>198</v>
      </c>
      <c r="C24" s="125" t="s">
        <v>42</v>
      </c>
      <c r="D24" s="129">
        <f>+D20+7</f>
        <v>79</v>
      </c>
    </row>
    <row r="25" spans="1:4">
      <c r="A25" s="58" t="s">
        <v>49</v>
      </c>
      <c r="B25" s="118" t="s">
        <v>199</v>
      </c>
      <c r="C25" s="75" t="s">
        <v>38</v>
      </c>
      <c r="D25" s="80">
        <v>83</v>
      </c>
    </row>
    <row r="26" spans="1:4">
      <c r="A26" s="58" t="s">
        <v>49</v>
      </c>
      <c r="B26" s="75" t="s">
        <v>199</v>
      </c>
      <c r="C26" s="75" t="s">
        <v>39</v>
      </c>
      <c r="D26" s="80">
        <f>+D25</f>
        <v>83</v>
      </c>
    </row>
    <row r="27" spans="1:4">
      <c r="A27" s="58" t="s">
        <v>49</v>
      </c>
      <c r="B27" s="75" t="s">
        <v>199</v>
      </c>
      <c r="C27" s="75" t="s">
        <v>40</v>
      </c>
      <c r="D27" s="80">
        <f>+D25+29</f>
        <v>112</v>
      </c>
    </row>
    <row r="28" spans="1:4">
      <c r="A28" s="58" t="s">
        <v>49</v>
      </c>
      <c r="B28" s="75" t="s">
        <v>199</v>
      </c>
      <c r="C28" s="75" t="s">
        <v>41</v>
      </c>
      <c r="D28" s="80">
        <f>+D25+29</f>
        <v>112</v>
      </c>
    </row>
    <row r="29" spans="1:4" ht="14.3">
      <c r="A29" s="119" t="s">
        <v>49</v>
      </c>
      <c r="B29" s="119" t="s">
        <v>199</v>
      </c>
      <c r="C29" s="125" t="s">
        <v>42</v>
      </c>
      <c r="D29" s="129">
        <f>+D25+7</f>
        <v>90</v>
      </c>
    </row>
    <row r="30" spans="1:4">
      <c r="A30" s="58" t="s">
        <v>49</v>
      </c>
      <c r="B30" s="118" t="s">
        <v>200</v>
      </c>
      <c r="C30" s="75" t="s">
        <v>38</v>
      </c>
      <c r="D30" s="80">
        <v>97</v>
      </c>
    </row>
    <row r="31" spans="1:4">
      <c r="A31" s="58" t="s">
        <v>49</v>
      </c>
      <c r="B31" s="75" t="s">
        <v>200</v>
      </c>
      <c r="C31" s="75" t="s">
        <v>39</v>
      </c>
      <c r="D31" s="80">
        <f>+D30</f>
        <v>97</v>
      </c>
    </row>
    <row r="32" spans="1:4">
      <c r="A32" s="58" t="s">
        <v>49</v>
      </c>
      <c r="B32" s="75" t="s">
        <v>200</v>
      </c>
      <c r="C32" s="75" t="s">
        <v>40</v>
      </c>
      <c r="D32" s="80">
        <f>+D30+29</f>
        <v>126</v>
      </c>
    </row>
    <row r="33" spans="1:4">
      <c r="A33" s="58" t="s">
        <v>49</v>
      </c>
      <c r="B33" s="75" t="s">
        <v>200</v>
      </c>
      <c r="C33" s="75" t="s">
        <v>41</v>
      </c>
      <c r="D33" s="80">
        <f>+D30+29</f>
        <v>126</v>
      </c>
    </row>
    <row r="34" spans="1:4" ht="14.3">
      <c r="A34" s="119" t="s">
        <v>49</v>
      </c>
      <c r="B34" s="119" t="s">
        <v>200</v>
      </c>
      <c r="C34" s="125" t="s">
        <v>42</v>
      </c>
      <c r="D34" s="129">
        <f>+D30+7</f>
        <v>104</v>
      </c>
    </row>
    <row r="35" spans="1:4">
      <c r="A35" s="58" t="s">
        <v>49</v>
      </c>
      <c r="B35" s="118" t="s">
        <v>183</v>
      </c>
      <c r="C35" s="75" t="s">
        <v>38</v>
      </c>
      <c r="D35" s="80">
        <v>113</v>
      </c>
    </row>
    <row r="36" spans="1:4">
      <c r="A36" s="58" t="s">
        <v>49</v>
      </c>
      <c r="B36" s="75" t="s">
        <v>183</v>
      </c>
      <c r="C36" s="75" t="s">
        <v>39</v>
      </c>
      <c r="D36" s="80">
        <f>+D35</f>
        <v>113</v>
      </c>
    </row>
    <row r="37" spans="1:4">
      <c r="A37" s="58" t="s">
        <v>49</v>
      </c>
      <c r="B37" s="75" t="s">
        <v>183</v>
      </c>
      <c r="C37" s="75" t="s">
        <v>40</v>
      </c>
      <c r="D37" s="80">
        <f>+D35</f>
        <v>113</v>
      </c>
    </row>
    <row r="38" spans="1:4">
      <c r="A38" s="58" t="s">
        <v>49</v>
      </c>
      <c r="B38" s="75" t="s">
        <v>183</v>
      </c>
      <c r="C38" s="75" t="s">
        <v>41</v>
      </c>
      <c r="D38" s="80">
        <f>+D35</f>
        <v>113</v>
      </c>
    </row>
    <row r="39" spans="1:4" ht="14.3">
      <c r="A39" s="119" t="s">
        <v>49</v>
      </c>
      <c r="B39" s="119" t="s">
        <v>183</v>
      </c>
      <c r="C39" s="125" t="s">
        <v>42</v>
      </c>
      <c r="D39" s="129">
        <f>+D35</f>
        <v>113</v>
      </c>
    </row>
    <row r="41" spans="1:4" ht="16.3">
      <c r="A41" s="126" t="s">
        <v>201</v>
      </c>
    </row>
    <row r="42" spans="1:4">
      <c r="A42" s="127"/>
    </row>
    <row r="43" spans="1:4">
      <c r="A43" s="107"/>
    </row>
    <row r="45" spans="1:4" ht="14.3">
      <c r="A45" s="29" t="s">
        <v>221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4"/>
  <sheetViews>
    <sheetView topLeftCell="A10" workbookViewId="0">
      <selection activeCell="D13" sqref="D13:D29"/>
    </sheetView>
  </sheetViews>
  <sheetFormatPr defaultRowHeight="12.9"/>
  <cols>
    <col min="1" max="1" width="16.375" style="1" customWidth="1"/>
    <col min="2" max="2" width="23.25" style="1" customWidth="1"/>
    <col min="3" max="3" width="19.625" style="1" customWidth="1"/>
    <col min="4" max="4" width="11.125" style="34" customWidth="1"/>
    <col min="5" max="6" width="11.125" style="1" customWidth="1"/>
    <col min="7" max="7" width="11.75" style="1" customWidth="1"/>
    <col min="8" max="256" width="9.125" style="1"/>
    <col min="257" max="257" width="13.125" style="1" customWidth="1"/>
    <col min="258" max="258" width="22.75" style="1" customWidth="1"/>
    <col min="259" max="259" width="15.25" style="1" customWidth="1"/>
    <col min="260" max="260" width="10.125" style="1" customWidth="1"/>
    <col min="261" max="261" width="11.625" style="1" customWidth="1"/>
    <col min="262" max="262" width="12" style="1" customWidth="1"/>
    <col min="263" max="512" width="9.125" style="1"/>
    <col min="513" max="513" width="13.125" style="1" customWidth="1"/>
    <col min="514" max="514" width="22.75" style="1" customWidth="1"/>
    <col min="515" max="515" width="15.25" style="1" customWidth="1"/>
    <col min="516" max="516" width="10.125" style="1" customWidth="1"/>
    <col min="517" max="517" width="11.625" style="1" customWidth="1"/>
    <col min="518" max="518" width="12" style="1" customWidth="1"/>
    <col min="519" max="768" width="9.125" style="1"/>
    <col min="769" max="769" width="13.125" style="1" customWidth="1"/>
    <col min="770" max="770" width="22.75" style="1" customWidth="1"/>
    <col min="771" max="771" width="15.25" style="1" customWidth="1"/>
    <col min="772" max="772" width="10.125" style="1" customWidth="1"/>
    <col min="773" max="773" width="11.625" style="1" customWidth="1"/>
    <col min="774" max="774" width="12" style="1" customWidth="1"/>
    <col min="775" max="1024" width="9.125" style="1"/>
    <col min="1025" max="1025" width="13.125" style="1" customWidth="1"/>
    <col min="1026" max="1026" width="22.75" style="1" customWidth="1"/>
    <col min="1027" max="1027" width="15.25" style="1" customWidth="1"/>
    <col min="1028" max="1028" width="10.125" style="1" customWidth="1"/>
    <col min="1029" max="1029" width="11.625" style="1" customWidth="1"/>
    <col min="1030" max="1030" width="12" style="1" customWidth="1"/>
    <col min="1031" max="1280" width="9.125" style="1"/>
    <col min="1281" max="1281" width="13.125" style="1" customWidth="1"/>
    <col min="1282" max="1282" width="22.75" style="1" customWidth="1"/>
    <col min="1283" max="1283" width="15.25" style="1" customWidth="1"/>
    <col min="1284" max="1284" width="10.125" style="1" customWidth="1"/>
    <col min="1285" max="1285" width="11.625" style="1" customWidth="1"/>
    <col min="1286" max="1286" width="12" style="1" customWidth="1"/>
    <col min="1287" max="1536" width="9.125" style="1"/>
    <col min="1537" max="1537" width="13.125" style="1" customWidth="1"/>
    <col min="1538" max="1538" width="22.75" style="1" customWidth="1"/>
    <col min="1539" max="1539" width="15.25" style="1" customWidth="1"/>
    <col min="1540" max="1540" width="10.125" style="1" customWidth="1"/>
    <col min="1541" max="1541" width="11.625" style="1" customWidth="1"/>
    <col min="1542" max="1542" width="12" style="1" customWidth="1"/>
    <col min="1543" max="1792" width="9.125" style="1"/>
    <col min="1793" max="1793" width="13.125" style="1" customWidth="1"/>
    <col min="1794" max="1794" width="22.75" style="1" customWidth="1"/>
    <col min="1795" max="1795" width="15.25" style="1" customWidth="1"/>
    <col min="1796" max="1796" width="10.125" style="1" customWidth="1"/>
    <col min="1797" max="1797" width="11.625" style="1" customWidth="1"/>
    <col min="1798" max="1798" width="12" style="1" customWidth="1"/>
    <col min="1799" max="2048" width="9.125" style="1"/>
    <col min="2049" max="2049" width="13.125" style="1" customWidth="1"/>
    <col min="2050" max="2050" width="22.75" style="1" customWidth="1"/>
    <col min="2051" max="2051" width="15.25" style="1" customWidth="1"/>
    <col min="2052" max="2052" width="10.125" style="1" customWidth="1"/>
    <col min="2053" max="2053" width="11.625" style="1" customWidth="1"/>
    <col min="2054" max="2054" width="12" style="1" customWidth="1"/>
    <col min="2055" max="2304" width="9.125" style="1"/>
    <col min="2305" max="2305" width="13.125" style="1" customWidth="1"/>
    <col min="2306" max="2306" width="22.75" style="1" customWidth="1"/>
    <col min="2307" max="2307" width="15.25" style="1" customWidth="1"/>
    <col min="2308" max="2308" width="10.125" style="1" customWidth="1"/>
    <col min="2309" max="2309" width="11.625" style="1" customWidth="1"/>
    <col min="2310" max="2310" width="12" style="1" customWidth="1"/>
    <col min="2311" max="2560" width="9.125" style="1"/>
    <col min="2561" max="2561" width="13.125" style="1" customWidth="1"/>
    <col min="2562" max="2562" width="22.75" style="1" customWidth="1"/>
    <col min="2563" max="2563" width="15.25" style="1" customWidth="1"/>
    <col min="2564" max="2564" width="10.125" style="1" customWidth="1"/>
    <col min="2565" max="2565" width="11.625" style="1" customWidth="1"/>
    <col min="2566" max="2566" width="12" style="1" customWidth="1"/>
    <col min="2567" max="2816" width="9.125" style="1"/>
    <col min="2817" max="2817" width="13.125" style="1" customWidth="1"/>
    <col min="2818" max="2818" width="22.75" style="1" customWidth="1"/>
    <col min="2819" max="2819" width="15.25" style="1" customWidth="1"/>
    <col min="2820" max="2820" width="10.125" style="1" customWidth="1"/>
    <col min="2821" max="2821" width="11.625" style="1" customWidth="1"/>
    <col min="2822" max="2822" width="12" style="1" customWidth="1"/>
    <col min="2823" max="3072" width="9.125" style="1"/>
    <col min="3073" max="3073" width="13.125" style="1" customWidth="1"/>
    <col min="3074" max="3074" width="22.75" style="1" customWidth="1"/>
    <col min="3075" max="3075" width="15.25" style="1" customWidth="1"/>
    <col min="3076" max="3076" width="10.125" style="1" customWidth="1"/>
    <col min="3077" max="3077" width="11.625" style="1" customWidth="1"/>
    <col min="3078" max="3078" width="12" style="1" customWidth="1"/>
    <col min="3079" max="3328" width="9.125" style="1"/>
    <col min="3329" max="3329" width="13.125" style="1" customWidth="1"/>
    <col min="3330" max="3330" width="22.75" style="1" customWidth="1"/>
    <col min="3331" max="3331" width="15.25" style="1" customWidth="1"/>
    <col min="3332" max="3332" width="10.125" style="1" customWidth="1"/>
    <col min="3333" max="3333" width="11.625" style="1" customWidth="1"/>
    <col min="3334" max="3334" width="12" style="1" customWidth="1"/>
    <col min="3335" max="3584" width="9.125" style="1"/>
    <col min="3585" max="3585" width="13.125" style="1" customWidth="1"/>
    <col min="3586" max="3586" width="22.75" style="1" customWidth="1"/>
    <col min="3587" max="3587" width="15.25" style="1" customWidth="1"/>
    <col min="3588" max="3588" width="10.125" style="1" customWidth="1"/>
    <col min="3589" max="3589" width="11.625" style="1" customWidth="1"/>
    <col min="3590" max="3590" width="12" style="1" customWidth="1"/>
    <col min="3591" max="3840" width="9.125" style="1"/>
    <col min="3841" max="3841" width="13.125" style="1" customWidth="1"/>
    <col min="3842" max="3842" width="22.75" style="1" customWidth="1"/>
    <col min="3843" max="3843" width="15.25" style="1" customWidth="1"/>
    <col min="3844" max="3844" width="10.125" style="1" customWidth="1"/>
    <col min="3845" max="3845" width="11.625" style="1" customWidth="1"/>
    <col min="3846" max="3846" width="12" style="1" customWidth="1"/>
    <col min="3847" max="4096" width="9.125" style="1"/>
    <col min="4097" max="4097" width="13.125" style="1" customWidth="1"/>
    <col min="4098" max="4098" width="22.75" style="1" customWidth="1"/>
    <col min="4099" max="4099" width="15.25" style="1" customWidth="1"/>
    <col min="4100" max="4100" width="10.125" style="1" customWidth="1"/>
    <col min="4101" max="4101" width="11.625" style="1" customWidth="1"/>
    <col min="4102" max="4102" width="12" style="1" customWidth="1"/>
    <col min="4103" max="4352" width="9.125" style="1"/>
    <col min="4353" max="4353" width="13.125" style="1" customWidth="1"/>
    <col min="4354" max="4354" width="22.75" style="1" customWidth="1"/>
    <col min="4355" max="4355" width="15.25" style="1" customWidth="1"/>
    <col min="4356" max="4356" width="10.125" style="1" customWidth="1"/>
    <col min="4357" max="4357" width="11.625" style="1" customWidth="1"/>
    <col min="4358" max="4358" width="12" style="1" customWidth="1"/>
    <col min="4359" max="4608" width="9.125" style="1"/>
    <col min="4609" max="4609" width="13.125" style="1" customWidth="1"/>
    <col min="4610" max="4610" width="22.75" style="1" customWidth="1"/>
    <col min="4611" max="4611" width="15.25" style="1" customWidth="1"/>
    <col min="4612" max="4612" width="10.125" style="1" customWidth="1"/>
    <col min="4613" max="4613" width="11.625" style="1" customWidth="1"/>
    <col min="4614" max="4614" width="12" style="1" customWidth="1"/>
    <col min="4615" max="4864" width="9.125" style="1"/>
    <col min="4865" max="4865" width="13.125" style="1" customWidth="1"/>
    <col min="4866" max="4866" width="22.75" style="1" customWidth="1"/>
    <col min="4867" max="4867" width="15.25" style="1" customWidth="1"/>
    <col min="4868" max="4868" width="10.125" style="1" customWidth="1"/>
    <col min="4869" max="4869" width="11.625" style="1" customWidth="1"/>
    <col min="4870" max="4870" width="12" style="1" customWidth="1"/>
    <col min="4871" max="5120" width="9.125" style="1"/>
    <col min="5121" max="5121" width="13.125" style="1" customWidth="1"/>
    <col min="5122" max="5122" width="22.75" style="1" customWidth="1"/>
    <col min="5123" max="5123" width="15.25" style="1" customWidth="1"/>
    <col min="5124" max="5124" width="10.125" style="1" customWidth="1"/>
    <col min="5125" max="5125" width="11.625" style="1" customWidth="1"/>
    <col min="5126" max="5126" width="12" style="1" customWidth="1"/>
    <col min="5127" max="5376" width="9.125" style="1"/>
    <col min="5377" max="5377" width="13.125" style="1" customWidth="1"/>
    <col min="5378" max="5378" width="22.75" style="1" customWidth="1"/>
    <col min="5379" max="5379" width="15.25" style="1" customWidth="1"/>
    <col min="5380" max="5380" width="10.125" style="1" customWidth="1"/>
    <col min="5381" max="5381" width="11.625" style="1" customWidth="1"/>
    <col min="5382" max="5382" width="12" style="1" customWidth="1"/>
    <col min="5383" max="5632" width="9.125" style="1"/>
    <col min="5633" max="5633" width="13.125" style="1" customWidth="1"/>
    <col min="5634" max="5634" width="22.75" style="1" customWidth="1"/>
    <col min="5635" max="5635" width="15.25" style="1" customWidth="1"/>
    <col min="5636" max="5636" width="10.125" style="1" customWidth="1"/>
    <col min="5637" max="5637" width="11.625" style="1" customWidth="1"/>
    <col min="5638" max="5638" width="12" style="1" customWidth="1"/>
    <col min="5639" max="5888" width="9.125" style="1"/>
    <col min="5889" max="5889" width="13.125" style="1" customWidth="1"/>
    <col min="5890" max="5890" width="22.75" style="1" customWidth="1"/>
    <col min="5891" max="5891" width="15.25" style="1" customWidth="1"/>
    <col min="5892" max="5892" width="10.125" style="1" customWidth="1"/>
    <col min="5893" max="5893" width="11.625" style="1" customWidth="1"/>
    <col min="5894" max="5894" width="12" style="1" customWidth="1"/>
    <col min="5895" max="6144" width="9.125" style="1"/>
    <col min="6145" max="6145" width="13.125" style="1" customWidth="1"/>
    <col min="6146" max="6146" width="22.75" style="1" customWidth="1"/>
    <col min="6147" max="6147" width="15.25" style="1" customWidth="1"/>
    <col min="6148" max="6148" width="10.125" style="1" customWidth="1"/>
    <col min="6149" max="6149" width="11.625" style="1" customWidth="1"/>
    <col min="6150" max="6150" width="12" style="1" customWidth="1"/>
    <col min="6151" max="6400" width="9.125" style="1"/>
    <col min="6401" max="6401" width="13.125" style="1" customWidth="1"/>
    <col min="6402" max="6402" width="22.75" style="1" customWidth="1"/>
    <col min="6403" max="6403" width="15.25" style="1" customWidth="1"/>
    <col min="6404" max="6404" width="10.125" style="1" customWidth="1"/>
    <col min="6405" max="6405" width="11.625" style="1" customWidth="1"/>
    <col min="6406" max="6406" width="12" style="1" customWidth="1"/>
    <col min="6407" max="6656" width="9.125" style="1"/>
    <col min="6657" max="6657" width="13.125" style="1" customWidth="1"/>
    <col min="6658" max="6658" width="22.75" style="1" customWidth="1"/>
    <col min="6659" max="6659" width="15.25" style="1" customWidth="1"/>
    <col min="6660" max="6660" width="10.125" style="1" customWidth="1"/>
    <col min="6661" max="6661" width="11.625" style="1" customWidth="1"/>
    <col min="6662" max="6662" width="12" style="1" customWidth="1"/>
    <col min="6663" max="6912" width="9.125" style="1"/>
    <col min="6913" max="6913" width="13.125" style="1" customWidth="1"/>
    <col min="6914" max="6914" width="22.75" style="1" customWidth="1"/>
    <col min="6915" max="6915" width="15.25" style="1" customWidth="1"/>
    <col min="6916" max="6916" width="10.125" style="1" customWidth="1"/>
    <col min="6917" max="6917" width="11.625" style="1" customWidth="1"/>
    <col min="6918" max="6918" width="12" style="1" customWidth="1"/>
    <col min="6919" max="7168" width="9.125" style="1"/>
    <col min="7169" max="7169" width="13.125" style="1" customWidth="1"/>
    <col min="7170" max="7170" width="22.75" style="1" customWidth="1"/>
    <col min="7171" max="7171" width="15.25" style="1" customWidth="1"/>
    <col min="7172" max="7172" width="10.125" style="1" customWidth="1"/>
    <col min="7173" max="7173" width="11.625" style="1" customWidth="1"/>
    <col min="7174" max="7174" width="12" style="1" customWidth="1"/>
    <col min="7175" max="7424" width="9.125" style="1"/>
    <col min="7425" max="7425" width="13.125" style="1" customWidth="1"/>
    <col min="7426" max="7426" width="22.75" style="1" customWidth="1"/>
    <col min="7427" max="7427" width="15.25" style="1" customWidth="1"/>
    <col min="7428" max="7428" width="10.125" style="1" customWidth="1"/>
    <col min="7429" max="7429" width="11.625" style="1" customWidth="1"/>
    <col min="7430" max="7430" width="12" style="1" customWidth="1"/>
    <col min="7431" max="7680" width="9.125" style="1"/>
    <col min="7681" max="7681" width="13.125" style="1" customWidth="1"/>
    <col min="7682" max="7682" width="22.75" style="1" customWidth="1"/>
    <col min="7683" max="7683" width="15.25" style="1" customWidth="1"/>
    <col min="7684" max="7684" width="10.125" style="1" customWidth="1"/>
    <col min="7685" max="7685" width="11.625" style="1" customWidth="1"/>
    <col min="7686" max="7686" width="12" style="1" customWidth="1"/>
    <col min="7687" max="7936" width="9.125" style="1"/>
    <col min="7937" max="7937" width="13.125" style="1" customWidth="1"/>
    <col min="7938" max="7938" width="22.75" style="1" customWidth="1"/>
    <col min="7939" max="7939" width="15.25" style="1" customWidth="1"/>
    <col min="7940" max="7940" width="10.125" style="1" customWidth="1"/>
    <col min="7941" max="7941" width="11.625" style="1" customWidth="1"/>
    <col min="7942" max="7942" width="12" style="1" customWidth="1"/>
    <col min="7943" max="8192" width="9.125" style="1"/>
    <col min="8193" max="8193" width="13.125" style="1" customWidth="1"/>
    <col min="8194" max="8194" width="22.75" style="1" customWidth="1"/>
    <col min="8195" max="8195" width="15.25" style="1" customWidth="1"/>
    <col min="8196" max="8196" width="10.125" style="1" customWidth="1"/>
    <col min="8197" max="8197" width="11.625" style="1" customWidth="1"/>
    <col min="8198" max="8198" width="12" style="1" customWidth="1"/>
    <col min="8199" max="8448" width="9.125" style="1"/>
    <col min="8449" max="8449" width="13.125" style="1" customWidth="1"/>
    <col min="8450" max="8450" width="22.75" style="1" customWidth="1"/>
    <col min="8451" max="8451" width="15.25" style="1" customWidth="1"/>
    <col min="8452" max="8452" width="10.125" style="1" customWidth="1"/>
    <col min="8453" max="8453" width="11.625" style="1" customWidth="1"/>
    <col min="8454" max="8454" width="12" style="1" customWidth="1"/>
    <col min="8455" max="8704" width="9.125" style="1"/>
    <col min="8705" max="8705" width="13.125" style="1" customWidth="1"/>
    <col min="8706" max="8706" width="22.75" style="1" customWidth="1"/>
    <col min="8707" max="8707" width="15.25" style="1" customWidth="1"/>
    <col min="8708" max="8708" width="10.125" style="1" customWidth="1"/>
    <col min="8709" max="8709" width="11.625" style="1" customWidth="1"/>
    <col min="8710" max="8710" width="12" style="1" customWidth="1"/>
    <col min="8711" max="8960" width="9.125" style="1"/>
    <col min="8961" max="8961" width="13.125" style="1" customWidth="1"/>
    <col min="8962" max="8962" width="22.75" style="1" customWidth="1"/>
    <col min="8963" max="8963" width="15.25" style="1" customWidth="1"/>
    <col min="8964" max="8964" width="10.125" style="1" customWidth="1"/>
    <col min="8965" max="8965" width="11.625" style="1" customWidth="1"/>
    <col min="8966" max="8966" width="12" style="1" customWidth="1"/>
    <col min="8967" max="9216" width="9.125" style="1"/>
    <col min="9217" max="9217" width="13.125" style="1" customWidth="1"/>
    <col min="9218" max="9218" width="22.75" style="1" customWidth="1"/>
    <col min="9219" max="9219" width="15.25" style="1" customWidth="1"/>
    <col min="9220" max="9220" width="10.125" style="1" customWidth="1"/>
    <col min="9221" max="9221" width="11.625" style="1" customWidth="1"/>
    <col min="9222" max="9222" width="12" style="1" customWidth="1"/>
    <col min="9223" max="9472" width="9.125" style="1"/>
    <col min="9473" max="9473" width="13.125" style="1" customWidth="1"/>
    <col min="9474" max="9474" width="22.75" style="1" customWidth="1"/>
    <col min="9475" max="9475" width="15.25" style="1" customWidth="1"/>
    <col min="9476" max="9476" width="10.125" style="1" customWidth="1"/>
    <col min="9477" max="9477" width="11.625" style="1" customWidth="1"/>
    <col min="9478" max="9478" width="12" style="1" customWidth="1"/>
    <col min="9479" max="9728" width="9.125" style="1"/>
    <col min="9729" max="9729" width="13.125" style="1" customWidth="1"/>
    <col min="9730" max="9730" width="22.75" style="1" customWidth="1"/>
    <col min="9731" max="9731" width="15.25" style="1" customWidth="1"/>
    <col min="9732" max="9732" width="10.125" style="1" customWidth="1"/>
    <col min="9733" max="9733" width="11.625" style="1" customWidth="1"/>
    <col min="9734" max="9734" width="12" style="1" customWidth="1"/>
    <col min="9735" max="9984" width="9.125" style="1"/>
    <col min="9985" max="9985" width="13.125" style="1" customWidth="1"/>
    <col min="9986" max="9986" width="22.75" style="1" customWidth="1"/>
    <col min="9987" max="9987" width="15.25" style="1" customWidth="1"/>
    <col min="9988" max="9988" width="10.125" style="1" customWidth="1"/>
    <col min="9989" max="9989" width="11.625" style="1" customWidth="1"/>
    <col min="9990" max="9990" width="12" style="1" customWidth="1"/>
    <col min="9991" max="10240" width="9.125" style="1"/>
    <col min="10241" max="10241" width="13.125" style="1" customWidth="1"/>
    <col min="10242" max="10242" width="22.75" style="1" customWidth="1"/>
    <col min="10243" max="10243" width="15.25" style="1" customWidth="1"/>
    <col min="10244" max="10244" width="10.125" style="1" customWidth="1"/>
    <col min="10245" max="10245" width="11.625" style="1" customWidth="1"/>
    <col min="10246" max="10246" width="12" style="1" customWidth="1"/>
    <col min="10247" max="10496" width="9.125" style="1"/>
    <col min="10497" max="10497" width="13.125" style="1" customWidth="1"/>
    <col min="10498" max="10498" width="22.75" style="1" customWidth="1"/>
    <col min="10499" max="10499" width="15.25" style="1" customWidth="1"/>
    <col min="10500" max="10500" width="10.125" style="1" customWidth="1"/>
    <col min="10501" max="10501" width="11.625" style="1" customWidth="1"/>
    <col min="10502" max="10502" width="12" style="1" customWidth="1"/>
    <col min="10503" max="10752" width="9.125" style="1"/>
    <col min="10753" max="10753" width="13.125" style="1" customWidth="1"/>
    <col min="10754" max="10754" width="22.75" style="1" customWidth="1"/>
    <col min="10755" max="10755" width="15.25" style="1" customWidth="1"/>
    <col min="10756" max="10756" width="10.125" style="1" customWidth="1"/>
    <col min="10757" max="10757" width="11.625" style="1" customWidth="1"/>
    <col min="10758" max="10758" width="12" style="1" customWidth="1"/>
    <col min="10759" max="11008" width="9.125" style="1"/>
    <col min="11009" max="11009" width="13.125" style="1" customWidth="1"/>
    <col min="11010" max="11010" width="22.75" style="1" customWidth="1"/>
    <col min="11011" max="11011" width="15.25" style="1" customWidth="1"/>
    <col min="11012" max="11012" width="10.125" style="1" customWidth="1"/>
    <col min="11013" max="11013" width="11.625" style="1" customWidth="1"/>
    <col min="11014" max="11014" width="12" style="1" customWidth="1"/>
    <col min="11015" max="11264" width="9.125" style="1"/>
    <col min="11265" max="11265" width="13.125" style="1" customWidth="1"/>
    <col min="11266" max="11266" width="22.75" style="1" customWidth="1"/>
    <col min="11267" max="11267" width="15.25" style="1" customWidth="1"/>
    <col min="11268" max="11268" width="10.125" style="1" customWidth="1"/>
    <col min="11269" max="11269" width="11.625" style="1" customWidth="1"/>
    <col min="11270" max="11270" width="12" style="1" customWidth="1"/>
    <col min="11271" max="11520" width="9.125" style="1"/>
    <col min="11521" max="11521" width="13.125" style="1" customWidth="1"/>
    <col min="11522" max="11522" width="22.75" style="1" customWidth="1"/>
    <col min="11523" max="11523" width="15.25" style="1" customWidth="1"/>
    <col min="11524" max="11524" width="10.125" style="1" customWidth="1"/>
    <col min="11525" max="11525" width="11.625" style="1" customWidth="1"/>
    <col min="11526" max="11526" width="12" style="1" customWidth="1"/>
    <col min="11527" max="11776" width="9.125" style="1"/>
    <col min="11777" max="11777" width="13.125" style="1" customWidth="1"/>
    <col min="11778" max="11778" width="22.75" style="1" customWidth="1"/>
    <col min="11779" max="11779" width="15.25" style="1" customWidth="1"/>
    <col min="11780" max="11780" width="10.125" style="1" customWidth="1"/>
    <col min="11781" max="11781" width="11.625" style="1" customWidth="1"/>
    <col min="11782" max="11782" width="12" style="1" customWidth="1"/>
    <col min="11783" max="12032" width="9.125" style="1"/>
    <col min="12033" max="12033" width="13.125" style="1" customWidth="1"/>
    <col min="12034" max="12034" width="22.75" style="1" customWidth="1"/>
    <col min="12035" max="12035" width="15.25" style="1" customWidth="1"/>
    <col min="12036" max="12036" width="10.125" style="1" customWidth="1"/>
    <col min="12037" max="12037" width="11.625" style="1" customWidth="1"/>
    <col min="12038" max="12038" width="12" style="1" customWidth="1"/>
    <col min="12039" max="12288" width="9.125" style="1"/>
    <col min="12289" max="12289" width="13.125" style="1" customWidth="1"/>
    <col min="12290" max="12290" width="22.75" style="1" customWidth="1"/>
    <col min="12291" max="12291" width="15.25" style="1" customWidth="1"/>
    <col min="12292" max="12292" width="10.125" style="1" customWidth="1"/>
    <col min="12293" max="12293" width="11.625" style="1" customWidth="1"/>
    <col min="12294" max="12294" width="12" style="1" customWidth="1"/>
    <col min="12295" max="12544" width="9.125" style="1"/>
    <col min="12545" max="12545" width="13.125" style="1" customWidth="1"/>
    <col min="12546" max="12546" width="22.75" style="1" customWidth="1"/>
    <col min="12547" max="12547" width="15.25" style="1" customWidth="1"/>
    <col min="12548" max="12548" width="10.125" style="1" customWidth="1"/>
    <col min="12549" max="12549" width="11.625" style="1" customWidth="1"/>
    <col min="12550" max="12550" width="12" style="1" customWidth="1"/>
    <col min="12551" max="12800" width="9.125" style="1"/>
    <col min="12801" max="12801" width="13.125" style="1" customWidth="1"/>
    <col min="12802" max="12802" width="22.75" style="1" customWidth="1"/>
    <col min="12803" max="12803" width="15.25" style="1" customWidth="1"/>
    <col min="12804" max="12804" width="10.125" style="1" customWidth="1"/>
    <col min="12805" max="12805" width="11.625" style="1" customWidth="1"/>
    <col min="12806" max="12806" width="12" style="1" customWidth="1"/>
    <col min="12807" max="13056" width="9.125" style="1"/>
    <col min="13057" max="13057" width="13.125" style="1" customWidth="1"/>
    <col min="13058" max="13058" width="22.75" style="1" customWidth="1"/>
    <col min="13059" max="13059" width="15.25" style="1" customWidth="1"/>
    <col min="13060" max="13060" width="10.125" style="1" customWidth="1"/>
    <col min="13061" max="13061" width="11.625" style="1" customWidth="1"/>
    <col min="13062" max="13062" width="12" style="1" customWidth="1"/>
    <col min="13063" max="13312" width="9.125" style="1"/>
    <col min="13313" max="13313" width="13.125" style="1" customWidth="1"/>
    <col min="13314" max="13314" width="22.75" style="1" customWidth="1"/>
    <col min="13315" max="13315" width="15.25" style="1" customWidth="1"/>
    <col min="13316" max="13316" width="10.125" style="1" customWidth="1"/>
    <col min="13317" max="13317" width="11.625" style="1" customWidth="1"/>
    <col min="13318" max="13318" width="12" style="1" customWidth="1"/>
    <col min="13319" max="13568" width="9.125" style="1"/>
    <col min="13569" max="13569" width="13.125" style="1" customWidth="1"/>
    <col min="13570" max="13570" width="22.75" style="1" customWidth="1"/>
    <col min="13571" max="13571" width="15.25" style="1" customWidth="1"/>
    <col min="13572" max="13572" width="10.125" style="1" customWidth="1"/>
    <col min="13573" max="13573" width="11.625" style="1" customWidth="1"/>
    <col min="13574" max="13574" width="12" style="1" customWidth="1"/>
    <col min="13575" max="13824" width="9.125" style="1"/>
    <col min="13825" max="13825" width="13.125" style="1" customWidth="1"/>
    <col min="13826" max="13826" width="22.75" style="1" customWidth="1"/>
    <col min="13827" max="13827" width="15.25" style="1" customWidth="1"/>
    <col min="13828" max="13828" width="10.125" style="1" customWidth="1"/>
    <col min="13829" max="13829" width="11.625" style="1" customWidth="1"/>
    <col min="13830" max="13830" width="12" style="1" customWidth="1"/>
    <col min="13831" max="14080" width="9.125" style="1"/>
    <col min="14081" max="14081" width="13.125" style="1" customWidth="1"/>
    <col min="14082" max="14082" width="22.75" style="1" customWidth="1"/>
    <col min="14083" max="14083" width="15.25" style="1" customWidth="1"/>
    <col min="14084" max="14084" width="10.125" style="1" customWidth="1"/>
    <col min="14085" max="14085" width="11.625" style="1" customWidth="1"/>
    <col min="14086" max="14086" width="12" style="1" customWidth="1"/>
    <col min="14087" max="14336" width="9.125" style="1"/>
    <col min="14337" max="14337" width="13.125" style="1" customWidth="1"/>
    <col min="14338" max="14338" width="22.75" style="1" customWidth="1"/>
    <col min="14339" max="14339" width="15.25" style="1" customWidth="1"/>
    <col min="14340" max="14340" width="10.125" style="1" customWidth="1"/>
    <col min="14341" max="14341" width="11.625" style="1" customWidth="1"/>
    <col min="14342" max="14342" width="12" style="1" customWidth="1"/>
    <col min="14343" max="14592" width="9.125" style="1"/>
    <col min="14593" max="14593" width="13.125" style="1" customWidth="1"/>
    <col min="14594" max="14594" width="22.75" style="1" customWidth="1"/>
    <col min="14595" max="14595" width="15.25" style="1" customWidth="1"/>
    <col min="14596" max="14596" width="10.125" style="1" customWidth="1"/>
    <col min="14597" max="14597" width="11.625" style="1" customWidth="1"/>
    <col min="14598" max="14598" width="12" style="1" customWidth="1"/>
    <col min="14599" max="14848" width="9.125" style="1"/>
    <col min="14849" max="14849" width="13.125" style="1" customWidth="1"/>
    <col min="14850" max="14850" width="22.75" style="1" customWidth="1"/>
    <col min="14851" max="14851" width="15.25" style="1" customWidth="1"/>
    <col min="14852" max="14852" width="10.125" style="1" customWidth="1"/>
    <col min="14853" max="14853" width="11.625" style="1" customWidth="1"/>
    <col min="14854" max="14854" width="12" style="1" customWidth="1"/>
    <col min="14855" max="15104" width="9.125" style="1"/>
    <col min="15105" max="15105" width="13.125" style="1" customWidth="1"/>
    <col min="15106" max="15106" width="22.75" style="1" customWidth="1"/>
    <col min="15107" max="15107" width="15.25" style="1" customWidth="1"/>
    <col min="15108" max="15108" width="10.125" style="1" customWidth="1"/>
    <col min="15109" max="15109" width="11.625" style="1" customWidth="1"/>
    <col min="15110" max="15110" width="12" style="1" customWidth="1"/>
    <col min="15111" max="15360" width="9.125" style="1"/>
    <col min="15361" max="15361" width="13.125" style="1" customWidth="1"/>
    <col min="15362" max="15362" width="22.75" style="1" customWidth="1"/>
    <col min="15363" max="15363" width="15.25" style="1" customWidth="1"/>
    <col min="15364" max="15364" width="10.125" style="1" customWidth="1"/>
    <col min="15365" max="15365" width="11.625" style="1" customWidth="1"/>
    <col min="15366" max="15366" width="12" style="1" customWidth="1"/>
    <col min="15367" max="15616" width="9.125" style="1"/>
    <col min="15617" max="15617" width="13.125" style="1" customWidth="1"/>
    <col min="15618" max="15618" width="22.75" style="1" customWidth="1"/>
    <col min="15619" max="15619" width="15.25" style="1" customWidth="1"/>
    <col min="15620" max="15620" width="10.125" style="1" customWidth="1"/>
    <col min="15621" max="15621" width="11.625" style="1" customWidth="1"/>
    <col min="15622" max="15622" width="12" style="1" customWidth="1"/>
    <col min="15623" max="15872" width="9.125" style="1"/>
    <col min="15873" max="15873" width="13.125" style="1" customWidth="1"/>
    <col min="15874" max="15874" width="22.75" style="1" customWidth="1"/>
    <col min="15875" max="15875" width="15.25" style="1" customWidth="1"/>
    <col min="15876" max="15876" width="10.125" style="1" customWidth="1"/>
    <col min="15877" max="15877" width="11.625" style="1" customWidth="1"/>
    <col min="15878" max="15878" width="12" style="1" customWidth="1"/>
    <col min="15879" max="16128" width="9.125" style="1"/>
    <col min="16129" max="16129" width="13.125" style="1" customWidth="1"/>
    <col min="16130" max="16130" width="22.75" style="1" customWidth="1"/>
    <col min="16131" max="16131" width="15.25" style="1" customWidth="1"/>
    <col min="16132" max="16132" width="10.125" style="1" customWidth="1"/>
    <col min="16133" max="16133" width="11.625" style="1" customWidth="1"/>
    <col min="16134" max="16134" width="12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165</v>
      </c>
    </row>
    <row r="5" spans="1:5">
      <c r="A5" s="1" t="s">
        <v>23</v>
      </c>
      <c r="B5" s="1" t="s">
        <v>344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217" t="s">
        <v>35</v>
      </c>
      <c r="B13" s="220" t="s">
        <v>36</v>
      </c>
      <c r="C13" s="218" t="s">
        <v>37</v>
      </c>
      <c r="D13" s="223">
        <v>44743</v>
      </c>
      <c r="E13" s="223">
        <v>44805</v>
      </c>
    </row>
    <row r="14" spans="1:5">
      <c r="A14" s="68"/>
      <c r="B14" s="61"/>
      <c r="C14" s="156"/>
      <c r="D14" s="59">
        <v>44804</v>
      </c>
      <c r="E14" s="59">
        <v>44865</v>
      </c>
    </row>
    <row r="15" spans="1:5">
      <c r="A15" s="220" t="s">
        <v>44</v>
      </c>
      <c r="B15" s="220" t="s">
        <v>126</v>
      </c>
      <c r="C15" s="203" t="s">
        <v>38</v>
      </c>
      <c r="D15" s="205">
        <v>52</v>
      </c>
      <c r="E15" s="205">
        <v>40</v>
      </c>
    </row>
    <row r="16" spans="1:5">
      <c r="A16" s="167" t="s">
        <v>45</v>
      </c>
      <c r="B16" s="203" t="s">
        <v>126</v>
      </c>
      <c r="C16" s="203" t="s">
        <v>39</v>
      </c>
      <c r="D16" s="205">
        <f>+D15</f>
        <v>52</v>
      </c>
      <c r="E16" s="205">
        <f>+E15</f>
        <v>40</v>
      </c>
    </row>
    <row r="17" spans="1:5">
      <c r="A17" s="167" t="s">
        <v>44</v>
      </c>
      <c r="B17" s="203" t="s">
        <v>126</v>
      </c>
      <c r="C17" s="203" t="s">
        <v>40</v>
      </c>
      <c r="D17" s="205">
        <f>+D15+25</f>
        <v>77</v>
      </c>
      <c r="E17" s="205">
        <f>+E15+25</f>
        <v>65</v>
      </c>
    </row>
    <row r="18" spans="1:5">
      <c r="A18" s="167" t="s">
        <v>44</v>
      </c>
      <c r="B18" s="203" t="s">
        <v>126</v>
      </c>
      <c r="C18" s="203" t="s">
        <v>41</v>
      </c>
      <c r="D18" s="205">
        <f>+D15+25</f>
        <v>77</v>
      </c>
      <c r="E18" s="205">
        <f>+E15+25</f>
        <v>65</v>
      </c>
    </row>
    <row r="19" spans="1:5" ht="14.3">
      <c r="A19" s="61" t="s">
        <v>44</v>
      </c>
      <c r="B19" s="61" t="s">
        <v>126</v>
      </c>
      <c r="C19" s="64" t="s">
        <v>42</v>
      </c>
      <c r="D19" s="62">
        <f>+D15+6</f>
        <v>58</v>
      </c>
      <c r="E19" s="62">
        <f>+E15+6</f>
        <v>46</v>
      </c>
    </row>
    <row r="20" spans="1:5">
      <c r="A20" s="220" t="s">
        <v>44</v>
      </c>
      <c r="B20" s="220" t="s">
        <v>167</v>
      </c>
      <c r="C20" s="203" t="s">
        <v>38</v>
      </c>
      <c r="D20" s="205">
        <v>59</v>
      </c>
      <c r="E20" s="205">
        <v>48</v>
      </c>
    </row>
    <row r="21" spans="1:5">
      <c r="A21" s="167" t="s">
        <v>45</v>
      </c>
      <c r="B21" s="203" t="s">
        <v>167</v>
      </c>
      <c r="C21" s="203" t="s">
        <v>39</v>
      </c>
      <c r="D21" s="205">
        <f>+D20</f>
        <v>59</v>
      </c>
      <c r="E21" s="205">
        <f>+E20</f>
        <v>48</v>
      </c>
    </row>
    <row r="22" spans="1:5">
      <c r="A22" s="167" t="s">
        <v>44</v>
      </c>
      <c r="B22" s="203" t="s">
        <v>167</v>
      </c>
      <c r="C22" s="203" t="s">
        <v>40</v>
      </c>
      <c r="D22" s="205">
        <f>+D20+25</f>
        <v>84</v>
      </c>
      <c r="E22" s="205">
        <f>+E20+25</f>
        <v>73</v>
      </c>
    </row>
    <row r="23" spans="1:5">
      <c r="A23" s="167" t="s">
        <v>44</v>
      </c>
      <c r="B23" s="203" t="s">
        <v>167</v>
      </c>
      <c r="C23" s="203" t="s">
        <v>41</v>
      </c>
      <c r="D23" s="205">
        <f>+D20+25</f>
        <v>84</v>
      </c>
      <c r="E23" s="205">
        <f>+E20+25</f>
        <v>73</v>
      </c>
    </row>
    <row r="24" spans="1:5" ht="14.3">
      <c r="A24" s="61" t="s">
        <v>44</v>
      </c>
      <c r="B24" s="61" t="s">
        <v>167</v>
      </c>
      <c r="C24" s="64" t="s">
        <v>42</v>
      </c>
      <c r="D24" s="62">
        <f>+D20+6</f>
        <v>65</v>
      </c>
      <c r="E24" s="62">
        <f>+E20+6</f>
        <v>54</v>
      </c>
    </row>
    <row r="25" spans="1:5">
      <c r="A25" s="220" t="s">
        <v>44</v>
      </c>
      <c r="B25" s="220" t="s">
        <v>345</v>
      </c>
      <c r="C25" s="220" t="s">
        <v>38</v>
      </c>
      <c r="D25" s="228">
        <v>73</v>
      </c>
      <c r="E25" s="228">
        <v>56</v>
      </c>
    </row>
    <row r="26" spans="1:5">
      <c r="A26" s="167" t="s">
        <v>45</v>
      </c>
      <c r="B26" s="203" t="s">
        <v>345</v>
      </c>
      <c r="C26" s="203" t="s">
        <v>39</v>
      </c>
      <c r="D26" s="205">
        <f>+D25</f>
        <v>73</v>
      </c>
      <c r="E26" s="205">
        <f>+E25</f>
        <v>56</v>
      </c>
    </row>
    <row r="27" spans="1:5">
      <c r="A27" s="167" t="s">
        <v>44</v>
      </c>
      <c r="B27" s="203" t="s">
        <v>345</v>
      </c>
      <c r="C27" s="203" t="s">
        <v>40</v>
      </c>
      <c r="D27" s="205">
        <f>+D25+25</f>
        <v>98</v>
      </c>
      <c r="E27" s="205">
        <f>+E25+25</f>
        <v>81</v>
      </c>
    </row>
    <row r="28" spans="1:5">
      <c r="A28" s="167" t="s">
        <v>44</v>
      </c>
      <c r="B28" s="203" t="s">
        <v>345</v>
      </c>
      <c r="C28" s="203" t="s">
        <v>41</v>
      </c>
      <c r="D28" s="205">
        <f>+D25+25</f>
        <v>98</v>
      </c>
      <c r="E28" s="205">
        <f>+E25+25</f>
        <v>81</v>
      </c>
    </row>
    <row r="29" spans="1:5" ht="14.3">
      <c r="A29" s="61" t="s">
        <v>44</v>
      </c>
      <c r="B29" s="61" t="s">
        <v>345</v>
      </c>
      <c r="C29" s="64" t="s">
        <v>42</v>
      </c>
      <c r="D29" s="62">
        <f>+D25+6</f>
        <v>79</v>
      </c>
      <c r="E29" s="62">
        <f>+E25+6</f>
        <v>62</v>
      </c>
    </row>
    <row r="31" spans="1:5" ht="14.3">
      <c r="A31" s="29" t="s">
        <v>346</v>
      </c>
    </row>
    <row r="32" spans="1:5" ht="14.3">
      <c r="A32" s="222"/>
    </row>
    <row r="33" spans="1:4" ht="14.3">
      <c r="A33" s="29"/>
      <c r="D33" s="1"/>
    </row>
    <row r="34" spans="1:4" ht="14.3">
      <c r="A34" s="29" t="s">
        <v>352</v>
      </c>
      <c r="D34" s="1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4"/>
  <sheetViews>
    <sheetView topLeftCell="A28" workbookViewId="0"/>
  </sheetViews>
  <sheetFormatPr defaultColWidth="9.125" defaultRowHeight="12.9"/>
  <cols>
    <col min="1" max="1" width="15.125" style="1" customWidth="1"/>
    <col min="2" max="2" width="30.75" style="1" customWidth="1"/>
    <col min="3" max="3" width="17.25" style="1" customWidth="1"/>
    <col min="4" max="4" width="10.625" style="34" customWidth="1"/>
    <col min="5" max="8" width="10.625" style="1" customWidth="1"/>
    <col min="9" max="16384" width="9.125" style="1"/>
  </cols>
  <sheetData>
    <row r="3" spans="1:8">
      <c r="A3" s="1" t="s">
        <v>20</v>
      </c>
      <c r="B3" s="1" t="s">
        <v>21</v>
      </c>
    </row>
    <row r="4" spans="1:8">
      <c r="A4" s="1" t="s">
        <v>22</v>
      </c>
      <c r="B4" s="1" t="s">
        <v>178</v>
      </c>
    </row>
    <row r="5" spans="1:8">
      <c r="A5" s="1" t="s">
        <v>23</v>
      </c>
      <c r="B5" s="1" t="s">
        <v>419</v>
      </c>
    </row>
    <row r="6" spans="1:8">
      <c r="A6" s="1" t="s">
        <v>24</v>
      </c>
      <c r="B6" s="1" t="s">
        <v>25</v>
      </c>
    </row>
    <row r="7" spans="1:8">
      <c r="A7" s="1" t="s">
        <v>26</v>
      </c>
      <c r="B7" s="1" t="s">
        <v>27</v>
      </c>
    </row>
    <row r="8" spans="1:8">
      <c r="A8" s="1" t="s">
        <v>28</v>
      </c>
      <c r="B8" s="1" t="s">
        <v>117</v>
      </c>
    </row>
    <row r="9" spans="1:8">
      <c r="A9" s="1" t="s">
        <v>29</v>
      </c>
      <c r="B9" s="1" t="s">
        <v>30</v>
      </c>
    </row>
    <row r="10" spans="1:8" ht="14.3">
      <c r="A10" s="1" t="s">
        <v>31</v>
      </c>
      <c r="B10" s="29" t="s">
        <v>32</v>
      </c>
    </row>
    <row r="11" spans="1:8">
      <c r="A11" s="1" t="s">
        <v>33</v>
      </c>
      <c r="B11" s="1" t="s">
        <v>34</v>
      </c>
    </row>
    <row r="13" spans="1:8">
      <c r="A13" s="217" t="s">
        <v>35</v>
      </c>
      <c r="B13" s="218" t="s">
        <v>36</v>
      </c>
      <c r="C13" s="218" t="s">
        <v>37</v>
      </c>
      <c r="D13" s="223">
        <v>44689</v>
      </c>
      <c r="E13" s="223">
        <v>44743</v>
      </c>
      <c r="F13" s="223">
        <v>44835</v>
      </c>
      <c r="G13" s="223">
        <v>44919</v>
      </c>
      <c r="H13" s="223">
        <v>44942</v>
      </c>
    </row>
    <row r="14" spans="1:8">
      <c r="A14" s="167"/>
      <c r="B14" s="156"/>
      <c r="C14" s="156"/>
      <c r="D14" s="128">
        <v>44742</v>
      </c>
      <c r="E14" s="128">
        <v>44834</v>
      </c>
      <c r="F14" s="128">
        <v>44918</v>
      </c>
      <c r="G14" s="128">
        <v>44941</v>
      </c>
      <c r="H14" s="128">
        <v>45016</v>
      </c>
    </row>
    <row r="15" spans="1:8">
      <c r="A15" s="220" t="s">
        <v>49</v>
      </c>
      <c r="B15" s="220" t="s">
        <v>258</v>
      </c>
      <c r="C15" s="220" t="s">
        <v>38</v>
      </c>
      <c r="D15" s="205">
        <v>468</v>
      </c>
      <c r="E15" s="205">
        <v>583</v>
      </c>
      <c r="F15" s="205">
        <v>469</v>
      </c>
      <c r="G15" s="205">
        <v>583</v>
      </c>
      <c r="H15" s="205">
        <v>469</v>
      </c>
    </row>
    <row r="16" spans="1:8">
      <c r="A16" s="167" t="s">
        <v>49</v>
      </c>
      <c r="B16" s="203" t="s">
        <v>258</v>
      </c>
      <c r="C16" s="203" t="s">
        <v>39</v>
      </c>
      <c r="D16" s="205">
        <f>+D15</f>
        <v>468</v>
      </c>
      <c r="E16" s="205">
        <f>+E15</f>
        <v>583</v>
      </c>
      <c r="F16" s="205">
        <f>+F15</f>
        <v>469</v>
      </c>
      <c r="G16" s="205">
        <f>+G15</f>
        <v>583</v>
      </c>
      <c r="H16" s="205">
        <f>+H15</f>
        <v>469</v>
      </c>
    </row>
    <row r="17" spans="1:8">
      <c r="A17" s="167" t="s">
        <v>49</v>
      </c>
      <c r="B17" s="203" t="s">
        <v>258</v>
      </c>
      <c r="C17" s="203" t="s">
        <v>40</v>
      </c>
      <c r="D17" s="205">
        <f>+D15+117</f>
        <v>585</v>
      </c>
      <c r="E17" s="205">
        <f>+E15+117</f>
        <v>700</v>
      </c>
      <c r="F17" s="205">
        <f>+F15+117</f>
        <v>586</v>
      </c>
      <c r="G17" s="205">
        <f>+G15+117</f>
        <v>700</v>
      </c>
      <c r="H17" s="205">
        <f>+H15+117</f>
        <v>586</v>
      </c>
    </row>
    <row r="18" spans="1:8">
      <c r="A18" s="79" t="s">
        <v>49</v>
      </c>
      <c r="B18" s="203" t="s">
        <v>258</v>
      </c>
      <c r="C18" s="203" t="s">
        <v>41</v>
      </c>
      <c r="D18" s="205">
        <f>+D15+117</f>
        <v>585</v>
      </c>
      <c r="E18" s="205">
        <f>+E15+117</f>
        <v>700</v>
      </c>
      <c r="F18" s="205">
        <f>+F15+117</f>
        <v>586</v>
      </c>
      <c r="G18" s="205">
        <f>+G15+117</f>
        <v>700</v>
      </c>
      <c r="H18" s="205">
        <f>+H15+117</f>
        <v>586</v>
      </c>
    </row>
    <row r="19" spans="1:8">
      <c r="A19" s="124" t="s">
        <v>49</v>
      </c>
      <c r="B19" s="119" t="s">
        <v>258</v>
      </c>
      <c r="C19" s="119" t="s">
        <v>418</v>
      </c>
      <c r="D19" s="129">
        <f>+D15+32</f>
        <v>500</v>
      </c>
      <c r="E19" s="129">
        <f>+E15+32</f>
        <v>615</v>
      </c>
      <c r="F19" s="129">
        <f>+F15+32</f>
        <v>501</v>
      </c>
      <c r="G19" s="129">
        <f>+G15+32</f>
        <v>615</v>
      </c>
      <c r="H19" s="129">
        <f>+H15+32</f>
        <v>501</v>
      </c>
    </row>
    <row r="20" spans="1:8">
      <c r="A20" s="220" t="s">
        <v>47</v>
      </c>
      <c r="B20" s="220" t="s">
        <v>420</v>
      </c>
      <c r="C20" s="220" t="s">
        <v>38</v>
      </c>
      <c r="D20" s="205">
        <v>579</v>
      </c>
      <c r="E20" s="205">
        <v>694</v>
      </c>
      <c r="F20" s="205">
        <v>580</v>
      </c>
      <c r="G20" s="205">
        <v>694</v>
      </c>
      <c r="H20" s="205">
        <v>580</v>
      </c>
    </row>
    <row r="21" spans="1:8">
      <c r="A21" s="167" t="s">
        <v>47</v>
      </c>
      <c r="B21" s="203" t="s">
        <v>420</v>
      </c>
      <c r="C21" s="203" t="s">
        <v>39</v>
      </c>
      <c r="D21" s="205">
        <f>+D20</f>
        <v>579</v>
      </c>
      <c r="E21" s="205">
        <f>+E20</f>
        <v>694</v>
      </c>
      <c r="F21" s="205">
        <f>+F20</f>
        <v>580</v>
      </c>
      <c r="G21" s="205">
        <f>+G20</f>
        <v>694</v>
      </c>
      <c r="H21" s="205">
        <f>+H20</f>
        <v>580</v>
      </c>
    </row>
    <row r="22" spans="1:8">
      <c r="A22" s="167" t="s">
        <v>47</v>
      </c>
      <c r="B22" s="203" t="s">
        <v>420</v>
      </c>
      <c r="C22" s="203" t="s">
        <v>40</v>
      </c>
      <c r="D22" s="205">
        <f>+D20+117</f>
        <v>696</v>
      </c>
      <c r="E22" s="205">
        <f>+E20+117</f>
        <v>811</v>
      </c>
      <c r="F22" s="205">
        <f>+F20+117</f>
        <v>697</v>
      </c>
      <c r="G22" s="205">
        <f>+G20+117</f>
        <v>811</v>
      </c>
      <c r="H22" s="205">
        <f>+H20+117</f>
        <v>697</v>
      </c>
    </row>
    <row r="23" spans="1:8">
      <c r="A23" s="167" t="s">
        <v>47</v>
      </c>
      <c r="B23" s="203" t="s">
        <v>420</v>
      </c>
      <c r="C23" s="203" t="s">
        <v>41</v>
      </c>
      <c r="D23" s="205">
        <f>+D20+117</f>
        <v>696</v>
      </c>
      <c r="E23" s="205">
        <f>+E20+117</f>
        <v>811</v>
      </c>
      <c r="F23" s="205">
        <f>+F20+117</f>
        <v>697</v>
      </c>
      <c r="G23" s="205">
        <f>+G20+117</f>
        <v>811</v>
      </c>
      <c r="H23" s="205">
        <f>+H20+117</f>
        <v>697</v>
      </c>
    </row>
    <row r="24" spans="1:8">
      <c r="A24" s="119" t="s">
        <v>47</v>
      </c>
      <c r="B24" s="119" t="s">
        <v>420</v>
      </c>
      <c r="C24" s="119" t="s">
        <v>418</v>
      </c>
      <c r="D24" s="129">
        <f>+D20+32</f>
        <v>611</v>
      </c>
      <c r="E24" s="129">
        <f>+E20+32</f>
        <v>726</v>
      </c>
      <c r="F24" s="129">
        <f>+F20+32</f>
        <v>612</v>
      </c>
      <c r="G24" s="129">
        <f>+G20+32</f>
        <v>726</v>
      </c>
      <c r="H24" s="129">
        <f>+H20+32</f>
        <v>612</v>
      </c>
    </row>
    <row r="25" spans="1:8">
      <c r="A25" s="220" t="s">
        <v>47</v>
      </c>
      <c r="B25" s="203" t="s">
        <v>421</v>
      </c>
      <c r="C25" s="203" t="s">
        <v>38</v>
      </c>
      <c r="D25" s="205">
        <v>702</v>
      </c>
      <c r="E25" s="205">
        <v>817</v>
      </c>
      <c r="F25" s="205">
        <v>702</v>
      </c>
      <c r="G25" s="205">
        <v>817</v>
      </c>
      <c r="H25" s="205">
        <v>702</v>
      </c>
    </row>
    <row r="26" spans="1:8">
      <c r="A26" s="167" t="s">
        <v>47</v>
      </c>
      <c r="B26" s="203" t="s">
        <v>421</v>
      </c>
      <c r="C26" s="203" t="s">
        <v>39</v>
      </c>
      <c r="D26" s="205">
        <f>+D25</f>
        <v>702</v>
      </c>
      <c r="E26" s="205">
        <f>+E25</f>
        <v>817</v>
      </c>
      <c r="F26" s="205">
        <f>+F25</f>
        <v>702</v>
      </c>
      <c r="G26" s="205">
        <f>+G25</f>
        <v>817</v>
      </c>
      <c r="H26" s="205">
        <f>+H25</f>
        <v>702</v>
      </c>
    </row>
    <row r="27" spans="1:8">
      <c r="A27" s="167" t="s">
        <v>47</v>
      </c>
      <c r="B27" s="203" t="s">
        <v>421</v>
      </c>
      <c r="C27" s="203" t="s">
        <v>40</v>
      </c>
      <c r="D27" s="205">
        <f>+D25+117</f>
        <v>819</v>
      </c>
      <c r="E27" s="205">
        <f>+E25+117</f>
        <v>934</v>
      </c>
      <c r="F27" s="205">
        <f>+F25+117</f>
        <v>819</v>
      </c>
      <c r="G27" s="205">
        <f>+G25+117</f>
        <v>934</v>
      </c>
      <c r="H27" s="205">
        <f>+H25+117</f>
        <v>819</v>
      </c>
    </row>
    <row r="28" spans="1:8">
      <c r="A28" s="167" t="s">
        <v>47</v>
      </c>
      <c r="B28" s="203" t="s">
        <v>421</v>
      </c>
      <c r="C28" s="203" t="s">
        <v>41</v>
      </c>
      <c r="D28" s="205">
        <f>+D25+117</f>
        <v>819</v>
      </c>
      <c r="E28" s="205">
        <f>+E25+117</f>
        <v>934</v>
      </c>
      <c r="F28" s="205">
        <f>+F25+117</f>
        <v>819</v>
      </c>
      <c r="G28" s="205">
        <f>+G25+117</f>
        <v>934</v>
      </c>
      <c r="H28" s="205">
        <f>+H25+117</f>
        <v>819</v>
      </c>
    </row>
    <row r="29" spans="1:8" ht="14.3">
      <c r="A29" s="119" t="s">
        <v>47</v>
      </c>
      <c r="B29" s="119" t="s">
        <v>421</v>
      </c>
      <c r="C29" s="125" t="s">
        <v>418</v>
      </c>
      <c r="D29" s="129">
        <f>+D25+32</f>
        <v>734</v>
      </c>
      <c r="E29" s="129">
        <f>+E25+32</f>
        <v>849</v>
      </c>
      <c r="F29" s="129">
        <f>+F25+32</f>
        <v>734</v>
      </c>
      <c r="G29" s="129">
        <f>+G25+32</f>
        <v>849</v>
      </c>
      <c r="H29" s="129">
        <f>+H25+32</f>
        <v>734</v>
      </c>
    </row>
    <row r="30" spans="1:8">
      <c r="A30" s="220" t="s">
        <v>47</v>
      </c>
      <c r="B30" s="203" t="s">
        <v>422</v>
      </c>
      <c r="C30" s="203" t="s">
        <v>38</v>
      </c>
      <c r="D30" s="205">
        <v>879</v>
      </c>
      <c r="E30" s="205">
        <v>994</v>
      </c>
      <c r="F30" s="205">
        <v>880</v>
      </c>
      <c r="G30" s="205">
        <v>994</v>
      </c>
      <c r="H30" s="205">
        <v>880</v>
      </c>
    </row>
    <row r="31" spans="1:8">
      <c r="A31" s="167" t="s">
        <v>47</v>
      </c>
      <c r="B31" s="203" t="s">
        <v>422</v>
      </c>
      <c r="C31" s="203" t="s">
        <v>39</v>
      </c>
      <c r="D31" s="205">
        <f>+D30</f>
        <v>879</v>
      </c>
      <c r="E31" s="205">
        <f>+E30</f>
        <v>994</v>
      </c>
      <c r="F31" s="205">
        <f>+F30</f>
        <v>880</v>
      </c>
      <c r="G31" s="205">
        <f>+G30</f>
        <v>994</v>
      </c>
      <c r="H31" s="205">
        <f>+H30</f>
        <v>880</v>
      </c>
    </row>
    <row r="32" spans="1:8">
      <c r="A32" s="167" t="s">
        <v>47</v>
      </c>
      <c r="B32" s="203" t="s">
        <v>422</v>
      </c>
      <c r="C32" s="203" t="s">
        <v>40</v>
      </c>
      <c r="D32" s="205">
        <f>+D30+117</f>
        <v>996</v>
      </c>
      <c r="E32" s="205">
        <f>+E30+117</f>
        <v>1111</v>
      </c>
      <c r="F32" s="205">
        <f>+F30+117</f>
        <v>997</v>
      </c>
      <c r="G32" s="205">
        <f>+G30+117</f>
        <v>1111</v>
      </c>
      <c r="H32" s="205">
        <f>+H30+117</f>
        <v>997</v>
      </c>
    </row>
    <row r="33" spans="1:8">
      <c r="A33" s="167" t="s">
        <v>47</v>
      </c>
      <c r="B33" s="203" t="s">
        <v>422</v>
      </c>
      <c r="C33" s="203" t="s">
        <v>41</v>
      </c>
      <c r="D33" s="205">
        <f>+D30+117</f>
        <v>996</v>
      </c>
      <c r="E33" s="205">
        <f>+E30+117</f>
        <v>1111</v>
      </c>
      <c r="F33" s="205">
        <f>+F30+117</f>
        <v>997</v>
      </c>
      <c r="G33" s="205">
        <f>+G30+117</f>
        <v>1111</v>
      </c>
      <c r="H33" s="205">
        <f>+H30+117</f>
        <v>997</v>
      </c>
    </row>
    <row r="34" spans="1:8" ht="14.3">
      <c r="A34" s="119" t="s">
        <v>47</v>
      </c>
      <c r="B34" s="119" t="s">
        <v>422</v>
      </c>
      <c r="C34" s="125" t="s">
        <v>418</v>
      </c>
      <c r="D34" s="129">
        <f>+D30+32</f>
        <v>911</v>
      </c>
      <c r="E34" s="129">
        <f>+E30+32</f>
        <v>1026</v>
      </c>
      <c r="F34" s="129">
        <f>+F30+32</f>
        <v>912</v>
      </c>
      <c r="G34" s="129">
        <f>+G30+32</f>
        <v>1026</v>
      </c>
      <c r="H34" s="129">
        <f>+H30+32</f>
        <v>912</v>
      </c>
    </row>
    <row r="35" spans="1:8">
      <c r="A35" s="220" t="s">
        <v>47</v>
      </c>
      <c r="B35" s="203" t="s">
        <v>423</v>
      </c>
      <c r="C35" s="203" t="s">
        <v>46</v>
      </c>
      <c r="D35" s="205">
        <v>1088</v>
      </c>
      <c r="E35" s="205">
        <v>1178</v>
      </c>
      <c r="F35" s="205">
        <v>1088</v>
      </c>
      <c r="G35" s="205">
        <v>1178</v>
      </c>
      <c r="H35" s="205">
        <v>1088</v>
      </c>
    </row>
    <row r="36" spans="1:8">
      <c r="A36" s="167" t="s">
        <v>47</v>
      </c>
      <c r="B36" s="203" t="s">
        <v>423</v>
      </c>
      <c r="C36" s="203" t="s">
        <v>149</v>
      </c>
      <c r="D36" s="205">
        <f>+D35+117</f>
        <v>1205</v>
      </c>
      <c r="E36" s="205">
        <f>+E35+117</f>
        <v>1295</v>
      </c>
      <c r="F36" s="205">
        <f>+F35+117</f>
        <v>1205</v>
      </c>
      <c r="G36" s="205">
        <f>+G35+117</f>
        <v>1295</v>
      </c>
      <c r="H36" s="205">
        <f>+H35+117</f>
        <v>1205</v>
      </c>
    </row>
    <row r="37" spans="1:8" ht="14.3">
      <c r="A37" s="119" t="s">
        <v>47</v>
      </c>
      <c r="B37" s="119" t="s">
        <v>423</v>
      </c>
      <c r="C37" s="125" t="s">
        <v>424</v>
      </c>
      <c r="D37" s="129">
        <f>+D35+32</f>
        <v>1120</v>
      </c>
      <c r="E37" s="129">
        <f>+E35+32</f>
        <v>1210</v>
      </c>
      <c r="F37" s="129">
        <f>+F35+32</f>
        <v>1120</v>
      </c>
      <c r="G37" s="129">
        <f>+G35+32</f>
        <v>1210</v>
      </c>
      <c r="H37" s="129">
        <f>+H35+32</f>
        <v>1120</v>
      </c>
    </row>
    <row r="38" spans="1:8">
      <c r="A38" s="260" t="s">
        <v>425</v>
      </c>
    </row>
    <row r="39" spans="1:8">
      <c r="A39" s="261" t="s">
        <v>426</v>
      </c>
    </row>
    <row r="40" spans="1:8">
      <c r="A40" s="261" t="s">
        <v>427</v>
      </c>
    </row>
    <row r="41" spans="1:8">
      <c r="A41" s="262" t="s">
        <v>428</v>
      </c>
    </row>
    <row r="42" spans="1:8">
      <c r="A42" s="1" t="s">
        <v>429</v>
      </c>
    </row>
    <row r="44" spans="1:8" ht="14.3">
      <c r="A44" s="29" t="s">
        <v>430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56"/>
  <sheetViews>
    <sheetView topLeftCell="A45" workbookViewId="0">
      <selection activeCell="E12" sqref="E12"/>
    </sheetView>
  </sheetViews>
  <sheetFormatPr defaultColWidth="9.125" defaultRowHeight="12.9"/>
  <cols>
    <col min="1" max="1" width="17.125" style="1" customWidth="1"/>
    <col min="2" max="2" width="25.125" style="1" customWidth="1"/>
    <col min="3" max="3" width="23.625" style="1" customWidth="1"/>
    <col min="4" max="7" width="11.25" style="1" customWidth="1"/>
    <col min="8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48</v>
      </c>
    </row>
    <row r="5" spans="1:4">
      <c r="A5" s="1" t="s">
        <v>23</v>
      </c>
      <c r="B5" s="1" t="s">
        <v>332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222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 ht="14.3">
      <c r="A13" s="329" t="s">
        <v>35</v>
      </c>
      <c r="B13" s="218" t="s">
        <v>36</v>
      </c>
      <c r="C13" s="218" t="s">
        <v>37</v>
      </c>
      <c r="D13" s="268">
        <v>44774</v>
      </c>
    </row>
    <row r="14" spans="1:4" ht="14.3">
      <c r="A14" s="241"/>
      <c r="B14" s="156"/>
      <c r="C14" s="156"/>
      <c r="D14" s="235">
        <v>44804</v>
      </c>
    </row>
    <row r="15" spans="1:4" ht="14.3">
      <c r="A15" s="265" t="s">
        <v>110</v>
      </c>
      <c r="B15" s="265" t="s">
        <v>334</v>
      </c>
      <c r="C15" s="265" t="s">
        <v>38</v>
      </c>
      <c r="D15" s="336">
        <v>767</v>
      </c>
    </row>
    <row r="16" spans="1:4" ht="14.3">
      <c r="A16" s="337" t="s">
        <v>110</v>
      </c>
      <c r="B16" s="337" t="s">
        <v>334</v>
      </c>
      <c r="C16" s="337" t="s">
        <v>39</v>
      </c>
      <c r="D16" s="336">
        <f>+D15</f>
        <v>767</v>
      </c>
    </row>
    <row r="17" spans="1:4" ht="14.3">
      <c r="A17" s="337" t="s">
        <v>110</v>
      </c>
      <c r="B17" s="337" t="s">
        <v>334</v>
      </c>
      <c r="C17" s="337" t="s">
        <v>40</v>
      </c>
      <c r="D17" s="336">
        <f>+D15+83</f>
        <v>850</v>
      </c>
    </row>
    <row r="18" spans="1:4" ht="14.3">
      <c r="A18" s="337" t="s">
        <v>110</v>
      </c>
      <c r="B18" s="337" t="s">
        <v>334</v>
      </c>
      <c r="C18" s="337" t="s">
        <v>41</v>
      </c>
      <c r="D18" s="336">
        <f>+D15+83</f>
        <v>850</v>
      </c>
    </row>
    <row r="19" spans="1:4" ht="14.3">
      <c r="A19" s="232" t="s">
        <v>110</v>
      </c>
      <c r="B19" s="232" t="s">
        <v>334</v>
      </c>
      <c r="C19" s="232" t="s">
        <v>42</v>
      </c>
      <c r="D19" s="234">
        <f>+D15+17</f>
        <v>784</v>
      </c>
    </row>
    <row r="20" spans="1:4" ht="14.3">
      <c r="A20" s="265" t="s">
        <v>110</v>
      </c>
      <c r="B20" s="265" t="s">
        <v>335</v>
      </c>
      <c r="C20" s="265" t="s">
        <v>38</v>
      </c>
      <c r="D20" s="336">
        <v>795</v>
      </c>
    </row>
    <row r="21" spans="1:4" ht="14.3">
      <c r="A21" s="337" t="s">
        <v>110</v>
      </c>
      <c r="B21" s="337" t="s">
        <v>335</v>
      </c>
      <c r="C21" s="337" t="s">
        <v>39</v>
      </c>
      <c r="D21" s="336">
        <f>+D20</f>
        <v>795</v>
      </c>
    </row>
    <row r="22" spans="1:4" ht="14.3">
      <c r="A22" s="337" t="s">
        <v>110</v>
      </c>
      <c r="B22" s="337" t="s">
        <v>335</v>
      </c>
      <c r="C22" s="337" t="s">
        <v>40</v>
      </c>
      <c r="D22" s="336">
        <f>+D20+83</f>
        <v>878</v>
      </c>
    </row>
    <row r="23" spans="1:4" ht="14.3">
      <c r="A23" s="337" t="s">
        <v>110</v>
      </c>
      <c r="B23" s="337" t="s">
        <v>335</v>
      </c>
      <c r="C23" s="337" t="s">
        <v>41</v>
      </c>
      <c r="D23" s="336">
        <f>+D20+83</f>
        <v>878</v>
      </c>
    </row>
    <row r="24" spans="1:4" ht="14.3">
      <c r="A24" s="232" t="s">
        <v>110</v>
      </c>
      <c r="B24" s="232" t="s">
        <v>335</v>
      </c>
      <c r="C24" s="232" t="s">
        <v>42</v>
      </c>
      <c r="D24" s="234">
        <f>+D20+17</f>
        <v>812</v>
      </c>
    </row>
    <row r="25" spans="1:4" ht="14.3">
      <c r="A25" s="265" t="s">
        <v>110</v>
      </c>
      <c r="B25" s="265" t="s">
        <v>441</v>
      </c>
      <c r="C25" s="265" t="s">
        <v>38</v>
      </c>
      <c r="D25" s="336" t="s">
        <v>52</v>
      </c>
    </row>
    <row r="26" spans="1:4" ht="14.3">
      <c r="A26" s="337" t="s">
        <v>110</v>
      </c>
      <c r="B26" s="337" t="s">
        <v>441</v>
      </c>
      <c r="C26" s="337" t="s">
        <v>39</v>
      </c>
      <c r="D26" s="336" t="s">
        <v>52</v>
      </c>
    </row>
    <row r="27" spans="1:4" ht="14.3">
      <c r="A27" s="337" t="s">
        <v>110</v>
      </c>
      <c r="B27" s="337" t="s">
        <v>441</v>
      </c>
      <c r="C27" s="337" t="s">
        <v>40</v>
      </c>
      <c r="D27" s="336" t="s">
        <v>52</v>
      </c>
    </row>
    <row r="28" spans="1:4" ht="14.3">
      <c r="A28" s="337" t="s">
        <v>110</v>
      </c>
      <c r="B28" s="337" t="s">
        <v>441</v>
      </c>
      <c r="C28" s="337" t="s">
        <v>41</v>
      </c>
      <c r="D28" s="336" t="s">
        <v>52</v>
      </c>
    </row>
    <row r="29" spans="1:4" ht="14.3">
      <c r="A29" s="232" t="s">
        <v>110</v>
      </c>
      <c r="B29" s="232" t="s">
        <v>441</v>
      </c>
      <c r="C29" s="232" t="s">
        <v>42</v>
      </c>
      <c r="D29" s="234" t="s">
        <v>52</v>
      </c>
    </row>
    <row r="30" spans="1:4" ht="14.3">
      <c r="A30" s="265" t="s">
        <v>111</v>
      </c>
      <c r="B30" s="265" t="s">
        <v>337</v>
      </c>
      <c r="C30" s="337" t="s">
        <v>38</v>
      </c>
      <c r="D30" s="336" t="s">
        <v>52</v>
      </c>
    </row>
    <row r="31" spans="1:4" ht="14.3">
      <c r="A31" s="337" t="s">
        <v>111</v>
      </c>
      <c r="B31" s="337" t="s">
        <v>337</v>
      </c>
      <c r="C31" s="337" t="s">
        <v>39</v>
      </c>
      <c r="D31" s="336" t="s">
        <v>52</v>
      </c>
    </row>
    <row r="32" spans="1:4" ht="14.3">
      <c r="A32" s="337" t="s">
        <v>111</v>
      </c>
      <c r="B32" s="337" t="s">
        <v>337</v>
      </c>
      <c r="C32" s="337" t="s">
        <v>40</v>
      </c>
      <c r="D32" s="336" t="s">
        <v>52</v>
      </c>
    </row>
    <row r="33" spans="1:4" ht="14.3">
      <c r="A33" s="337" t="s">
        <v>111</v>
      </c>
      <c r="B33" s="337" t="s">
        <v>337</v>
      </c>
      <c r="C33" s="337" t="s">
        <v>41</v>
      </c>
      <c r="D33" s="336" t="s">
        <v>52</v>
      </c>
    </row>
    <row r="34" spans="1:4" ht="14.3">
      <c r="A34" s="337" t="s">
        <v>111</v>
      </c>
      <c r="B34" s="337" t="s">
        <v>337</v>
      </c>
      <c r="C34" s="236" t="s">
        <v>42</v>
      </c>
      <c r="D34" s="234" t="s">
        <v>52</v>
      </c>
    </row>
    <row r="35" spans="1:4" ht="14.3">
      <c r="A35" s="265" t="s">
        <v>111</v>
      </c>
      <c r="B35" s="265" t="s">
        <v>338</v>
      </c>
      <c r="C35" s="337" t="s">
        <v>38</v>
      </c>
      <c r="D35" s="336" t="s">
        <v>52</v>
      </c>
    </row>
    <row r="36" spans="1:4" ht="14.3">
      <c r="A36" s="337" t="s">
        <v>111</v>
      </c>
      <c r="B36" s="337" t="s">
        <v>338</v>
      </c>
      <c r="C36" s="337" t="s">
        <v>39</v>
      </c>
      <c r="D36" s="336" t="s">
        <v>52</v>
      </c>
    </row>
    <row r="37" spans="1:4" ht="14.3">
      <c r="A37" s="337" t="s">
        <v>111</v>
      </c>
      <c r="B37" s="337" t="s">
        <v>338</v>
      </c>
      <c r="C37" s="337" t="s">
        <v>40</v>
      </c>
      <c r="D37" s="336" t="s">
        <v>52</v>
      </c>
    </row>
    <row r="38" spans="1:4" ht="14.3">
      <c r="A38" s="337" t="s">
        <v>111</v>
      </c>
      <c r="B38" s="337" t="s">
        <v>338</v>
      </c>
      <c r="C38" s="337" t="s">
        <v>41</v>
      </c>
      <c r="D38" s="336" t="s">
        <v>52</v>
      </c>
    </row>
    <row r="39" spans="1:4" ht="14.3">
      <c r="A39" s="337" t="s">
        <v>111</v>
      </c>
      <c r="B39" s="337" t="s">
        <v>338</v>
      </c>
      <c r="C39" s="236" t="s">
        <v>42</v>
      </c>
      <c r="D39" s="336" t="s">
        <v>52</v>
      </c>
    </row>
    <row r="40" spans="1:4" ht="14.3">
      <c r="A40" s="265" t="s">
        <v>111</v>
      </c>
      <c r="B40" s="265" t="s">
        <v>339</v>
      </c>
      <c r="C40" s="265" t="s">
        <v>46</v>
      </c>
      <c r="D40" s="275">
        <v>1890</v>
      </c>
    </row>
    <row r="41" spans="1:4" ht="14.3">
      <c r="A41" s="337" t="s">
        <v>111</v>
      </c>
      <c r="B41" s="337" t="s">
        <v>339</v>
      </c>
      <c r="C41" s="337" t="s">
        <v>148</v>
      </c>
      <c r="D41" s="336">
        <f>+D40+83</f>
        <v>1973</v>
      </c>
    </row>
    <row r="42" spans="1:4" ht="14.3">
      <c r="A42" s="337" t="s">
        <v>111</v>
      </c>
      <c r="B42" s="337" t="s">
        <v>339</v>
      </c>
      <c r="C42" s="337" t="s">
        <v>149</v>
      </c>
      <c r="D42" s="336">
        <f>+D40+83</f>
        <v>1973</v>
      </c>
    </row>
    <row r="43" spans="1:4" ht="14.3">
      <c r="A43" s="337" t="s">
        <v>111</v>
      </c>
      <c r="B43" s="337" t="s">
        <v>339</v>
      </c>
      <c r="C43" s="232" t="s">
        <v>340</v>
      </c>
      <c r="D43" s="336">
        <f>+D40+17</f>
        <v>1907</v>
      </c>
    </row>
    <row r="44" spans="1:4" ht="14.3">
      <c r="A44" s="265" t="s">
        <v>111</v>
      </c>
      <c r="B44" s="265" t="s">
        <v>341</v>
      </c>
      <c r="C44" s="337" t="s">
        <v>38</v>
      </c>
      <c r="D44" s="275">
        <v>1813</v>
      </c>
    </row>
    <row r="45" spans="1:4" ht="14.3">
      <c r="A45" s="337" t="s">
        <v>111</v>
      </c>
      <c r="B45" s="337" t="s">
        <v>341</v>
      </c>
      <c r="C45" s="337" t="s">
        <v>39</v>
      </c>
      <c r="D45" s="336">
        <f>+D44</f>
        <v>1813</v>
      </c>
    </row>
    <row r="46" spans="1:4" ht="14.3">
      <c r="A46" s="337" t="s">
        <v>111</v>
      </c>
      <c r="B46" s="337" t="s">
        <v>341</v>
      </c>
      <c r="C46" s="337" t="s">
        <v>40</v>
      </c>
      <c r="D46" s="336">
        <f>+D44+83</f>
        <v>1896</v>
      </c>
    </row>
    <row r="47" spans="1:4" ht="14.3">
      <c r="A47" s="337" t="s">
        <v>111</v>
      </c>
      <c r="B47" s="337" t="s">
        <v>341</v>
      </c>
      <c r="C47" s="337" t="s">
        <v>41</v>
      </c>
      <c r="D47" s="336">
        <f>+D44+83</f>
        <v>1896</v>
      </c>
    </row>
    <row r="48" spans="1:4" ht="14.3">
      <c r="A48" s="232" t="s">
        <v>111</v>
      </c>
      <c r="B48" s="232" t="s">
        <v>341</v>
      </c>
      <c r="C48" s="236" t="s">
        <v>42</v>
      </c>
      <c r="D48" s="234">
        <f>+D44+17</f>
        <v>1830</v>
      </c>
    </row>
    <row r="49" spans="1:2" ht="16.3">
      <c r="A49" s="331" t="s">
        <v>505</v>
      </c>
    </row>
    <row r="50" spans="1:2" ht="16.3">
      <c r="A50" s="331" t="s">
        <v>506</v>
      </c>
    </row>
    <row r="51" spans="1:2" ht="16.3">
      <c r="A51" s="332" t="s">
        <v>439</v>
      </c>
    </row>
    <row r="52" spans="1:2" ht="16.3">
      <c r="A52" s="332" t="s">
        <v>440</v>
      </c>
    </row>
    <row r="53" spans="1:2" ht="16.3">
      <c r="A53" s="333" t="s">
        <v>333</v>
      </c>
    </row>
    <row r="54" spans="1:2">
      <c r="A54" s="1" t="s">
        <v>336</v>
      </c>
    </row>
    <row r="56" spans="1:2" ht="14.3">
      <c r="A56" s="273" t="s">
        <v>504</v>
      </c>
      <c r="B56" s="27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5"/>
  <sheetViews>
    <sheetView topLeftCell="A7" workbookViewId="0">
      <selection activeCell="D27" sqref="D27"/>
    </sheetView>
  </sheetViews>
  <sheetFormatPr defaultColWidth="9.125" defaultRowHeight="12.9"/>
  <cols>
    <col min="1" max="1" width="15.875" style="1" customWidth="1"/>
    <col min="2" max="2" width="32.25" style="1" customWidth="1"/>
    <col min="3" max="3" width="18.625" style="1" customWidth="1"/>
    <col min="4" max="5" width="11.375" style="1" customWidth="1"/>
    <col min="6" max="6" width="15.75" style="1" customWidth="1"/>
    <col min="7" max="8" width="9.125" style="1"/>
    <col min="9" max="9" width="19" style="1" customWidth="1"/>
    <col min="10" max="16384" width="9.125" style="1"/>
  </cols>
  <sheetData>
    <row r="2" spans="1:5">
      <c r="A2" s="1" t="s">
        <v>20</v>
      </c>
      <c r="B2" s="1" t="s">
        <v>21</v>
      </c>
      <c r="D2" s="34"/>
      <c r="E2" s="34"/>
    </row>
    <row r="3" spans="1:5">
      <c r="A3" s="1" t="s">
        <v>22</v>
      </c>
      <c r="B3" s="1" t="s">
        <v>178</v>
      </c>
      <c r="D3" s="34"/>
      <c r="E3" s="34"/>
    </row>
    <row r="4" spans="1:5">
      <c r="A4" s="1" t="s">
        <v>23</v>
      </c>
      <c r="B4" s="1" t="s">
        <v>205</v>
      </c>
      <c r="D4" s="34"/>
      <c r="E4" s="34"/>
    </row>
    <row r="5" spans="1:5">
      <c r="A5" s="1" t="s">
        <v>24</v>
      </c>
      <c r="B5" s="1" t="s">
        <v>25</v>
      </c>
      <c r="D5" s="34"/>
      <c r="E5" s="34"/>
    </row>
    <row r="6" spans="1:5">
      <c r="A6" s="1" t="s">
        <v>26</v>
      </c>
      <c r="B6" s="1" t="s">
        <v>27</v>
      </c>
      <c r="D6" s="34"/>
      <c r="E6" s="34"/>
    </row>
    <row r="7" spans="1:5">
      <c r="A7" s="1" t="s">
        <v>28</v>
      </c>
      <c r="B7" s="1" t="s">
        <v>117</v>
      </c>
      <c r="D7" s="34"/>
      <c r="E7" s="34"/>
    </row>
    <row r="8" spans="1:5">
      <c r="A8" s="1" t="s">
        <v>29</v>
      </c>
      <c r="B8" s="1" t="s">
        <v>30</v>
      </c>
      <c r="D8" s="34"/>
      <c r="E8" s="34"/>
    </row>
    <row r="9" spans="1:5" ht="14.3">
      <c r="A9" s="1" t="s">
        <v>31</v>
      </c>
      <c r="B9" s="29" t="s">
        <v>32</v>
      </c>
      <c r="D9" s="34"/>
      <c r="E9" s="34"/>
    </row>
    <row r="10" spans="1:5">
      <c r="A10" s="1" t="s">
        <v>33</v>
      </c>
      <c r="B10" s="1" t="s">
        <v>34</v>
      </c>
      <c r="D10" s="34"/>
      <c r="E10" s="34"/>
    </row>
    <row r="11" spans="1:5">
      <c r="D11" s="34"/>
      <c r="E11" s="34"/>
    </row>
    <row r="12" spans="1:5">
      <c r="A12" s="86" t="s">
        <v>35</v>
      </c>
      <c r="B12" s="114" t="s">
        <v>36</v>
      </c>
      <c r="C12" s="114" t="s">
        <v>37</v>
      </c>
      <c r="D12" s="115">
        <v>44713</v>
      </c>
    </row>
    <row r="13" spans="1:5">
      <c r="A13" s="58"/>
      <c r="B13" s="61"/>
      <c r="C13" s="61"/>
      <c r="D13" s="59">
        <v>44804</v>
      </c>
    </row>
    <row r="14" spans="1:5" ht="14.3">
      <c r="A14" s="114" t="s">
        <v>44</v>
      </c>
      <c r="B14" s="114" t="s">
        <v>122</v>
      </c>
      <c r="C14" s="114" t="s">
        <v>38</v>
      </c>
      <c r="D14" s="70">
        <v>62</v>
      </c>
    </row>
    <row r="15" spans="1:5" ht="14.3">
      <c r="A15" s="58" t="s">
        <v>45</v>
      </c>
      <c r="B15" s="67" t="s">
        <v>122</v>
      </c>
      <c r="C15" s="67" t="s">
        <v>39</v>
      </c>
      <c r="D15" s="70">
        <f>+D14</f>
        <v>62</v>
      </c>
    </row>
    <row r="16" spans="1:5" ht="14.3">
      <c r="A16" s="61" t="s">
        <v>44</v>
      </c>
      <c r="B16" s="61" t="s">
        <v>122</v>
      </c>
      <c r="C16" s="61" t="s">
        <v>42</v>
      </c>
      <c r="D16" s="71">
        <f>+D14+10</f>
        <v>72</v>
      </c>
    </row>
    <row r="17" spans="1:4" ht="14.3">
      <c r="A17" s="114" t="s">
        <v>209</v>
      </c>
      <c r="B17" s="114" t="s">
        <v>210</v>
      </c>
      <c r="C17" s="114" t="s">
        <v>38</v>
      </c>
      <c r="D17" s="70">
        <v>85</v>
      </c>
    </row>
    <row r="18" spans="1:4" ht="14.3">
      <c r="A18" s="58" t="s">
        <v>209</v>
      </c>
      <c r="B18" s="67" t="s">
        <v>210</v>
      </c>
      <c r="C18" s="67" t="s">
        <v>39</v>
      </c>
      <c r="D18" s="70">
        <f>+D17</f>
        <v>85</v>
      </c>
    </row>
    <row r="19" spans="1:4" ht="14.3">
      <c r="A19" s="58" t="s">
        <v>209</v>
      </c>
      <c r="B19" s="67" t="s">
        <v>210</v>
      </c>
      <c r="C19" s="67" t="s">
        <v>40</v>
      </c>
      <c r="D19" s="70">
        <f>+D17+40</f>
        <v>125</v>
      </c>
    </row>
    <row r="20" spans="1:4" ht="14.3">
      <c r="A20" s="58" t="s">
        <v>209</v>
      </c>
      <c r="B20" s="67" t="s">
        <v>210</v>
      </c>
      <c r="C20" s="67" t="s">
        <v>41</v>
      </c>
      <c r="D20" s="70">
        <f>+D17+40</f>
        <v>125</v>
      </c>
    </row>
    <row r="21" spans="1:4" ht="14.3">
      <c r="A21" s="61" t="s">
        <v>209</v>
      </c>
      <c r="B21" s="61" t="s">
        <v>210</v>
      </c>
      <c r="C21" s="61" t="s">
        <v>42</v>
      </c>
      <c r="D21" s="71">
        <f>+D17+10</f>
        <v>95</v>
      </c>
    </row>
    <row r="22" spans="1:4" ht="14.3">
      <c r="A22" s="114" t="s">
        <v>209</v>
      </c>
      <c r="B22" s="114" t="s">
        <v>211</v>
      </c>
      <c r="C22" s="114" t="s">
        <v>38</v>
      </c>
      <c r="D22" s="70">
        <v>105</v>
      </c>
    </row>
    <row r="23" spans="1:4" ht="14.3">
      <c r="A23" s="58" t="s">
        <v>209</v>
      </c>
      <c r="B23" s="67" t="s">
        <v>211</v>
      </c>
      <c r="C23" s="67" t="s">
        <v>39</v>
      </c>
      <c r="D23" s="70">
        <f>+D22</f>
        <v>105</v>
      </c>
    </row>
    <row r="24" spans="1:4" ht="14.3">
      <c r="A24" s="58" t="s">
        <v>209</v>
      </c>
      <c r="B24" s="67" t="s">
        <v>211</v>
      </c>
      <c r="C24" s="67" t="s">
        <v>40</v>
      </c>
      <c r="D24" s="70">
        <f>+D22+40</f>
        <v>145</v>
      </c>
    </row>
    <row r="25" spans="1:4" ht="14.3">
      <c r="A25" s="58" t="s">
        <v>209</v>
      </c>
      <c r="B25" s="67" t="s">
        <v>211</v>
      </c>
      <c r="C25" s="67" t="s">
        <v>41</v>
      </c>
      <c r="D25" s="70">
        <f>+D22+40</f>
        <v>145</v>
      </c>
    </row>
    <row r="26" spans="1:4" ht="14.3">
      <c r="A26" s="61" t="s">
        <v>209</v>
      </c>
      <c r="B26" s="61" t="s">
        <v>211</v>
      </c>
      <c r="C26" s="61" t="s">
        <v>42</v>
      </c>
      <c r="D26" s="71">
        <f>+D22+10</f>
        <v>115</v>
      </c>
    </row>
    <row r="27" spans="1:4" ht="14.3">
      <c r="A27" s="114" t="s">
        <v>47</v>
      </c>
      <c r="B27" s="114" t="s">
        <v>212</v>
      </c>
      <c r="C27" s="114" t="s">
        <v>38</v>
      </c>
      <c r="D27" s="70">
        <v>149</v>
      </c>
    </row>
    <row r="28" spans="1:4" ht="14.3">
      <c r="A28" s="58" t="s">
        <v>47</v>
      </c>
      <c r="B28" s="67" t="s">
        <v>212</v>
      </c>
      <c r="C28" s="67" t="s">
        <v>39</v>
      </c>
      <c r="D28" s="70">
        <f>+D27</f>
        <v>149</v>
      </c>
    </row>
    <row r="29" spans="1:4" ht="14.3">
      <c r="A29" s="61" t="s">
        <v>47</v>
      </c>
      <c r="B29" s="159" t="s">
        <v>212</v>
      </c>
      <c r="C29" s="61" t="s">
        <v>42</v>
      </c>
      <c r="D29" s="71">
        <f>+D27+10</f>
        <v>159</v>
      </c>
    </row>
    <row r="31" spans="1:4">
      <c r="A31" s="1" t="s">
        <v>381</v>
      </c>
    </row>
    <row r="32" spans="1:4" ht="14.3">
      <c r="A32" s="29" t="s">
        <v>382</v>
      </c>
    </row>
    <row r="35" spans="1:1" ht="14.3">
      <c r="A35" s="50" t="s">
        <v>396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2"/>
  <sheetViews>
    <sheetView topLeftCell="A4" workbookViewId="0">
      <selection activeCell="D34" sqref="D34"/>
    </sheetView>
  </sheetViews>
  <sheetFormatPr defaultColWidth="9.125" defaultRowHeight="12.9"/>
  <cols>
    <col min="1" max="1" width="16.125" style="1" customWidth="1"/>
    <col min="2" max="2" width="21.125" style="1" customWidth="1"/>
    <col min="3" max="3" width="20.625" style="1" customWidth="1"/>
    <col min="4" max="6" width="11" style="1" customWidth="1"/>
    <col min="7" max="16384" width="9.12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178</v>
      </c>
    </row>
    <row r="5" spans="1:6">
      <c r="A5" s="1" t="s">
        <v>23</v>
      </c>
      <c r="B5" s="1" t="s">
        <v>386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397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239" t="s">
        <v>35</v>
      </c>
      <c r="B13" s="218" t="s">
        <v>36</v>
      </c>
      <c r="C13" s="218" t="s">
        <v>37</v>
      </c>
      <c r="D13" s="240">
        <v>44671</v>
      </c>
      <c r="E13" s="240">
        <v>44743</v>
      </c>
      <c r="F13" s="240">
        <v>44805</v>
      </c>
    </row>
    <row r="14" spans="1:6">
      <c r="A14" s="241"/>
      <c r="B14" s="156"/>
      <c r="C14" s="156"/>
      <c r="D14" s="231">
        <v>44742</v>
      </c>
      <c r="E14" s="231">
        <v>44804</v>
      </c>
      <c r="F14" s="231">
        <v>44915</v>
      </c>
    </row>
    <row r="15" spans="1:6">
      <c r="A15" s="242" t="s">
        <v>49</v>
      </c>
      <c r="B15" s="242" t="s">
        <v>126</v>
      </c>
      <c r="C15" s="242" t="s">
        <v>38</v>
      </c>
      <c r="D15" s="205">
        <v>169</v>
      </c>
      <c r="E15" s="205">
        <v>250</v>
      </c>
      <c r="F15" s="205">
        <v>170</v>
      </c>
    </row>
    <row r="16" spans="1:6">
      <c r="A16" s="241" t="s">
        <v>49</v>
      </c>
      <c r="B16" s="203" t="s">
        <v>126</v>
      </c>
      <c r="C16" s="203" t="s">
        <v>39</v>
      </c>
      <c r="D16" s="205">
        <f>+D15</f>
        <v>169</v>
      </c>
      <c r="E16" s="205">
        <f>+E15</f>
        <v>250</v>
      </c>
      <c r="F16" s="205">
        <f>+F15</f>
        <v>170</v>
      </c>
    </row>
    <row r="17" spans="1:6">
      <c r="A17" s="241" t="s">
        <v>49</v>
      </c>
      <c r="B17" s="203" t="s">
        <v>126</v>
      </c>
      <c r="C17" s="203" t="s">
        <v>40</v>
      </c>
      <c r="D17" s="205">
        <f>+D15+48</f>
        <v>217</v>
      </c>
      <c r="E17" s="205">
        <f>+E15+48</f>
        <v>298</v>
      </c>
      <c r="F17" s="205">
        <f>+F15+48</f>
        <v>218</v>
      </c>
    </row>
    <row r="18" spans="1:6">
      <c r="A18" s="241" t="s">
        <v>49</v>
      </c>
      <c r="B18" s="203" t="s">
        <v>126</v>
      </c>
      <c r="C18" s="203" t="s">
        <v>41</v>
      </c>
      <c r="D18" s="205">
        <f>+D15+32</f>
        <v>201</v>
      </c>
      <c r="E18" s="205">
        <f>+E15+32</f>
        <v>282</v>
      </c>
      <c r="F18" s="205">
        <f>+F15+32</f>
        <v>202</v>
      </c>
    </row>
    <row r="19" spans="1:6">
      <c r="A19" s="232" t="s">
        <v>49</v>
      </c>
      <c r="B19" s="203" t="s">
        <v>126</v>
      </c>
      <c r="C19" s="232" t="s">
        <v>42</v>
      </c>
      <c r="D19" s="233">
        <f>+D15+32</f>
        <v>201</v>
      </c>
      <c r="E19" s="233">
        <f>+E15+32</f>
        <v>282</v>
      </c>
      <c r="F19" s="233">
        <f>+F15+32</f>
        <v>202</v>
      </c>
    </row>
    <row r="20" spans="1:6">
      <c r="A20" s="242" t="s">
        <v>49</v>
      </c>
      <c r="B20" s="242" t="s">
        <v>391</v>
      </c>
      <c r="C20" s="242" t="s">
        <v>38</v>
      </c>
      <c r="D20" s="205">
        <v>212</v>
      </c>
      <c r="E20" s="205">
        <v>332</v>
      </c>
      <c r="F20" s="205">
        <v>213</v>
      </c>
    </row>
    <row r="21" spans="1:6">
      <c r="A21" s="241" t="s">
        <v>49</v>
      </c>
      <c r="B21" s="203" t="s">
        <v>391</v>
      </c>
      <c r="C21" s="203" t="s">
        <v>39</v>
      </c>
      <c r="D21" s="205">
        <f>+D20</f>
        <v>212</v>
      </c>
      <c r="E21" s="205">
        <f>+E20</f>
        <v>332</v>
      </c>
      <c r="F21" s="205">
        <f>+F20</f>
        <v>213</v>
      </c>
    </row>
    <row r="22" spans="1:6">
      <c r="A22" s="241" t="s">
        <v>49</v>
      </c>
      <c r="B22" s="203" t="s">
        <v>391</v>
      </c>
      <c r="C22" s="203" t="s">
        <v>40</v>
      </c>
      <c r="D22" s="205">
        <f>+D20+48</f>
        <v>260</v>
      </c>
      <c r="E22" s="205">
        <f>+E20+48</f>
        <v>380</v>
      </c>
      <c r="F22" s="205">
        <f>+F20+48</f>
        <v>261</v>
      </c>
    </row>
    <row r="23" spans="1:6">
      <c r="A23" s="241" t="s">
        <v>49</v>
      </c>
      <c r="B23" s="203" t="s">
        <v>391</v>
      </c>
      <c r="C23" s="203" t="s">
        <v>41</v>
      </c>
      <c r="D23" s="205">
        <f>+D20+32</f>
        <v>244</v>
      </c>
      <c r="E23" s="205">
        <f>+E20+32</f>
        <v>364</v>
      </c>
      <c r="F23" s="205">
        <f>+F20+32</f>
        <v>245</v>
      </c>
    </row>
    <row r="24" spans="1:6">
      <c r="A24" s="232" t="s">
        <v>49</v>
      </c>
      <c r="B24" s="232" t="s">
        <v>391</v>
      </c>
      <c r="C24" s="232" t="s">
        <v>42</v>
      </c>
      <c r="D24" s="233">
        <f>+D20+32</f>
        <v>244</v>
      </c>
      <c r="E24" s="233">
        <f>+E20+32</f>
        <v>364</v>
      </c>
      <c r="F24" s="233">
        <f>+F20+32</f>
        <v>245</v>
      </c>
    </row>
    <row r="25" spans="1:6">
      <c r="A25" s="242" t="s">
        <v>47</v>
      </c>
      <c r="B25" s="242" t="s">
        <v>392</v>
      </c>
      <c r="C25" s="242" t="s">
        <v>38</v>
      </c>
      <c r="D25" s="205">
        <v>257</v>
      </c>
      <c r="E25" s="205">
        <v>428</v>
      </c>
      <c r="F25" s="205">
        <v>258</v>
      </c>
    </row>
    <row r="26" spans="1:6">
      <c r="A26" s="241" t="s">
        <v>47</v>
      </c>
      <c r="B26" s="203" t="s">
        <v>392</v>
      </c>
      <c r="C26" s="203" t="s">
        <v>39</v>
      </c>
      <c r="D26" s="205">
        <f>+D25</f>
        <v>257</v>
      </c>
      <c r="E26" s="205">
        <f>+E25</f>
        <v>428</v>
      </c>
      <c r="F26" s="205">
        <f>+F25</f>
        <v>258</v>
      </c>
    </row>
    <row r="27" spans="1:6">
      <c r="A27" s="241" t="s">
        <v>47</v>
      </c>
      <c r="B27" s="203" t="s">
        <v>392</v>
      </c>
      <c r="C27" s="203" t="s">
        <v>40</v>
      </c>
      <c r="D27" s="205">
        <f>+D25+48</f>
        <v>305</v>
      </c>
      <c r="E27" s="205">
        <f>+E25+48</f>
        <v>476</v>
      </c>
      <c r="F27" s="205">
        <f>+F25+48</f>
        <v>306</v>
      </c>
    </row>
    <row r="28" spans="1:6">
      <c r="A28" s="241" t="s">
        <v>47</v>
      </c>
      <c r="B28" s="203" t="s">
        <v>393</v>
      </c>
      <c r="C28" s="203" t="s">
        <v>41</v>
      </c>
      <c r="D28" s="205">
        <f>+D25+32</f>
        <v>289</v>
      </c>
      <c r="E28" s="205">
        <f>+E25+32</f>
        <v>460</v>
      </c>
      <c r="F28" s="205">
        <f>+F25+32</f>
        <v>290</v>
      </c>
    </row>
    <row r="29" spans="1:6">
      <c r="A29" s="232" t="s">
        <v>47</v>
      </c>
      <c r="B29" s="232" t="s">
        <v>392</v>
      </c>
      <c r="C29" s="232" t="s">
        <v>42</v>
      </c>
      <c r="D29" s="233">
        <f>+D25+32</f>
        <v>289</v>
      </c>
      <c r="E29" s="233">
        <f>+E25+32</f>
        <v>460</v>
      </c>
      <c r="F29" s="233">
        <f>+F25+32</f>
        <v>290</v>
      </c>
    </row>
    <row r="30" spans="1:6" ht="14.3">
      <c r="A30" s="242" t="s">
        <v>47</v>
      </c>
      <c r="B30" s="242" t="s">
        <v>394</v>
      </c>
      <c r="C30" s="242" t="s">
        <v>46</v>
      </c>
      <c r="D30" s="205">
        <v>468</v>
      </c>
      <c r="E30" s="210">
        <v>713</v>
      </c>
      <c r="F30" s="205">
        <v>468</v>
      </c>
    </row>
    <row r="31" spans="1:6">
      <c r="A31" s="241" t="s">
        <v>47</v>
      </c>
      <c r="B31" s="203" t="s">
        <v>394</v>
      </c>
      <c r="C31" s="203" t="s">
        <v>148</v>
      </c>
      <c r="D31" s="205">
        <f>+D30+48</f>
        <v>516</v>
      </c>
      <c r="E31" s="205">
        <f>+E30+48</f>
        <v>761</v>
      </c>
      <c r="F31" s="205">
        <f>+F30+48</f>
        <v>516</v>
      </c>
    </row>
    <row r="32" spans="1:6">
      <c r="A32" s="241" t="s">
        <v>47</v>
      </c>
      <c r="B32" s="203" t="s">
        <v>394</v>
      </c>
      <c r="C32" s="203" t="s">
        <v>149</v>
      </c>
      <c r="D32" s="205">
        <f>+D30+32</f>
        <v>500</v>
      </c>
      <c r="E32" s="205">
        <f>+E30+32</f>
        <v>745</v>
      </c>
      <c r="F32" s="205">
        <f>+F30+32</f>
        <v>500</v>
      </c>
    </row>
    <row r="33" spans="1:6">
      <c r="A33" s="232" t="s">
        <v>47</v>
      </c>
      <c r="B33" s="232" t="s">
        <v>394</v>
      </c>
      <c r="C33" s="232" t="s">
        <v>50</v>
      </c>
      <c r="D33" s="233">
        <f>+D30+32</f>
        <v>500</v>
      </c>
      <c r="E33" s="233">
        <f>+E30+32</f>
        <v>745</v>
      </c>
      <c r="F33" s="233">
        <f>+F30+32</f>
        <v>500</v>
      </c>
    </row>
    <row r="34" spans="1:6" ht="14.3">
      <c r="A34" s="46" t="s">
        <v>389</v>
      </c>
    </row>
    <row r="35" spans="1:6">
      <c r="A35" s="243" t="s">
        <v>390</v>
      </c>
    </row>
    <row r="36" spans="1:6">
      <c r="A36" s="243" t="s">
        <v>368</v>
      </c>
    </row>
    <row r="37" spans="1:6">
      <c r="A37" s="1" t="s">
        <v>369</v>
      </c>
    </row>
    <row r="38" spans="1:6">
      <c r="A38" s="1" t="s">
        <v>395</v>
      </c>
    </row>
    <row r="40" spans="1:6">
      <c r="A40" s="206"/>
    </row>
    <row r="42" spans="1:6" ht="14.3">
      <c r="A42" s="50" t="s">
        <v>396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74"/>
  <sheetViews>
    <sheetView workbookViewId="0"/>
  </sheetViews>
  <sheetFormatPr defaultColWidth="9.125" defaultRowHeight="12.9"/>
  <cols>
    <col min="1" max="1" width="19.125" style="1" customWidth="1"/>
    <col min="2" max="2" width="22.625" style="1" customWidth="1"/>
    <col min="3" max="3" width="19.375" style="1" customWidth="1"/>
    <col min="4" max="6" width="11.375" style="1" customWidth="1"/>
    <col min="7" max="16384" width="9.12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178</v>
      </c>
    </row>
    <row r="5" spans="1:6">
      <c r="A5" s="1" t="s">
        <v>23</v>
      </c>
      <c r="B5" s="1" t="s">
        <v>477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117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267" t="s">
        <v>35</v>
      </c>
      <c r="B13" s="220" t="s">
        <v>36</v>
      </c>
      <c r="C13" s="271" t="s">
        <v>37</v>
      </c>
      <c r="D13" s="223">
        <v>44727</v>
      </c>
      <c r="E13" s="223">
        <v>44757</v>
      </c>
      <c r="F13" s="223">
        <v>44805</v>
      </c>
    </row>
    <row r="14" spans="1:6">
      <c r="A14" s="272"/>
      <c r="B14" s="232"/>
      <c r="C14" s="156"/>
      <c r="D14" s="231">
        <v>44756</v>
      </c>
      <c r="E14" s="231">
        <v>44804</v>
      </c>
      <c r="F14" s="231">
        <v>44895</v>
      </c>
    </row>
    <row r="15" spans="1:6">
      <c r="A15" s="203" t="s">
        <v>44</v>
      </c>
      <c r="B15" s="203" t="s">
        <v>478</v>
      </c>
      <c r="C15" s="203" t="s">
        <v>38</v>
      </c>
      <c r="D15" s="205">
        <v>196</v>
      </c>
      <c r="E15" s="205">
        <v>228</v>
      </c>
      <c r="F15" s="205">
        <v>196</v>
      </c>
    </row>
    <row r="16" spans="1:6">
      <c r="A16" s="203" t="s">
        <v>45</v>
      </c>
      <c r="B16" s="203" t="s">
        <v>478</v>
      </c>
      <c r="C16" s="203" t="s">
        <v>39</v>
      </c>
      <c r="D16" s="205">
        <f>+D15</f>
        <v>196</v>
      </c>
      <c r="E16" s="205">
        <f>+E15</f>
        <v>228</v>
      </c>
      <c r="F16" s="205">
        <f>+F15</f>
        <v>196</v>
      </c>
    </row>
    <row r="17" spans="1:7">
      <c r="A17" s="203" t="s">
        <v>44</v>
      </c>
      <c r="B17" s="203" t="s">
        <v>478</v>
      </c>
      <c r="C17" s="203" t="s">
        <v>40</v>
      </c>
      <c r="D17" s="205">
        <f>+D15+71</f>
        <v>267</v>
      </c>
      <c r="E17" s="205">
        <f>+E15+71</f>
        <v>299</v>
      </c>
      <c r="F17" s="205">
        <f>+F15+71</f>
        <v>267</v>
      </c>
    </row>
    <row r="18" spans="1:7">
      <c r="A18" s="203" t="s">
        <v>44</v>
      </c>
      <c r="B18" s="203" t="s">
        <v>478</v>
      </c>
      <c r="C18" s="203" t="s">
        <v>41</v>
      </c>
      <c r="D18" s="205">
        <f>+D15+40</f>
        <v>236</v>
      </c>
      <c r="E18" s="205">
        <f>+E15+40</f>
        <v>268</v>
      </c>
      <c r="F18" s="205">
        <f>+F15+40</f>
        <v>236</v>
      </c>
    </row>
    <row r="19" spans="1:7" ht="14.3">
      <c r="A19" s="232" t="s">
        <v>44</v>
      </c>
      <c r="B19" s="232" t="s">
        <v>478</v>
      </c>
      <c r="C19" s="236" t="s">
        <v>42</v>
      </c>
      <c r="D19" s="233">
        <f>+D15+16</f>
        <v>212</v>
      </c>
      <c r="E19" s="233">
        <f>+E15+16</f>
        <v>244</v>
      </c>
      <c r="F19" s="233">
        <f>+F15+16</f>
        <v>212</v>
      </c>
    </row>
    <row r="20" spans="1:7">
      <c r="A20" s="203" t="s">
        <v>47</v>
      </c>
      <c r="B20" s="203" t="s">
        <v>483</v>
      </c>
      <c r="C20" s="203" t="s">
        <v>38</v>
      </c>
      <c r="D20" s="205">
        <v>264</v>
      </c>
      <c r="E20" s="205">
        <v>296</v>
      </c>
      <c r="F20" s="205">
        <v>264</v>
      </c>
    </row>
    <row r="21" spans="1:7">
      <c r="A21" s="203" t="s">
        <v>47</v>
      </c>
      <c r="B21" s="203" t="s">
        <v>483</v>
      </c>
      <c r="C21" s="203" t="s">
        <v>39</v>
      </c>
      <c r="D21" s="205">
        <f>+D20</f>
        <v>264</v>
      </c>
      <c r="E21" s="205">
        <f>+E20</f>
        <v>296</v>
      </c>
      <c r="F21" s="205">
        <f>+F20</f>
        <v>264</v>
      </c>
    </row>
    <row r="22" spans="1:7">
      <c r="A22" s="203" t="s">
        <v>47</v>
      </c>
      <c r="B22" s="203" t="s">
        <v>483</v>
      </c>
      <c r="C22" s="203" t="s">
        <v>40</v>
      </c>
      <c r="D22" s="205">
        <f>+D20+71</f>
        <v>335</v>
      </c>
      <c r="E22" s="205">
        <f>+E20+71</f>
        <v>367</v>
      </c>
      <c r="F22" s="205">
        <f>+F20+71</f>
        <v>335</v>
      </c>
    </row>
    <row r="23" spans="1:7">
      <c r="A23" s="203" t="s">
        <v>47</v>
      </c>
      <c r="B23" s="203" t="s">
        <v>483</v>
      </c>
      <c r="C23" s="203" t="s">
        <v>41</v>
      </c>
      <c r="D23" s="205">
        <f>+D20+43</f>
        <v>307</v>
      </c>
      <c r="E23" s="205">
        <f>+E20+43</f>
        <v>339</v>
      </c>
      <c r="F23" s="205">
        <f>+F20+43</f>
        <v>307</v>
      </c>
    </row>
    <row r="24" spans="1:7" ht="14.3">
      <c r="A24" s="232" t="s">
        <v>47</v>
      </c>
      <c r="B24" s="232" t="s">
        <v>483</v>
      </c>
      <c r="C24" s="236" t="s">
        <v>42</v>
      </c>
      <c r="D24" s="233">
        <f>+D20+23</f>
        <v>287</v>
      </c>
      <c r="E24" s="233">
        <f>+E20+23</f>
        <v>319</v>
      </c>
      <c r="F24" s="233">
        <f>+F20+23</f>
        <v>287</v>
      </c>
    </row>
    <row r="25" spans="1:7">
      <c r="A25" s="203" t="s">
        <v>47</v>
      </c>
      <c r="B25" s="203" t="s">
        <v>484</v>
      </c>
      <c r="C25" s="203" t="s">
        <v>38</v>
      </c>
      <c r="D25" s="205">
        <v>354</v>
      </c>
      <c r="E25" s="205">
        <v>388</v>
      </c>
      <c r="F25" s="205">
        <v>354</v>
      </c>
    </row>
    <row r="26" spans="1:7">
      <c r="A26" s="203" t="s">
        <v>47</v>
      </c>
      <c r="B26" s="203" t="s">
        <v>484</v>
      </c>
      <c r="C26" s="203" t="s">
        <v>40</v>
      </c>
      <c r="D26" s="205">
        <f>+D25+71</f>
        <v>425</v>
      </c>
      <c r="E26" s="205">
        <f>+E25+153</f>
        <v>541</v>
      </c>
      <c r="F26" s="205">
        <f>+F25+153</f>
        <v>507</v>
      </c>
    </row>
    <row r="27" spans="1:7">
      <c r="A27" s="203" t="s">
        <v>47</v>
      </c>
      <c r="B27" s="203" t="s">
        <v>484</v>
      </c>
      <c r="C27" s="203" t="s">
        <v>41</v>
      </c>
      <c r="D27" s="205">
        <f>+D25+40</f>
        <v>394</v>
      </c>
      <c r="E27" s="205">
        <f>+E25+43</f>
        <v>431</v>
      </c>
      <c r="F27" s="205">
        <f>+F25+43</f>
        <v>397</v>
      </c>
    </row>
    <row r="28" spans="1:7" ht="14.3">
      <c r="A28" s="232" t="s">
        <v>47</v>
      </c>
      <c r="B28" s="232" t="s">
        <v>484</v>
      </c>
      <c r="C28" s="236" t="s">
        <v>42</v>
      </c>
      <c r="D28" s="233">
        <f>+D25+16</f>
        <v>370</v>
      </c>
      <c r="E28" s="233">
        <f>+E25+23</f>
        <v>411</v>
      </c>
      <c r="F28" s="233">
        <f>+F25+23</f>
        <v>377</v>
      </c>
    </row>
    <row r="29" spans="1:7">
      <c r="A29" s="203" t="s">
        <v>47</v>
      </c>
      <c r="B29" s="203" t="s">
        <v>231</v>
      </c>
      <c r="C29" s="203" t="s">
        <v>38</v>
      </c>
      <c r="D29" s="205">
        <v>482</v>
      </c>
      <c r="E29" s="205">
        <v>515</v>
      </c>
      <c r="F29" s="205">
        <v>482</v>
      </c>
    </row>
    <row r="30" spans="1:7">
      <c r="A30" s="203" t="s">
        <v>47</v>
      </c>
      <c r="B30" s="203" t="s">
        <v>231</v>
      </c>
      <c r="C30" s="203" t="s">
        <v>40</v>
      </c>
      <c r="D30" s="205">
        <f>+D29+71</f>
        <v>553</v>
      </c>
      <c r="E30" s="205">
        <f>+E29+71</f>
        <v>586</v>
      </c>
      <c r="F30" s="205">
        <f>+F29+71</f>
        <v>553</v>
      </c>
    </row>
    <row r="31" spans="1:7">
      <c r="A31" s="203" t="s">
        <v>47</v>
      </c>
      <c r="B31" s="203" t="s">
        <v>231</v>
      </c>
      <c r="C31" s="203" t="s">
        <v>41</v>
      </c>
      <c r="D31" s="205">
        <f>+D29+40</f>
        <v>522</v>
      </c>
      <c r="E31" s="205">
        <f>+E29+40</f>
        <v>555</v>
      </c>
      <c r="F31" s="205">
        <f>+F29+40</f>
        <v>522</v>
      </c>
    </row>
    <row r="32" spans="1:7" ht="14.3">
      <c r="A32" s="232" t="s">
        <v>47</v>
      </c>
      <c r="B32" s="232" t="s">
        <v>231</v>
      </c>
      <c r="C32" s="236" t="s">
        <v>42</v>
      </c>
      <c r="D32" s="233">
        <f>+D29+16</f>
        <v>498</v>
      </c>
      <c r="E32" s="233">
        <f>+E29+16</f>
        <v>531</v>
      </c>
      <c r="F32" s="233">
        <f>+F29+16</f>
        <v>498</v>
      </c>
      <c r="G32" s="1" t="s">
        <v>485</v>
      </c>
    </row>
    <row r="33" spans="1:6">
      <c r="A33" s="203" t="s">
        <v>47</v>
      </c>
      <c r="B33" s="203" t="s">
        <v>486</v>
      </c>
      <c r="C33" s="220" t="s">
        <v>46</v>
      </c>
      <c r="D33" s="205">
        <v>563</v>
      </c>
      <c r="E33" s="205">
        <v>598</v>
      </c>
      <c r="F33" s="205">
        <v>563</v>
      </c>
    </row>
    <row r="34" spans="1:6">
      <c r="A34" s="203" t="s">
        <v>47</v>
      </c>
      <c r="B34" s="203" t="s">
        <v>486</v>
      </c>
      <c r="C34" s="203" t="s">
        <v>148</v>
      </c>
      <c r="D34" s="205">
        <f>+D33+71</f>
        <v>634</v>
      </c>
      <c r="E34" s="205">
        <f>+E33+71</f>
        <v>669</v>
      </c>
      <c r="F34" s="205">
        <f>+F33+71</f>
        <v>634</v>
      </c>
    </row>
    <row r="35" spans="1:6">
      <c r="A35" s="203" t="s">
        <v>47</v>
      </c>
      <c r="B35" s="203" t="s">
        <v>486</v>
      </c>
      <c r="C35" s="203" t="s">
        <v>149</v>
      </c>
      <c r="D35" s="205">
        <f>+D33+40</f>
        <v>603</v>
      </c>
      <c r="E35" s="205">
        <f>+E33+40</f>
        <v>638</v>
      </c>
      <c r="F35" s="205">
        <f>+F33+40</f>
        <v>603</v>
      </c>
    </row>
    <row r="36" spans="1:6">
      <c r="A36" s="232" t="s">
        <v>47</v>
      </c>
      <c r="B36" s="232" t="s">
        <v>486</v>
      </c>
      <c r="C36" s="232" t="s">
        <v>50</v>
      </c>
      <c r="D36" s="233">
        <f>+D33+16</f>
        <v>579</v>
      </c>
      <c r="E36" s="233">
        <f>+E33+16</f>
        <v>614</v>
      </c>
      <c r="F36" s="233">
        <f>+F33+16</f>
        <v>579</v>
      </c>
    </row>
    <row r="37" spans="1:6">
      <c r="A37" s="203" t="s">
        <v>47</v>
      </c>
      <c r="B37" s="203" t="s">
        <v>487</v>
      </c>
      <c r="C37" s="220" t="s">
        <v>46</v>
      </c>
      <c r="D37" s="205">
        <v>710</v>
      </c>
      <c r="E37" s="205">
        <v>748</v>
      </c>
      <c r="F37" s="205">
        <v>710</v>
      </c>
    </row>
    <row r="38" spans="1:6">
      <c r="A38" s="203" t="s">
        <v>47</v>
      </c>
      <c r="B38" s="203" t="s">
        <v>487</v>
      </c>
      <c r="C38" s="203" t="s">
        <v>148</v>
      </c>
      <c r="D38" s="205">
        <f>+D37+71</f>
        <v>781</v>
      </c>
      <c r="E38" s="205">
        <f>+E37+71</f>
        <v>819</v>
      </c>
      <c r="F38" s="205">
        <f>+F37+71</f>
        <v>781</v>
      </c>
    </row>
    <row r="39" spans="1:6">
      <c r="A39" s="203" t="s">
        <v>47</v>
      </c>
      <c r="B39" s="203" t="s">
        <v>487</v>
      </c>
      <c r="C39" s="203" t="s">
        <v>149</v>
      </c>
      <c r="D39" s="205">
        <f>+D37+40</f>
        <v>750</v>
      </c>
      <c r="E39" s="205">
        <f>+E37+40</f>
        <v>788</v>
      </c>
      <c r="F39" s="205">
        <f>+F37+40</f>
        <v>750</v>
      </c>
    </row>
    <row r="40" spans="1:6">
      <c r="A40" s="232" t="s">
        <v>47</v>
      </c>
      <c r="B40" s="232" t="s">
        <v>487</v>
      </c>
      <c r="C40" s="232" t="s">
        <v>50</v>
      </c>
      <c r="D40" s="233">
        <f>+D37+16</f>
        <v>726</v>
      </c>
      <c r="E40" s="233">
        <f>+E37+16</f>
        <v>764</v>
      </c>
      <c r="F40" s="233">
        <f>+F37+16</f>
        <v>726</v>
      </c>
    </row>
    <row r="41" spans="1:6">
      <c r="A41" s="299"/>
    </row>
    <row r="42" spans="1:6" s="35" customFormat="1">
      <c r="A42" s="276" t="s">
        <v>479</v>
      </c>
    </row>
    <row r="43" spans="1:6" s="35" customFormat="1">
      <c r="A43" s="276" t="s">
        <v>480</v>
      </c>
    </row>
    <row r="44" spans="1:6" s="35" customFormat="1">
      <c r="A44" s="276" t="s">
        <v>463</v>
      </c>
    </row>
    <row r="45" spans="1:6" s="35" customFormat="1">
      <c r="A45" s="300" t="s">
        <v>470</v>
      </c>
    </row>
    <row r="46" spans="1:6" s="35" customFormat="1">
      <c r="A46" s="276" t="s">
        <v>454</v>
      </c>
    </row>
    <row r="47" spans="1:6" s="35" customFormat="1">
      <c r="A47" s="276" t="s">
        <v>481</v>
      </c>
    </row>
    <row r="48" spans="1:6" s="35" customFormat="1">
      <c r="A48" s="276" t="s">
        <v>482</v>
      </c>
    </row>
    <row r="49" spans="1:2" s="35" customFormat="1"/>
    <row r="50" spans="1:2" s="35" customFormat="1" ht="14.3">
      <c r="A50" s="273" t="s">
        <v>476</v>
      </c>
      <c r="B50" s="274"/>
    </row>
    <row r="51" spans="1:2" s="35" customFormat="1"/>
    <row r="52" spans="1:2" s="35" customFormat="1"/>
    <row r="53" spans="1:2" s="35" customFormat="1"/>
    <row r="54" spans="1:2" s="35" customFormat="1"/>
    <row r="55" spans="1:2" s="35" customFormat="1"/>
    <row r="56" spans="1:2" s="35" customFormat="1"/>
    <row r="57" spans="1:2" s="35" customFormat="1"/>
    <row r="58" spans="1:2" s="35" customFormat="1"/>
    <row r="59" spans="1:2" s="35" customFormat="1"/>
    <row r="60" spans="1:2" s="35" customFormat="1"/>
    <row r="61" spans="1:2" s="35" customFormat="1"/>
    <row r="62" spans="1:2" s="35" customFormat="1"/>
    <row r="63" spans="1:2" s="35" customFormat="1"/>
    <row r="64" spans="1:2" s="35" customFormat="1"/>
    <row r="65" spans="1:1" s="35" customFormat="1"/>
    <row r="66" spans="1:1" s="35" customFormat="1"/>
    <row r="67" spans="1:1" s="35" customFormat="1"/>
    <row r="68" spans="1:1" s="35" customFormat="1"/>
    <row r="69" spans="1:1" s="35" customFormat="1"/>
    <row r="70" spans="1:1" s="35" customFormat="1"/>
    <row r="71" spans="1:1" s="35" customFormat="1"/>
    <row r="72" spans="1:1" s="35" customFormat="1"/>
    <row r="73" spans="1:1">
      <c r="A73" s="35"/>
    </row>
    <row r="74" spans="1:1">
      <c r="A74" s="35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67"/>
  <sheetViews>
    <sheetView topLeftCell="A28" workbookViewId="0">
      <selection activeCell="D13" sqref="D13"/>
    </sheetView>
  </sheetViews>
  <sheetFormatPr defaultColWidth="9.125" defaultRowHeight="12.9"/>
  <cols>
    <col min="1" max="1" width="19.125" style="1" customWidth="1"/>
    <col min="2" max="2" width="22.625" style="1" customWidth="1"/>
    <col min="3" max="3" width="19.375" style="1" customWidth="1"/>
    <col min="4" max="6" width="11.375" style="1" customWidth="1"/>
    <col min="7" max="16384" width="9.125" style="1"/>
  </cols>
  <sheetData>
    <row r="2" spans="1:6">
      <c r="A2" s="1" t="s">
        <v>20</v>
      </c>
      <c r="B2" s="1" t="s">
        <v>21</v>
      </c>
    </row>
    <row r="3" spans="1:6">
      <c r="A3" s="1" t="s">
        <v>22</v>
      </c>
      <c r="B3" s="1" t="s">
        <v>178</v>
      </c>
    </row>
    <row r="4" spans="1:6">
      <c r="A4" s="1" t="s">
        <v>23</v>
      </c>
      <c r="B4" s="1" t="s">
        <v>488</v>
      </c>
    </row>
    <row r="5" spans="1:6">
      <c r="A5" s="1" t="s">
        <v>24</v>
      </c>
      <c r="B5" s="1" t="s">
        <v>25</v>
      </c>
    </row>
    <row r="6" spans="1:6">
      <c r="A6" s="1" t="s">
        <v>26</v>
      </c>
      <c r="B6" s="1" t="s">
        <v>27</v>
      </c>
    </row>
    <row r="7" spans="1:6">
      <c r="A7" s="1" t="s">
        <v>28</v>
      </c>
      <c r="B7" s="1" t="s">
        <v>117</v>
      </c>
    </row>
    <row r="8" spans="1:6">
      <c r="A8" s="1" t="s">
        <v>29</v>
      </c>
      <c r="B8" s="1" t="s">
        <v>30</v>
      </c>
    </row>
    <row r="9" spans="1:6" ht="14.3">
      <c r="A9" s="1" t="s">
        <v>31</v>
      </c>
      <c r="B9" s="29" t="s">
        <v>32</v>
      </c>
    </row>
    <row r="10" spans="1:6">
      <c r="A10" s="1" t="s">
        <v>33</v>
      </c>
      <c r="B10" s="1" t="s">
        <v>34</v>
      </c>
    </row>
    <row r="12" spans="1:6">
      <c r="A12" s="267" t="s">
        <v>35</v>
      </c>
      <c r="B12" s="220" t="s">
        <v>36</v>
      </c>
      <c r="C12" s="271" t="s">
        <v>37</v>
      </c>
      <c r="D12" s="223">
        <v>44737</v>
      </c>
      <c r="E12" s="223">
        <v>44743</v>
      </c>
      <c r="F12" s="223">
        <v>44805</v>
      </c>
    </row>
    <row r="13" spans="1:6">
      <c r="A13" s="272"/>
      <c r="B13" s="232"/>
      <c r="C13" s="156"/>
      <c r="D13" s="231">
        <v>44742</v>
      </c>
      <c r="E13" s="231">
        <v>44804</v>
      </c>
      <c r="F13" s="231">
        <v>44865</v>
      </c>
    </row>
    <row r="14" spans="1:6">
      <c r="A14" s="203" t="s">
        <v>44</v>
      </c>
      <c r="B14" s="203" t="s">
        <v>489</v>
      </c>
      <c r="C14" s="203" t="s">
        <v>38</v>
      </c>
      <c r="D14" s="205">
        <v>85</v>
      </c>
      <c r="E14" s="205">
        <v>99</v>
      </c>
      <c r="F14" s="205">
        <v>86</v>
      </c>
    </row>
    <row r="15" spans="1:6">
      <c r="A15" s="203" t="s">
        <v>45</v>
      </c>
      <c r="B15" s="203" t="s">
        <v>489</v>
      </c>
      <c r="C15" s="203" t="s">
        <v>39</v>
      </c>
      <c r="D15" s="205">
        <f>+D14</f>
        <v>85</v>
      </c>
      <c r="E15" s="205">
        <f>+E14</f>
        <v>99</v>
      </c>
      <c r="F15" s="205">
        <f>+F14</f>
        <v>86</v>
      </c>
    </row>
    <row r="16" spans="1:6">
      <c r="A16" s="203" t="s">
        <v>44</v>
      </c>
      <c r="B16" s="203" t="s">
        <v>489</v>
      </c>
      <c r="C16" s="203" t="s">
        <v>40</v>
      </c>
      <c r="D16" s="205">
        <f>+D14+38</f>
        <v>123</v>
      </c>
      <c r="E16" s="205">
        <f>+E14+38</f>
        <v>137</v>
      </c>
      <c r="F16" s="205">
        <f>+F14+38</f>
        <v>124</v>
      </c>
    </row>
    <row r="17" spans="1:6">
      <c r="A17" s="203" t="s">
        <v>44</v>
      </c>
      <c r="B17" s="203" t="s">
        <v>489</v>
      </c>
      <c r="C17" s="203" t="s">
        <v>41</v>
      </c>
      <c r="D17" s="205">
        <f>+D14+38</f>
        <v>123</v>
      </c>
      <c r="E17" s="205">
        <f>+E14+38</f>
        <v>137</v>
      </c>
      <c r="F17" s="205">
        <f>+F14+38</f>
        <v>124</v>
      </c>
    </row>
    <row r="18" spans="1:6" ht="14.3">
      <c r="A18" s="232" t="s">
        <v>44</v>
      </c>
      <c r="B18" s="232" t="s">
        <v>489</v>
      </c>
      <c r="C18" s="236" t="s">
        <v>490</v>
      </c>
      <c r="D18" s="233">
        <f>+D14+12</f>
        <v>97</v>
      </c>
      <c r="E18" s="233">
        <f>+E14+12</f>
        <v>111</v>
      </c>
      <c r="F18" s="233">
        <f>+F14+12</f>
        <v>98</v>
      </c>
    </row>
    <row r="19" spans="1:6">
      <c r="A19" s="203" t="s">
        <v>44</v>
      </c>
      <c r="B19" s="203" t="s">
        <v>491</v>
      </c>
      <c r="C19" s="203" t="s">
        <v>38</v>
      </c>
      <c r="D19" s="205">
        <v>97</v>
      </c>
      <c r="E19" s="205">
        <v>110</v>
      </c>
      <c r="F19" s="205">
        <v>98</v>
      </c>
    </row>
    <row r="20" spans="1:6">
      <c r="A20" s="203" t="s">
        <v>45</v>
      </c>
      <c r="B20" s="203" t="s">
        <v>491</v>
      </c>
      <c r="C20" s="203" t="s">
        <v>39</v>
      </c>
      <c r="D20" s="205">
        <f>+D19</f>
        <v>97</v>
      </c>
      <c r="E20" s="205">
        <f>+E19</f>
        <v>110</v>
      </c>
      <c r="F20" s="205">
        <f>+F19</f>
        <v>98</v>
      </c>
    </row>
    <row r="21" spans="1:6">
      <c r="A21" s="203" t="s">
        <v>44</v>
      </c>
      <c r="B21" s="203" t="s">
        <v>491</v>
      </c>
      <c r="C21" s="203" t="s">
        <v>40</v>
      </c>
      <c r="D21" s="205">
        <f>+D19+38</f>
        <v>135</v>
      </c>
      <c r="E21" s="205">
        <f>+E19+38</f>
        <v>148</v>
      </c>
      <c r="F21" s="205">
        <f>+F19+38</f>
        <v>136</v>
      </c>
    </row>
    <row r="22" spans="1:6">
      <c r="A22" s="203" t="s">
        <v>44</v>
      </c>
      <c r="B22" s="203" t="s">
        <v>491</v>
      </c>
      <c r="C22" s="203" t="s">
        <v>41</v>
      </c>
      <c r="D22" s="205">
        <f>+D19+38</f>
        <v>135</v>
      </c>
      <c r="E22" s="205">
        <f>+E19+38</f>
        <v>148</v>
      </c>
      <c r="F22" s="205">
        <f>+F19+38</f>
        <v>136</v>
      </c>
    </row>
    <row r="23" spans="1:6" ht="14.3">
      <c r="A23" s="232" t="s">
        <v>44</v>
      </c>
      <c r="B23" s="232" t="s">
        <v>491</v>
      </c>
      <c r="C23" s="236" t="s">
        <v>42</v>
      </c>
      <c r="D23" s="233">
        <f>+D19+12</f>
        <v>109</v>
      </c>
      <c r="E23" s="233">
        <f>+E19+12</f>
        <v>122</v>
      </c>
      <c r="F23" s="233">
        <f>+F19+12</f>
        <v>110</v>
      </c>
    </row>
    <row r="24" spans="1:6">
      <c r="A24" s="203" t="s">
        <v>47</v>
      </c>
      <c r="B24" s="203" t="s">
        <v>212</v>
      </c>
      <c r="C24" s="203" t="s">
        <v>38</v>
      </c>
      <c r="D24" s="205">
        <v>133</v>
      </c>
      <c r="E24" s="205">
        <v>148</v>
      </c>
      <c r="F24" s="205">
        <v>134</v>
      </c>
    </row>
    <row r="25" spans="1:6">
      <c r="A25" s="203" t="s">
        <v>47</v>
      </c>
      <c r="B25" s="203" t="s">
        <v>212</v>
      </c>
      <c r="C25" s="203" t="s">
        <v>39</v>
      </c>
      <c r="D25" s="205">
        <f>+D24</f>
        <v>133</v>
      </c>
      <c r="E25" s="205">
        <f>+E24</f>
        <v>148</v>
      </c>
      <c r="F25" s="205">
        <f>+F24</f>
        <v>134</v>
      </c>
    </row>
    <row r="26" spans="1:6">
      <c r="A26" s="203" t="s">
        <v>47</v>
      </c>
      <c r="B26" s="203" t="s">
        <v>212</v>
      </c>
      <c r="C26" s="203" t="s">
        <v>40</v>
      </c>
      <c r="D26" s="205">
        <f>+D24+38</f>
        <v>171</v>
      </c>
      <c r="E26" s="205">
        <f>+E24+38</f>
        <v>186</v>
      </c>
      <c r="F26" s="205">
        <f>+F24+38</f>
        <v>172</v>
      </c>
    </row>
    <row r="27" spans="1:6">
      <c r="A27" s="203" t="s">
        <v>47</v>
      </c>
      <c r="B27" s="203" t="s">
        <v>212</v>
      </c>
      <c r="C27" s="203" t="s">
        <v>41</v>
      </c>
      <c r="D27" s="205">
        <f>+D24+38</f>
        <v>171</v>
      </c>
      <c r="E27" s="205">
        <f>+E24+38</f>
        <v>186</v>
      </c>
      <c r="F27" s="205">
        <f>+F24+38</f>
        <v>172</v>
      </c>
    </row>
    <row r="28" spans="1:6" ht="14.3">
      <c r="A28" s="232" t="s">
        <v>47</v>
      </c>
      <c r="B28" s="232" t="s">
        <v>212</v>
      </c>
      <c r="C28" s="236" t="s">
        <v>42</v>
      </c>
      <c r="D28" s="233">
        <f>+D24+12</f>
        <v>145</v>
      </c>
      <c r="E28" s="233">
        <f>+E24+12</f>
        <v>160</v>
      </c>
      <c r="F28" s="233">
        <f>+F24+12</f>
        <v>146</v>
      </c>
    </row>
    <row r="29" spans="1:6">
      <c r="A29" s="203" t="s">
        <v>47</v>
      </c>
      <c r="B29" s="203" t="s">
        <v>492</v>
      </c>
      <c r="C29" s="220" t="s">
        <v>46</v>
      </c>
      <c r="D29" s="205">
        <v>203</v>
      </c>
      <c r="E29" s="205">
        <v>218</v>
      </c>
      <c r="F29" s="205">
        <v>205</v>
      </c>
    </row>
    <row r="30" spans="1:6">
      <c r="A30" s="203" t="s">
        <v>47</v>
      </c>
      <c r="B30" s="203" t="s">
        <v>486</v>
      </c>
      <c r="C30" s="203" t="s">
        <v>148</v>
      </c>
      <c r="D30" s="205">
        <f>+D29+38</f>
        <v>241</v>
      </c>
      <c r="E30" s="205">
        <f>+E29+38</f>
        <v>256</v>
      </c>
      <c r="F30" s="205">
        <f>+F29+38</f>
        <v>243</v>
      </c>
    </row>
    <row r="31" spans="1:6">
      <c r="A31" s="203" t="s">
        <v>47</v>
      </c>
      <c r="B31" s="203" t="s">
        <v>486</v>
      </c>
      <c r="C31" s="203" t="s">
        <v>149</v>
      </c>
      <c r="D31" s="205">
        <f>+D29+38</f>
        <v>241</v>
      </c>
      <c r="E31" s="205">
        <f>+E29+38</f>
        <v>256</v>
      </c>
      <c r="F31" s="205">
        <f>+F29+38</f>
        <v>243</v>
      </c>
    </row>
    <row r="32" spans="1:6">
      <c r="A32" s="232" t="s">
        <v>47</v>
      </c>
      <c r="B32" s="232" t="s">
        <v>486</v>
      </c>
      <c r="C32" s="232" t="s">
        <v>50</v>
      </c>
      <c r="D32" s="233">
        <f>+D29+12</f>
        <v>215</v>
      </c>
      <c r="E32" s="233">
        <f>+E29+12</f>
        <v>230</v>
      </c>
      <c r="F32" s="233">
        <f>+F29+12</f>
        <v>217</v>
      </c>
    </row>
    <row r="33" spans="1:6">
      <c r="A33" s="203" t="s">
        <v>47</v>
      </c>
      <c r="B33" s="203" t="s">
        <v>493</v>
      </c>
      <c r="C33" s="203" t="s">
        <v>38</v>
      </c>
      <c r="D33" s="205">
        <v>290</v>
      </c>
      <c r="E33" s="205">
        <v>305</v>
      </c>
      <c r="F33" s="205">
        <v>293</v>
      </c>
    </row>
    <row r="34" spans="1:6">
      <c r="A34" s="203" t="s">
        <v>47</v>
      </c>
      <c r="B34" s="203" t="s">
        <v>493</v>
      </c>
      <c r="C34" s="203" t="s">
        <v>40</v>
      </c>
      <c r="D34" s="205">
        <f>+D33+38</f>
        <v>328</v>
      </c>
      <c r="E34" s="205">
        <f>+E33+38</f>
        <v>343</v>
      </c>
      <c r="F34" s="205">
        <f>+F33+38</f>
        <v>331</v>
      </c>
    </row>
    <row r="35" spans="1:6">
      <c r="A35" s="203" t="s">
        <v>47</v>
      </c>
      <c r="B35" s="203" t="s">
        <v>493</v>
      </c>
      <c r="C35" s="203" t="s">
        <v>41</v>
      </c>
      <c r="D35" s="205">
        <f>+D33+38</f>
        <v>328</v>
      </c>
      <c r="E35" s="205">
        <f>+E33+38</f>
        <v>343</v>
      </c>
      <c r="F35" s="205">
        <f>+F33+38</f>
        <v>331</v>
      </c>
    </row>
    <row r="36" spans="1:6" ht="14.3">
      <c r="A36" s="232" t="s">
        <v>47</v>
      </c>
      <c r="B36" s="232" t="s">
        <v>493</v>
      </c>
      <c r="C36" s="236" t="s">
        <v>42</v>
      </c>
      <c r="D36" s="233">
        <f>+D33+12</f>
        <v>302</v>
      </c>
      <c r="E36" s="233">
        <f>+E33+12</f>
        <v>317</v>
      </c>
      <c r="F36" s="233">
        <f>+F33+12</f>
        <v>305</v>
      </c>
    </row>
    <row r="37" spans="1:6">
      <c r="A37" s="299"/>
    </row>
    <row r="38" spans="1:6" s="35" customFormat="1">
      <c r="A38" s="276" t="s">
        <v>479</v>
      </c>
    </row>
    <row r="39" spans="1:6" s="35" customFormat="1">
      <c r="A39" s="276" t="s">
        <v>384</v>
      </c>
    </row>
    <row r="40" spans="1:6" s="35" customFormat="1">
      <c r="A40" s="276" t="s">
        <v>383</v>
      </c>
    </row>
    <row r="41" spans="1:6" s="35" customFormat="1">
      <c r="A41" s="300" t="s">
        <v>454</v>
      </c>
    </row>
    <row r="42" spans="1:6" s="35" customFormat="1">
      <c r="A42" s="276" t="s">
        <v>494</v>
      </c>
    </row>
    <row r="43" spans="1:6" s="35" customFormat="1" ht="14.3">
      <c r="A43" s="29"/>
    </row>
    <row r="44" spans="1:6" s="35" customFormat="1"/>
    <row r="45" spans="1:6" s="35" customFormat="1"/>
    <row r="46" spans="1:6" s="35" customFormat="1" ht="14.3">
      <c r="A46" s="273" t="s">
        <v>476</v>
      </c>
      <c r="B46" s="274"/>
    </row>
    <row r="47" spans="1:6" s="35" customFormat="1"/>
    <row r="48" spans="1:6" s="35" customFormat="1"/>
    <row r="49" s="35" customFormat="1"/>
    <row r="50" s="35" customFormat="1"/>
    <row r="51" s="35" customFormat="1"/>
    <row r="52" s="35" customFormat="1"/>
    <row r="53" s="35" customFormat="1"/>
    <row r="54" s="35" customFormat="1"/>
    <row r="55" s="35" customFormat="1"/>
    <row r="56" s="35" customFormat="1"/>
    <row r="57" s="35" customFormat="1"/>
    <row r="58" s="35" customFormat="1"/>
    <row r="59" s="35" customFormat="1"/>
    <row r="60" s="35" customFormat="1"/>
    <row r="61" s="35" customFormat="1"/>
    <row r="62" s="35" customFormat="1"/>
    <row r="63" s="35" customFormat="1"/>
    <row r="64" s="35" customFormat="1"/>
    <row r="65" spans="1:1" s="35" customFormat="1"/>
    <row r="66" spans="1:1">
      <c r="A66" s="35"/>
    </row>
    <row r="67" spans="1:1">
      <c r="A67" s="3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22"/>
  <sheetViews>
    <sheetView workbookViewId="0"/>
  </sheetViews>
  <sheetFormatPr defaultRowHeight="12.9"/>
  <cols>
    <col min="1" max="1" width="15.375" style="1" customWidth="1"/>
    <col min="2" max="2" width="24.5" style="1" customWidth="1"/>
    <col min="3" max="3" width="22.625" style="1" customWidth="1"/>
    <col min="4" max="4" width="11.625" style="34" customWidth="1"/>
    <col min="5" max="7" width="11.625" style="1" customWidth="1"/>
    <col min="8" max="252" width="9" style="1"/>
    <col min="253" max="253" width="13.125" style="1" customWidth="1"/>
    <col min="254" max="254" width="27.375" style="1" customWidth="1"/>
    <col min="255" max="255" width="22.625" style="1" customWidth="1"/>
    <col min="256" max="256" width="10.125" style="1" customWidth="1"/>
    <col min="257" max="257" width="11.625" style="1" customWidth="1"/>
    <col min="258" max="258" width="11.125" style="1" customWidth="1"/>
    <col min="259" max="259" width="10.625" style="1" customWidth="1"/>
    <col min="260" max="260" width="12.625" style="1" customWidth="1"/>
    <col min="261" max="261" width="12.25" style="1" customWidth="1"/>
    <col min="262" max="508" width="9" style="1"/>
    <col min="509" max="509" width="13.125" style="1" customWidth="1"/>
    <col min="510" max="510" width="27.375" style="1" customWidth="1"/>
    <col min="511" max="511" width="22.625" style="1" customWidth="1"/>
    <col min="512" max="512" width="10.125" style="1" customWidth="1"/>
    <col min="513" max="513" width="11.625" style="1" customWidth="1"/>
    <col min="514" max="514" width="11.125" style="1" customWidth="1"/>
    <col min="515" max="515" width="10.625" style="1" customWidth="1"/>
    <col min="516" max="516" width="12.625" style="1" customWidth="1"/>
    <col min="517" max="517" width="12.25" style="1" customWidth="1"/>
    <col min="518" max="764" width="9" style="1"/>
    <col min="765" max="765" width="13.125" style="1" customWidth="1"/>
    <col min="766" max="766" width="27.375" style="1" customWidth="1"/>
    <col min="767" max="767" width="22.625" style="1" customWidth="1"/>
    <col min="768" max="768" width="10.125" style="1" customWidth="1"/>
    <col min="769" max="769" width="11.625" style="1" customWidth="1"/>
    <col min="770" max="770" width="11.125" style="1" customWidth="1"/>
    <col min="771" max="771" width="10.625" style="1" customWidth="1"/>
    <col min="772" max="772" width="12.625" style="1" customWidth="1"/>
    <col min="773" max="773" width="12.25" style="1" customWidth="1"/>
    <col min="774" max="1020" width="9" style="1"/>
    <col min="1021" max="1021" width="13.125" style="1" customWidth="1"/>
    <col min="1022" max="1022" width="27.375" style="1" customWidth="1"/>
    <col min="1023" max="1023" width="22.625" style="1" customWidth="1"/>
    <col min="1024" max="1024" width="10.125" style="1" customWidth="1"/>
    <col min="1025" max="1025" width="11.625" style="1" customWidth="1"/>
    <col min="1026" max="1026" width="11.125" style="1" customWidth="1"/>
    <col min="1027" max="1027" width="10.625" style="1" customWidth="1"/>
    <col min="1028" max="1028" width="12.625" style="1" customWidth="1"/>
    <col min="1029" max="1029" width="12.25" style="1" customWidth="1"/>
    <col min="1030" max="1276" width="9" style="1"/>
    <col min="1277" max="1277" width="13.125" style="1" customWidth="1"/>
    <col min="1278" max="1278" width="27.375" style="1" customWidth="1"/>
    <col min="1279" max="1279" width="22.625" style="1" customWidth="1"/>
    <col min="1280" max="1280" width="10.125" style="1" customWidth="1"/>
    <col min="1281" max="1281" width="11.625" style="1" customWidth="1"/>
    <col min="1282" max="1282" width="11.125" style="1" customWidth="1"/>
    <col min="1283" max="1283" width="10.625" style="1" customWidth="1"/>
    <col min="1284" max="1284" width="12.625" style="1" customWidth="1"/>
    <col min="1285" max="1285" width="12.25" style="1" customWidth="1"/>
    <col min="1286" max="1532" width="9" style="1"/>
    <col min="1533" max="1533" width="13.125" style="1" customWidth="1"/>
    <col min="1534" max="1534" width="27.375" style="1" customWidth="1"/>
    <col min="1535" max="1535" width="22.625" style="1" customWidth="1"/>
    <col min="1536" max="1536" width="10.125" style="1" customWidth="1"/>
    <col min="1537" max="1537" width="11.625" style="1" customWidth="1"/>
    <col min="1538" max="1538" width="11.125" style="1" customWidth="1"/>
    <col min="1539" max="1539" width="10.625" style="1" customWidth="1"/>
    <col min="1540" max="1540" width="12.625" style="1" customWidth="1"/>
    <col min="1541" max="1541" width="12.25" style="1" customWidth="1"/>
    <col min="1542" max="1788" width="9" style="1"/>
    <col min="1789" max="1789" width="13.125" style="1" customWidth="1"/>
    <col min="1790" max="1790" width="27.375" style="1" customWidth="1"/>
    <col min="1791" max="1791" width="22.625" style="1" customWidth="1"/>
    <col min="1792" max="1792" width="10.125" style="1" customWidth="1"/>
    <col min="1793" max="1793" width="11.625" style="1" customWidth="1"/>
    <col min="1794" max="1794" width="11.125" style="1" customWidth="1"/>
    <col min="1795" max="1795" width="10.625" style="1" customWidth="1"/>
    <col min="1796" max="1796" width="12.625" style="1" customWidth="1"/>
    <col min="1797" max="1797" width="12.25" style="1" customWidth="1"/>
    <col min="1798" max="2044" width="9" style="1"/>
    <col min="2045" max="2045" width="13.125" style="1" customWidth="1"/>
    <col min="2046" max="2046" width="27.375" style="1" customWidth="1"/>
    <col min="2047" max="2047" width="22.625" style="1" customWidth="1"/>
    <col min="2048" max="2048" width="10.125" style="1" customWidth="1"/>
    <col min="2049" max="2049" width="11.625" style="1" customWidth="1"/>
    <col min="2050" max="2050" width="11.125" style="1" customWidth="1"/>
    <col min="2051" max="2051" width="10.625" style="1" customWidth="1"/>
    <col min="2052" max="2052" width="12.625" style="1" customWidth="1"/>
    <col min="2053" max="2053" width="12.25" style="1" customWidth="1"/>
    <col min="2054" max="2300" width="9" style="1"/>
    <col min="2301" max="2301" width="13.125" style="1" customWidth="1"/>
    <col min="2302" max="2302" width="27.375" style="1" customWidth="1"/>
    <col min="2303" max="2303" width="22.625" style="1" customWidth="1"/>
    <col min="2304" max="2304" width="10.125" style="1" customWidth="1"/>
    <col min="2305" max="2305" width="11.625" style="1" customWidth="1"/>
    <col min="2306" max="2306" width="11.125" style="1" customWidth="1"/>
    <col min="2307" max="2307" width="10.625" style="1" customWidth="1"/>
    <col min="2308" max="2308" width="12.625" style="1" customWidth="1"/>
    <col min="2309" max="2309" width="12.25" style="1" customWidth="1"/>
    <col min="2310" max="2556" width="9" style="1"/>
    <col min="2557" max="2557" width="13.125" style="1" customWidth="1"/>
    <col min="2558" max="2558" width="27.375" style="1" customWidth="1"/>
    <col min="2559" max="2559" width="22.625" style="1" customWidth="1"/>
    <col min="2560" max="2560" width="10.125" style="1" customWidth="1"/>
    <col min="2561" max="2561" width="11.625" style="1" customWidth="1"/>
    <col min="2562" max="2562" width="11.125" style="1" customWidth="1"/>
    <col min="2563" max="2563" width="10.625" style="1" customWidth="1"/>
    <col min="2564" max="2564" width="12.625" style="1" customWidth="1"/>
    <col min="2565" max="2565" width="12.25" style="1" customWidth="1"/>
    <col min="2566" max="2812" width="9" style="1"/>
    <col min="2813" max="2813" width="13.125" style="1" customWidth="1"/>
    <col min="2814" max="2814" width="27.375" style="1" customWidth="1"/>
    <col min="2815" max="2815" width="22.625" style="1" customWidth="1"/>
    <col min="2816" max="2816" width="10.125" style="1" customWidth="1"/>
    <col min="2817" max="2817" width="11.625" style="1" customWidth="1"/>
    <col min="2818" max="2818" width="11.125" style="1" customWidth="1"/>
    <col min="2819" max="2819" width="10.625" style="1" customWidth="1"/>
    <col min="2820" max="2820" width="12.625" style="1" customWidth="1"/>
    <col min="2821" max="2821" width="12.25" style="1" customWidth="1"/>
    <col min="2822" max="3068" width="9" style="1"/>
    <col min="3069" max="3069" width="13.125" style="1" customWidth="1"/>
    <col min="3070" max="3070" width="27.375" style="1" customWidth="1"/>
    <col min="3071" max="3071" width="22.625" style="1" customWidth="1"/>
    <col min="3072" max="3072" width="10.125" style="1" customWidth="1"/>
    <col min="3073" max="3073" width="11.625" style="1" customWidth="1"/>
    <col min="3074" max="3074" width="11.125" style="1" customWidth="1"/>
    <col min="3075" max="3075" width="10.625" style="1" customWidth="1"/>
    <col min="3076" max="3076" width="12.625" style="1" customWidth="1"/>
    <col min="3077" max="3077" width="12.25" style="1" customWidth="1"/>
    <col min="3078" max="3324" width="9" style="1"/>
    <col min="3325" max="3325" width="13.125" style="1" customWidth="1"/>
    <col min="3326" max="3326" width="27.375" style="1" customWidth="1"/>
    <col min="3327" max="3327" width="22.625" style="1" customWidth="1"/>
    <col min="3328" max="3328" width="10.125" style="1" customWidth="1"/>
    <col min="3329" max="3329" width="11.625" style="1" customWidth="1"/>
    <col min="3330" max="3330" width="11.125" style="1" customWidth="1"/>
    <col min="3331" max="3331" width="10.625" style="1" customWidth="1"/>
    <col min="3332" max="3332" width="12.625" style="1" customWidth="1"/>
    <col min="3333" max="3333" width="12.25" style="1" customWidth="1"/>
    <col min="3334" max="3580" width="9" style="1"/>
    <col min="3581" max="3581" width="13.125" style="1" customWidth="1"/>
    <col min="3582" max="3582" width="27.375" style="1" customWidth="1"/>
    <col min="3583" max="3583" width="22.625" style="1" customWidth="1"/>
    <col min="3584" max="3584" width="10.125" style="1" customWidth="1"/>
    <col min="3585" max="3585" width="11.625" style="1" customWidth="1"/>
    <col min="3586" max="3586" width="11.125" style="1" customWidth="1"/>
    <col min="3587" max="3587" width="10.625" style="1" customWidth="1"/>
    <col min="3588" max="3588" width="12.625" style="1" customWidth="1"/>
    <col min="3589" max="3589" width="12.25" style="1" customWidth="1"/>
    <col min="3590" max="3836" width="9" style="1"/>
    <col min="3837" max="3837" width="13.125" style="1" customWidth="1"/>
    <col min="3838" max="3838" width="27.375" style="1" customWidth="1"/>
    <col min="3839" max="3839" width="22.625" style="1" customWidth="1"/>
    <col min="3840" max="3840" width="10.125" style="1" customWidth="1"/>
    <col min="3841" max="3841" width="11.625" style="1" customWidth="1"/>
    <col min="3842" max="3842" width="11.125" style="1" customWidth="1"/>
    <col min="3843" max="3843" width="10.625" style="1" customWidth="1"/>
    <col min="3844" max="3844" width="12.625" style="1" customWidth="1"/>
    <col min="3845" max="3845" width="12.25" style="1" customWidth="1"/>
    <col min="3846" max="4092" width="9" style="1"/>
    <col min="4093" max="4093" width="13.125" style="1" customWidth="1"/>
    <col min="4094" max="4094" width="27.375" style="1" customWidth="1"/>
    <col min="4095" max="4095" width="22.625" style="1" customWidth="1"/>
    <col min="4096" max="4096" width="10.125" style="1" customWidth="1"/>
    <col min="4097" max="4097" width="11.625" style="1" customWidth="1"/>
    <col min="4098" max="4098" width="11.125" style="1" customWidth="1"/>
    <col min="4099" max="4099" width="10.625" style="1" customWidth="1"/>
    <col min="4100" max="4100" width="12.625" style="1" customWidth="1"/>
    <col min="4101" max="4101" width="12.25" style="1" customWidth="1"/>
    <col min="4102" max="4348" width="9" style="1"/>
    <col min="4349" max="4349" width="13.125" style="1" customWidth="1"/>
    <col min="4350" max="4350" width="27.375" style="1" customWidth="1"/>
    <col min="4351" max="4351" width="22.625" style="1" customWidth="1"/>
    <col min="4352" max="4352" width="10.125" style="1" customWidth="1"/>
    <col min="4353" max="4353" width="11.625" style="1" customWidth="1"/>
    <col min="4354" max="4354" width="11.125" style="1" customWidth="1"/>
    <col min="4355" max="4355" width="10.625" style="1" customWidth="1"/>
    <col min="4356" max="4356" width="12.625" style="1" customWidth="1"/>
    <col min="4357" max="4357" width="12.25" style="1" customWidth="1"/>
    <col min="4358" max="4604" width="9" style="1"/>
    <col min="4605" max="4605" width="13.125" style="1" customWidth="1"/>
    <col min="4606" max="4606" width="27.375" style="1" customWidth="1"/>
    <col min="4607" max="4607" width="22.625" style="1" customWidth="1"/>
    <col min="4608" max="4608" width="10.125" style="1" customWidth="1"/>
    <col min="4609" max="4609" width="11.625" style="1" customWidth="1"/>
    <col min="4610" max="4610" width="11.125" style="1" customWidth="1"/>
    <col min="4611" max="4611" width="10.625" style="1" customWidth="1"/>
    <col min="4612" max="4612" width="12.625" style="1" customWidth="1"/>
    <col min="4613" max="4613" width="12.25" style="1" customWidth="1"/>
    <col min="4614" max="4860" width="9" style="1"/>
    <col min="4861" max="4861" width="13.125" style="1" customWidth="1"/>
    <col min="4862" max="4862" width="27.375" style="1" customWidth="1"/>
    <col min="4863" max="4863" width="22.625" style="1" customWidth="1"/>
    <col min="4864" max="4864" width="10.125" style="1" customWidth="1"/>
    <col min="4865" max="4865" width="11.625" style="1" customWidth="1"/>
    <col min="4866" max="4866" width="11.125" style="1" customWidth="1"/>
    <col min="4867" max="4867" width="10.625" style="1" customWidth="1"/>
    <col min="4868" max="4868" width="12.625" style="1" customWidth="1"/>
    <col min="4869" max="4869" width="12.25" style="1" customWidth="1"/>
    <col min="4870" max="5116" width="9" style="1"/>
    <col min="5117" max="5117" width="13.125" style="1" customWidth="1"/>
    <col min="5118" max="5118" width="27.375" style="1" customWidth="1"/>
    <col min="5119" max="5119" width="22.625" style="1" customWidth="1"/>
    <col min="5120" max="5120" width="10.125" style="1" customWidth="1"/>
    <col min="5121" max="5121" width="11.625" style="1" customWidth="1"/>
    <col min="5122" max="5122" width="11.125" style="1" customWidth="1"/>
    <col min="5123" max="5123" width="10.625" style="1" customWidth="1"/>
    <col min="5124" max="5124" width="12.625" style="1" customWidth="1"/>
    <col min="5125" max="5125" width="12.25" style="1" customWidth="1"/>
    <col min="5126" max="5372" width="9" style="1"/>
    <col min="5373" max="5373" width="13.125" style="1" customWidth="1"/>
    <col min="5374" max="5374" width="27.375" style="1" customWidth="1"/>
    <col min="5375" max="5375" width="22.625" style="1" customWidth="1"/>
    <col min="5376" max="5376" width="10.125" style="1" customWidth="1"/>
    <col min="5377" max="5377" width="11.625" style="1" customWidth="1"/>
    <col min="5378" max="5378" width="11.125" style="1" customWidth="1"/>
    <col min="5379" max="5379" width="10.625" style="1" customWidth="1"/>
    <col min="5380" max="5380" width="12.625" style="1" customWidth="1"/>
    <col min="5381" max="5381" width="12.25" style="1" customWidth="1"/>
    <col min="5382" max="5628" width="9" style="1"/>
    <col min="5629" max="5629" width="13.125" style="1" customWidth="1"/>
    <col min="5630" max="5630" width="27.375" style="1" customWidth="1"/>
    <col min="5631" max="5631" width="22.625" style="1" customWidth="1"/>
    <col min="5632" max="5632" width="10.125" style="1" customWidth="1"/>
    <col min="5633" max="5633" width="11.625" style="1" customWidth="1"/>
    <col min="5634" max="5634" width="11.125" style="1" customWidth="1"/>
    <col min="5635" max="5635" width="10.625" style="1" customWidth="1"/>
    <col min="5636" max="5636" width="12.625" style="1" customWidth="1"/>
    <col min="5637" max="5637" width="12.25" style="1" customWidth="1"/>
    <col min="5638" max="5884" width="9" style="1"/>
    <col min="5885" max="5885" width="13.125" style="1" customWidth="1"/>
    <col min="5886" max="5886" width="27.375" style="1" customWidth="1"/>
    <col min="5887" max="5887" width="22.625" style="1" customWidth="1"/>
    <col min="5888" max="5888" width="10.125" style="1" customWidth="1"/>
    <col min="5889" max="5889" width="11.625" style="1" customWidth="1"/>
    <col min="5890" max="5890" width="11.125" style="1" customWidth="1"/>
    <col min="5891" max="5891" width="10.625" style="1" customWidth="1"/>
    <col min="5892" max="5892" width="12.625" style="1" customWidth="1"/>
    <col min="5893" max="5893" width="12.25" style="1" customWidth="1"/>
    <col min="5894" max="6140" width="9" style="1"/>
    <col min="6141" max="6141" width="13.125" style="1" customWidth="1"/>
    <col min="6142" max="6142" width="27.375" style="1" customWidth="1"/>
    <col min="6143" max="6143" width="22.625" style="1" customWidth="1"/>
    <col min="6144" max="6144" width="10.125" style="1" customWidth="1"/>
    <col min="6145" max="6145" width="11.625" style="1" customWidth="1"/>
    <col min="6146" max="6146" width="11.125" style="1" customWidth="1"/>
    <col min="6147" max="6147" width="10.625" style="1" customWidth="1"/>
    <col min="6148" max="6148" width="12.625" style="1" customWidth="1"/>
    <col min="6149" max="6149" width="12.25" style="1" customWidth="1"/>
    <col min="6150" max="6396" width="9" style="1"/>
    <col min="6397" max="6397" width="13.125" style="1" customWidth="1"/>
    <col min="6398" max="6398" width="27.375" style="1" customWidth="1"/>
    <col min="6399" max="6399" width="22.625" style="1" customWidth="1"/>
    <col min="6400" max="6400" width="10.125" style="1" customWidth="1"/>
    <col min="6401" max="6401" width="11.625" style="1" customWidth="1"/>
    <col min="6402" max="6402" width="11.125" style="1" customWidth="1"/>
    <col min="6403" max="6403" width="10.625" style="1" customWidth="1"/>
    <col min="6404" max="6404" width="12.625" style="1" customWidth="1"/>
    <col min="6405" max="6405" width="12.25" style="1" customWidth="1"/>
    <col min="6406" max="6652" width="9" style="1"/>
    <col min="6653" max="6653" width="13.125" style="1" customWidth="1"/>
    <col min="6654" max="6654" width="27.375" style="1" customWidth="1"/>
    <col min="6655" max="6655" width="22.625" style="1" customWidth="1"/>
    <col min="6656" max="6656" width="10.125" style="1" customWidth="1"/>
    <col min="6657" max="6657" width="11.625" style="1" customWidth="1"/>
    <col min="6658" max="6658" width="11.125" style="1" customWidth="1"/>
    <col min="6659" max="6659" width="10.625" style="1" customWidth="1"/>
    <col min="6660" max="6660" width="12.625" style="1" customWidth="1"/>
    <col min="6661" max="6661" width="12.25" style="1" customWidth="1"/>
    <col min="6662" max="6908" width="9" style="1"/>
    <col min="6909" max="6909" width="13.125" style="1" customWidth="1"/>
    <col min="6910" max="6910" width="27.375" style="1" customWidth="1"/>
    <col min="6911" max="6911" width="22.625" style="1" customWidth="1"/>
    <col min="6912" max="6912" width="10.125" style="1" customWidth="1"/>
    <col min="6913" max="6913" width="11.625" style="1" customWidth="1"/>
    <col min="6914" max="6914" width="11.125" style="1" customWidth="1"/>
    <col min="6915" max="6915" width="10.625" style="1" customWidth="1"/>
    <col min="6916" max="6916" width="12.625" style="1" customWidth="1"/>
    <col min="6917" max="6917" width="12.25" style="1" customWidth="1"/>
    <col min="6918" max="7164" width="9" style="1"/>
    <col min="7165" max="7165" width="13.125" style="1" customWidth="1"/>
    <col min="7166" max="7166" width="27.375" style="1" customWidth="1"/>
    <col min="7167" max="7167" width="22.625" style="1" customWidth="1"/>
    <col min="7168" max="7168" width="10.125" style="1" customWidth="1"/>
    <col min="7169" max="7169" width="11.625" style="1" customWidth="1"/>
    <col min="7170" max="7170" width="11.125" style="1" customWidth="1"/>
    <col min="7171" max="7171" width="10.625" style="1" customWidth="1"/>
    <col min="7172" max="7172" width="12.625" style="1" customWidth="1"/>
    <col min="7173" max="7173" width="12.25" style="1" customWidth="1"/>
    <col min="7174" max="7420" width="9" style="1"/>
    <col min="7421" max="7421" width="13.125" style="1" customWidth="1"/>
    <col min="7422" max="7422" width="27.375" style="1" customWidth="1"/>
    <col min="7423" max="7423" width="22.625" style="1" customWidth="1"/>
    <col min="7424" max="7424" width="10.125" style="1" customWidth="1"/>
    <col min="7425" max="7425" width="11.625" style="1" customWidth="1"/>
    <col min="7426" max="7426" width="11.125" style="1" customWidth="1"/>
    <col min="7427" max="7427" width="10.625" style="1" customWidth="1"/>
    <col min="7428" max="7428" width="12.625" style="1" customWidth="1"/>
    <col min="7429" max="7429" width="12.25" style="1" customWidth="1"/>
    <col min="7430" max="7676" width="9" style="1"/>
    <col min="7677" max="7677" width="13.125" style="1" customWidth="1"/>
    <col min="7678" max="7678" width="27.375" style="1" customWidth="1"/>
    <col min="7679" max="7679" width="22.625" style="1" customWidth="1"/>
    <col min="7680" max="7680" width="10.125" style="1" customWidth="1"/>
    <col min="7681" max="7681" width="11.625" style="1" customWidth="1"/>
    <col min="7682" max="7682" width="11.125" style="1" customWidth="1"/>
    <col min="7683" max="7683" width="10.625" style="1" customWidth="1"/>
    <col min="7684" max="7684" width="12.625" style="1" customWidth="1"/>
    <col min="7685" max="7685" width="12.25" style="1" customWidth="1"/>
    <col min="7686" max="7932" width="9" style="1"/>
    <col min="7933" max="7933" width="13.125" style="1" customWidth="1"/>
    <col min="7934" max="7934" width="27.375" style="1" customWidth="1"/>
    <col min="7935" max="7935" width="22.625" style="1" customWidth="1"/>
    <col min="7936" max="7936" width="10.125" style="1" customWidth="1"/>
    <col min="7937" max="7937" width="11.625" style="1" customWidth="1"/>
    <col min="7938" max="7938" width="11.125" style="1" customWidth="1"/>
    <col min="7939" max="7939" width="10.625" style="1" customWidth="1"/>
    <col min="7940" max="7940" width="12.625" style="1" customWidth="1"/>
    <col min="7941" max="7941" width="12.25" style="1" customWidth="1"/>
    <col min="7942" max="8188" width="9" style="1"/>
    <col min="8189" max="8189" width="13.125" style="1" customWidth="1"/>
    <col min="8190" max="8190" width="27.375" style="1" customWidth="1"/>
    <col min="8191" max="8191" width="22.625" style="1" customWidth="1"/>
    <col min="8192" max="8192" width="10.125" style="1" customWidth="1"/>
    <col min="8193" max="8193" width="11.625" style="1" customWidth="1"/>
    <col min="8194" max="8194" width="11.125" style="1" customWidth="1"/>
    <col min="8195" max="8195" width="10.625" style="1" customWidth="1"/>
    <col min="8196" max="8196" width="12.625" style="1" customWidth="1"/>
    <col min="8197" max="8197" width="12.25" style="1" customWidth="1"/>
    <col min="8198" max="8444" width="9" style="1"/>
    <col min="8445" max="8445" width="13.125" style="1" customWidth="1"/>
    <col min="8446" max="8446" width="27.375" style="1" customWidth="1"/>
    <col min="8447" max="8447" width="22.625" style="1" customWidth="1"/>
    <col min="8448" max="8448" width="10.125" style="1" customWidth="1"/>
    <col min="8449" max="8449" width="11.625" style="1" customWidth="1"/>
    <col min="8450" max="8450" width="11.125" style="1" customWidth="1"/>
    <col min="8451" max="8451" width="10.625" style="1" customWidth="1"/>
    <col min="8452" max="8452" width="12.625" style="1" customWidth="1"/>
    <col min="8453" max="8453" width="12.25" style="1" customWidth="1"/>
    <col min="8454" max="8700" width="9" style="1"/>
    <col min="8701" max="8701" width="13.125" style="1" customWidth="1"/>
    <col min="8702" max="8702" width="27.375" style="1" customWidth="1"/>
    <col min="8703" max="8703" width="22.625" style="1" customWidth="1"/>
    <col min="8704" max="8704" width="10.125" style="1" customWidth="1"/>
    <col min="8705" max="8705" width="11.625" style="1" customWidth="1"/>
    <col min="8706" max="8706" width="11.125" style="1" customWidth="1"/>
    <col min="8707" max="8707" width="10.625" style="1" customWidth="1"/>
    <col min="8708" max="8708" width="12.625" style="1" customWidth="1"/>
    <col min="8709" max="8709" width="12.25" style="1" customWidth="1"/>
    <col min="8710" max="8956" width="9" style="1"/>
    <col min="8957" max="8957" width="13.125" style="1" customWidth="1"/>
    <col min="8958" max="8958" width="27.375" style="1" customWidth="1"/>
    <col min="8959" max="8959" width="22.625" style="1" customWidth="1"/>
    <col min="8960" max="8960" width="10.125" style="1" customWidth="1"/>
    <col min="8961" max="8961" width="11.625" style="1" customWidth="1"/>
    <col min="8962" max="8962" width="11.125" style="1" customWidth="1"/>
    <col min="8963" max="8963" width="10.625" style="1" customWidth="1"/>
    <col min="8964" max="8964" width="12.625" style="1" customWidth="1"/>
    <col min="8965" max="8965" width="12.25" style="1" customWidth="1"/>
    <col min="8966" max="9212" width="9" style="1"/>
    <col min="9213" max="9213" width="13.125" style="1" customWidth="1"/>
    <col min="9214" max="9214" width="27.375" style="1" customWidth="1"/>
    <col min="9215" max="9215" width="22.625" style="1" customWidth="1"/>
    <col min="9216" max="9216" width="10.125" style="1" customWidth="1"/>
    <col min="9217" max="9217" width="11.625" style="1" customWidth="1"/>
    <col min="9218" max="9218" width="11.125" style="1" customWidth="1"/>
    <col min="9219" max="9219" width="10.625" style="1" customWidth="1"/>
    <col min="9220" max="9220" width="12.625" style="1" customWidth="1"/>
    <col min="9221" max="9221" width="12.25" style="1" customWidth="1"/>
    <col min="9222" max="9468" width="9" style="1"/>
    <col min="9469" max="9469" width="13.125" style="1" customWidth="1"/>
    <col min="9470" max="9470" width="27.375" style="1" customWidth="1"/>
    <col min="9471" max="9471" width="22.625" style="1" customWidth="1"/>
    <col min="9472" max="9472" width="10.125" style="1" customWidth="1"/>
    <col min="9473" max="9473" width="11.625" style="1" customWidth="1"/>
    <col min="9474" max="9474" width="11.125" style="1" customWidth="1"/>
    <col min="9475" max="9475" width="10.625" style="1" customWidth="1"/>
    <col min="9476" max="9476" width="12.625" style="1" customWidth="1"/>
    <col min="9477" max="9477" width="12.25" style="1" customWidth="1"/>
    <col min="9478" max="9724" width="9" style="1"/>
    <col min="9725" max="9725" width="13.125" style="1" customWidth="1"/>
    <col min="9726" max="9726" width="27.375" style="1" customWidth="1"/>
    <col min="9727" max="9727" width="22.625" style="1" customWidth="1"/>
    <col min="9728" max="9728" width="10.125" style="1" customWidth="1"/>
    <col min="9729" max="9729" width="11.625" style="1" customWidth="1"/>
    <col min="9730" max="9730" width="11.125" style="1" customWidth="1"/>
    <col min="9731" max="9731" width="10.625" style="1" customWidth="1"/>
    <col min="9732" max="9732" width="12.625" style="1" customWidth="1"/>
    <col min="9733" max="9733" width="12.25" style="1" customWidth="1"/>
    <col min="9734" max="9980" width="9" style="1"/>
    <col min="9981" max="9981" width="13.125" style="1" customWidth="1"/>
    <col min="9982" max="9982" width="27.375" style="1" customWidth="1"/>
    <col min="9983" max="9983" width="22.625" style="1" customWidth="1"/>
    <col min="9984" max="9984" width="10.125" style="1" customWidth="1"/>
    <col min="9985" max="9985" width="11.625" style="1" customWidth="1"/>
    <col min="9986" max="9986" width="11.125" style="1" customWidth="1"/>
    <col min="9987" max="9987" width="10.625" style="1" customWidth="1"/>
    <col min="9988" max="9988" width="12.625" style="1" customWidth="1"/>
    <col min="9989" max="9989" width="12.25" style="1" customWidth="1"/>
    <col min="9990" max="10236" width="9" style="1"/>
    <col min="10237" max="10237" width="13.125" style="1" customWidth="1"/>
    <col min="10238" max="10238" width="27.375" style="1" customWidth="1"/>
    <col min="10239" max="10239" width="22.625" style="1" customWidth="1"/>
    <col min="10240" max="10240" width="10.125" style="1" customWidth="1"/>
    <col min="10241" max="10241" width="11.625" style="1" customWidth="1"/>
    <col min="10242" max="10242" width="11.125" style="1" customWidth="1"/>
    <col min="10243" max="10243" width="10.625" style="1" customWidth="1"/>
    <col min="10244" max="10244" width="12.625" style="1" customWidth="1"/>
    <col min="10245" max="10245" width="12.25" style="1" customWidth="1"/>
    <col min="10246" max="10492" width="9" style="1"/>
    <col min="10493" max="10493" width="13.125" style="1" customWidth="1"/>
    <col min="10494" max="10494" width="27.375" style="1" customWidth="1"/>
    <col min="10495" max="10495" width="22.625" style="1" customWidth="1"/>
    <col min="10496" max="10496" width="10.125" style="1" customWidth="1"/>
    <col min="10497" max="10497" width="11.625" style="1" customWidth="1"/>
    <col min="10498" max="10498" width="11.125" style="1" customWidth="1"/>
    <col min="10499" max="10499" width="10.625" style="1" customWidth="1"/>
    <col min="10500" max="10500" width="12.625" style="1" customWidth="1"/>
    <col min="10501" max="10501" width="12.25" style="1" customWidth="1"/>
    <col min="10502" max="10748" width="9" style="1"/>
    <col min="10749" max="10749" width="13.125" style="1" customWidth="1"/>
    <col min="10750" max="10750" width="27.375" style="1" customWidth="1"/>
    <col min="10751" max="10751" width="22.625" style="1" customWidth="1"/>
    <col min="10752" max="10752" width="10.125" style="1" customWidth="1"/>
    <col min="10753" max="10753" width="11.625" style="1" customWidth="1"/>
    <col min="10754" max="10754" width="11.125" style="1" customWidth="1"/>
    <col min="10755" max="10755" width="10.625" style="1" customWidth="1"/>
    <col min="10756" max="10756" width="12.625" style="1" customWidth="1"/>
    <col min="10757" max="10757" width="12.25" style="1" customWidth="1"/>
    <col min="10758" max="11004" width="9" style="1"/>
    <col min="11005" max="11005" width="13.125" style="1" customWidth="1"/>
    <col min="11006" max="11006" width="27.375" style="1" customWidth="1"/>
    <col min="11007" max="11007" width="22.625" style="1" customWidth="1"/>
    <col min="11008" max="11008" width="10.125" style="1" customWidth="1"/>
    <col min="11009" max="11009" width="11.625" style="1" customWidth="1"/>
    <col min="11010" max="11010" width="11.125" style="1" customWidth="1"/>
    <col min="11011" max="11011" width="10.625" style="1" customWidth="1"/>
    <col min="11012" max="11012" width="12.625" style="1" customWidth="1"/>
    <col min="11013" max="11013" width="12.25" style="1" customWidth="1"/>
    <col min="11014" max="11260" width="9" style="1"/>
    <col min="11261" max="11261" width="13.125" style="1" customWidth="1"/>
    <col min="11262" max="11262" width="27.375" style="1" customWidth="1"/>
    <col min="11263" max="11263" width="22.625" style="1" customWidth="1"/>
    <col min="11264" max="11264" width="10.125" style="1" customWidth="1"/>
    <col min="11265" max="11265" width="11.625" style="1" customWidth="1"/>
    <col min="11266" max="11266" width="11.125" style="1" customWidth="1"/>
    <col min="11267" max="11267" width="10.625" style="1" customWidth="1"/>
    <col min="11268" max="11268" width="12.625" style="1" customWidth="1"/>
    <col min="11269" max="11269" width="12.25" style="1" customWidth="1"/>
    <col min="11270" max="11516" width="9" style="1"/>
    <col min="11517" max="11517" width="13.125" style="1" customWidth="1"/>
    <col min="11518" max="11518" width="27.375" style="1" customWidth="1"/>
    <col min="11519" max="11519" width="22.625" style="1" customWidth="1"/>
    <col min="11520" max="11520" width="10.125" style="1" customWidth="1"/>
    <col min="11521" max="11521" width="11.625" style="1" customWidth="1"/>
    <col min="11522" max="11522" width="11.125" style="1" customWidth="1"/>
    <col min="11523" max="11523" width="10.625" style="1" customWidth="1"/>
    <col min="11524" max="11524" width="12.625" style="1" customWidth="1"/>
    <col min="11525" max="11525" width="12.25" style="1" customWidth="1"/>
    <col min="11526" max="11772" width="9" style="1"/>
    <col min="11773" max="11773" width="13.125" style="1" customWidth="1"/>
    <col min="11774" max="11774" width="27.375" style="1" customWidth="1"/>
    <col min="11775" max="11775" width="22.625" style="1" customWidth="1"/>
    <col min="11776" max="11776" width="10.125" style="1" customWidth="1"/>
    <col min="11777" max="11777" width="11.625" style="1" customWidth="1"/>
    <col min="11778" max="11778" width="11.125" style="1" customWidth="1"/>
    <col min="11779" max="11779" width="10.625" style="1" customWidth="1"/>
    <col min="11780" max="11780" width="12.625" style="1" customWidth="1"/>
    <col min="11781" max="11781" width="12.25" style="1" customWidth="1"/>
    <col min="11782" max="12028" width="9" style="1"/>
    <col min="12029" max="12029" width="13.125" style="1" customWidth="1"/>
    <col min="12030" max="12030" width="27.375" style="1" customWidth="1"/>
    <col min="12031" max="12031" width="22.625" style="1" customWidth="1"/>
    <col min="12032" max="12032" width="10.125" style="1" customWidth="1"/>
    <col min="12033" max="12033" width="11.625" style="1" customWidth="1"/>
    <col min="12034" max="12034" width="11.125" style="1" customWidth="1"/>
    <col min="12035" max="12035" width="10.625" style="1" customWidth="1"/>
    <col min="12036" max="12036" width="12.625" style="1" customWidth="1"/>
    <col min="12037" max="12037" width="12.25" style="1" customWidth="1"/>
    <col min="12038" max="12284" width="9" style="1"/>
    <col min="12285" max="12285" width="13.125" style="1" customWidth="1"/>
    <col min="12286" max="12286" width="27.375" style="1" customWidth="1"/>
    <col min="12287" max="12287" width="22.625" style="1" customWidth="1"/>
    <col min="12288" max="12288" width="10.125" style="1" customWidth="1"/>
    <col min="12289" max="12289" width="11.625" style="1" customWidth="1"/>
    <col min="12290" max="12290" width="11.125" style="1" customWidth="1"/>
    <col min="12291" max="12291" width="10.625" style="1" customWidth="1"/>
    <col min="12292" max="12292" width="12.625" style="1" customWidth="1"/>
    <col min="12293" max="12293" width="12.25" style="1" customWidth="1"/>
    <col min="12294" max="12540" width="9" style="1"/>
    <col min="12541" max="12541" width="13.125" style="1" customWidth="1"/>
    <col min="12542" max="12542" width="27.375" style="1" customWidth="1"/>
    <col min="12543" max="12543" width="22.625" style="1" customWidth="1"/>
    <col min="12544" max="12544" width="10.125" style="1" customWidth="1"/>
    <col min="12545" max="12545" width="11.625" style="1" customWidth="1"/>
    <col min="12546" max="12546" width="11.125" style="1" customWidth="1"/>
    <col min="12547" max="12547" width="10.625" style="1" customWidth="1"/>
    <col min="12548" max="12548" width="12.625" style="1" customWidth="1"/>
    <col min="12549" max="12549" width="12.25" style="1" customWidth="1"/>
    <col min="12550" max="12796" width="9" style="1"/>
    <col min="12797" max="12797" width="13.125" style="1" customWidth="1"/>
    <col min="12798" max="12798" width="27.375" style="1" customWidth="1"/>
    <col min="12799" max="12799" width="22.625" style="1" customWidth="1"/>
    <col min="12800" max="12800" width="10.125" style="1" customWidth="1"/>
    <col min="12801" max="12801" width="11.625" style="1" customWidth="1"/>
    <col min="12802" max="12802" width="11.125" style="1" customWidth="1"/>
    <col min="12803" max="12803" width="10.625" style="1" customWidth="1"/>
    <col min="12804" max="12804" width="12.625" style="1" customWidth="1"/>
    <col min="12805" max="12805" width="12.25" style="1" customWidth="1"/>
    <col min="12806" max="13052" width="9" style="1"/>
    <col min="13053" max="13053" width="13.125" style="1" customWidth="1"/>
    <col min="13054" max="13054" width="27.375" style="1" customWidth="1"/>
    <col min="13055" max="13055" width="22.625" style="1" customWidth="1"/>
    <col min="13056" max="13056" width="10.125" style="1" customWidth="1"/>
    <col min="13057" max="13057" width="11.625" style="1" customWidth="1"/>
    <col min="13058" max="13058" width="11.125" style="1" customWidth="1"/>
    <col min="13059" max="13059" width="10.625" style="1" customWidth="1"/>
    <col min="13060" max="13060" width="12.625" style="1" customWidth="1"/>
    <col min="13061" max="13061" width="12.25" style="1" customWidth="1"/>
    <col min="13062" max="13308" width="9" style="1"/>
    <col min="13309" max="13309" width="13.125" style="1" customWidth="1"/>
    <col min="13310" max="13310" width="27.375" style="1" customWidth="1"/>
    <col min="13311" max="13311" width="22.625" style="1" customWidth="1"/>
    <col min="13312" max="13312" width="10.125" style="1" customWidth="1"/>
    <col min="13313" max="13313" width="11.625" style="1" customWidth="1"/>
    <col min="13314" max="13314" width="11.125" style="1" customWidth="1"/>
    <col min="13315" max="13315" width="10.625" style="1" customWidth="1"/>
    <col min="13316" max="13316" width="12.625" style="1" customWidth="1"/>
    <col min="13317" max="13317" width="12.25" style="1" customWidth="1"/>
    <col min="13318" max="13564" width="9" style="1"/>
    <col min="13565" max="13565" width="13.125" style="1" customWidth="1"/>
    <col min="13566" max="13566" width="27.375" style="1" customWidth="1"/>
    <col min="13567" max="13567" width="22.625" style="1" customWidth="1"/>
    <col min="13568" max="13568" width="10.125" style="1" customWidth="1"/>
    <col min="13569" max="13569" width="11.625" style="1" customWidth="1"/>
    <col min="13570" max="13570" width="11.125" style="1" customWidth="1"/>
    <col min="13571" max="13571" width="10.625" style="1" customWidth="1"/>
    <col min="13572" max="13572" width="12.625" style="1" customWidth="1"/>
    <col min="13573" max="13573" width="12.25" style="1" customWidth="1"/>
    <col min="13574" max="13820" width="9" style="1"/>
    <col min="13821" max="13821" width="13.125" style="1" customWidth="1"/>
    <col min="13822" max="13822" width="27.375" style="1" customWidth="1"/>
    <col min="13823" max="13823" width="22.625" style="1" customWidth="1"/>
    <col min="13824" max="13824" width="10.125" style="1" customWidth="1"/>
    <col min="13825" max="13825" width="11.625" style="1" customWidth="1"/>
    <col min="13826" max="13826" width="11.125" style="1" customWidth="1"/>
    <col min="13827" max="13827" width="10.625" style="1" customWidth="1"/>
    <col min="13828" max="13828" width="12.625" style="1" customWidth="1"/>
    <col min="13829" max="13829" width="12.25" style="1" customWidth="1"/>
    <col min="13830" max="14076" width="9" style="1"/>
    <col min="14077" max="14077" width="13.125" style="1" customWidth="1"/>
    <col min="14078" max="14078" width="27.375" style="1" customWidth="1"/>
    <col min="14079" max="14079" width="22.625" style="1" customWidth="1"/>
    <col min="14080" max="14080" width="10.125" style="1" customWidth="1"/>
    <col min="14081" max="14081" width="11.625" style="1" customWidth="1"/>
    <col min="14082" max="14082" width="11.125" style="1" customWidth="1"/>
    <col min="14083" max="14083" width="10.625" style="1" customWidth="1"/>
    <col min="14084" max="14084" width="12.625" style="1" customWidth="1"/>
    <col min="14085" max="14085" width="12.25" style="1" customWidth="1"/>
    <col min="14086" max="14332" width="9" style="1"/>
    <col min="14333" max="14333" width="13.125" style="1" customWidth="1"/>
    <col min="14334" max="14334" width="27.375" style="1" customWidth="1"/>
    <col min="14335" max="14335" width="22.625" style="1" customWidth="1"/>
    <col min="14336" max="14336" width="10.125" style="1" customWidth="1"/>
    <col min="14337" max="14337" width="11.625" style="1" customWidth="1"/>
    <col min="14338" max="14338" width="11.125" style="1" customWidth="1"/>
    <col min="14339" max="14339" width="10.625" style="1" customWidth="1"/>
    <col min="14340" max="14340" width="12.625" style="1" customWidth="1"/>
    <col min="14341" max="14341" width="12.25" style="1" customWidth="1"/>
    <col min="14342" max="14588" width="9" style="1"/>
    <col min="14589" max="14589" width="13.125" style="1" customWidth="1"/>
    <col min="14590" max="14590" width="27.375" style="1" customWidth="1"/>
    <col min="14591" max="14591" width="22.625" style="1" customWidth="1"/>
    <col min="14592" max="14592" width="10.125" style="1" customWidth="1"/>
    <col min="14593" max="14593" width="11.625" style="1" customWidth="1"/>
    <col min="14594" max="14594" width="11.125" style="1" customWidth="1"/>
    <col min="14595" max="14595" width="10.625" style="1" customWidth="1"/>
    <col min="14596" max="14596" width="12.625" style="1" customWidth="1"/>
    <col min="14597" max="14597" width="12.25" style="1" customWidth="1"/>
    <col min="14598" max="14844" width="9" style="1"/>
    <col min="14845" max="14845" width="13.125" style="1" customWidth="1"/>
    <col min="14846" max="14846" width="27.375" style="1" customWidth="1"/>
    <col min="14847" max="14847" width="22.625" style="1" customWidth="1"/>
    <col min="14848" max="14848" width="10.125" style="1" customWidth="1"/>
    <col min="14849" max="14849" width="11.625" style="1" customWidth="1"/>
    <col min="14850" max="14850" width="11.125" style="1" customWidth="1"/>
    <col min="14851" max="14851" width="10.625" style="1" customWidth="1"/>
    <col min="14852" max="14852" width="12.625" style="1" customWidth="1"/>
    <col min="14853" max="14853" width="12.25" style="1" customWidth="1"/>
    <col min="14854" max="15100" width="9" style="1"/>
    <col min="15101" max="15101" width="13.125" style="1" customWidth="1"/>
    <col min="15102" max="15102" width="27.375" style="1" customWidth="1"/>
    <col min="15103" max="15103" width="22.625" style="1" customWidth="1"/>
    <col min="15104" max="15104" width="10.125" style="1" customWidth="1"/>
    <col min="15105" max="15105" width="11.625" style="1" customWidth="1"/>
    <col min="15106" max="15106" width="11.125" style="1" customWidth="1"/>
    <col min="15107" max="15107" width="10.625" style="1" customWidth="1"/>
    <col min="15108" max="15108" width="12.625" style="1" customWidth="1"/>
    <col min="15109" max="15109" width="12.25" style="1" customWidth="1"/>
    <col min="15110" max="15356" width="9" style="1"/>
    <col min="15357" max="15357" width="13.125" style="1" customWidth="1"/>
    <col min="15358" max="15358" width="27.375" style="1" customWidth="1"/>
    <col min="15359" max="15359" width="22.625" style="1" customWidth="1"/>
    <col min="15360" max="15360" width="10.125" style="1" customWidth="1"/>
    <col min="15361" max="15361" width="11.625" style="1" customWidth="1"/>
    <col min="15362" max="15362" width="11.125" style="1" customWidth="1"/>
    <col min="15363" max="15363" width="10.625" style="1" customWidth="1"/>
    <col min="15364" max="15364" width="12.625" style="1" customWidth="1"/>
    <col min="15365" max="15365" width="12.25" style="1" customWidth="1"/>
    <col min="15366" max="15612" width="9" style="1"/>
    <col min="15613" max="15613" width="13.125" style="1" customWidth="1"/>
    <col min="15614" max="15614" width="27.375" style="1" customWidth="1"/>
    <col min="15615" max="15615" width="22.625" style="1" customWidth="1"/>
    <col min="15616" max="15616" width="10.125" style="1" customWidth="1"/>
    <col min="15617" max="15617" width="11.625" style="1" customWidth="1"/>
    <col min="15618" max="15618" width="11.125" style="1" customWidth="1"/>
    <col min="15619" max="15619" width="10.625" style="1" customWidth="1"/>
    <col min="15620" max="15620" width="12.625" style="1" customWidth="1"/>
    <col min="15621" max="15621" width="12.25" style="1" customWidth="1"/>
    <col min="15622" max="15868" width="9" style="1"/>
    <col min="15869" max="15869" width="13.125" style="1" customWidth="1"/>
    <col min="15870" max="15870" width="27.375" style="1" customWidth="1"/>
    <col min="15871" max="15871" width="22.625" style="1" customWidth="1"/>
    <col min="15872" max="15872" width="10.125" style="1" customWidth="1"/>
    <col min="15873" max="15873" width="11.625" style="1" customWidth="1"/>
    <col min="15874" max="15874" width="11.125" style="1" customWidth="1"/>
    <col min="15875" max="15875" width="10.625" style="1" customWidth="1"/>
    <col min="15876" max="15876" width="12.625" style="1" customWidth="1"/>
    <col min="15877" max="15877" width="12.25" style="1" customWidth="1"/>
    <col min="15878" max="16124" width="9" style="1"/>
    <col min="16125" max="16125" width="13.125" style="1" customWidth="1"/>
    <col min="16126" max="16126" width="27.375" style="1" customWidth="1"/>
    <col min="16127" max="16127" width="22.625" style="1" customWidth="1"/>
    <col min="16128" max="16128" width="10.125" style="1" customWidth="1"/>
    <col min="16129" max="16129" width="11.625" style="1" customWidth="1"/>
    <col min="16130" max="16130" width="11.125" style="1" customWidth="1"/>
    <col min="16131" max="16131" width="10.625" style="1" customWidth="1"/>
    <col min="16132" max="16132" width="12.625" style="1" customWidth="1"/>
    <col min="16133" max="16133" width="12.25" style="1" customWidth="1"/>
    <col min="16134" max="16384" width="9" style="1"/>
  </cols>
  <sheetData>
    <row r="2" spans="1:6">
      <c r="A2" s="1" t="s">
        <v>20</v>
      </c>
      <c r="B2" s="1" t="s">
        <v>21</v>
      </c>
    </row>
    <row r="3" spans="1:6">
      <c r="A3" s="1" t="s">
        <v>22</v>
      </c>
      <c r="B3" s="1" t="s">
        <v>178</v>
      </c>
    </row>
    <row r="4" spans="1:6">
      <c r="A4" s="1" t="s">
        <v>23</v>
      </c>
      <c r="B4" s="1" t="s">
        <v>619</v>
      </c>
    </row>
    <row r="5" spans="1:6">
      <c r="A5" s="1" t="s">
        <v>24</v>
      </c>
      <c r="B5" s="1" t="s">
        <v>25</v>
      </c>
    </row>
    <row r="6" spans="1:6">
      <c r="A6" s="1" t="s">
        <v>26</v>
      </c>
      <c r="B6" s="1" t="s">
        <v>27</v>
      </c>
    </row>
    <row r="7" spans="1:6">
      <c r="A7" s="1" t="s">
        <v>28</v>
      </c>
      <c r="B7" s="1" t="s">
        <v>725</v>
      </c>
    </row>
    <row r="8" spans="1:6">
      <c r="A8" s="1" t="s">
        <v>29</v>
      </c>
      <c r="B8" s="1" t="s">
        <v>30</v>
      </c>
    </row>
    <row r="9" spans="1:6" ht="14.3">
      <c r="A9" s="1" t="s">
        <v>31</v>
      </c>
      <c r="B9" s="29" t="s">
        <v>32</v>
      </c>
    </row>
    <row r="10" spans="1:6">
      <c r="A10" s="1" t="s">
        <v>33</v>
      </c>
      <c r="B10" s="1" t="s">
        <v>34</v>
      </c>
    </row>
    <row r="12" spans="1:6">
      <c r="A12" s="531" t="s">
        <v>35</v>
      </c>
      <c r="B12" s="462" t="s">
        <v>36</v>
      </c>
      <c r="C12" s="462" t="s">
        <v>37</v>
      </c>
      <c r="D12" s="536">
        <v>45214</v>
      </c>
      <c r="E12" s="536">
        <v>45281</v>
      </c>
      <c r="F12" s="536">
        <v>45298</v>
      </c>
    </row>
    <row r="13" spans="1:6">
      <c r="A13" s="241"/>
      <c r="B13" s="156"/>
      <c r="C13" s="156"/>
      <c r="D13" s="528">
        <v>45280</v>
      </c>
      <c r="E13" s="528">
        <v>45297</v>
      </c>
      <c r="F13" s="528">
        <v>45382</v>
      </c>
    </row>
    <row r="14" spans="1:6">
      <c r="A14" s="532" t="s">
        <v>635</v>
      </c>
      <c r="B14" s="532" t="s">
        <v>620</v>
      </c>
      <c r="C14" s="532" t="s">
        <v>38</v>
      </c>
      <c r="D14" s="458">
        <v>575</v>
      </c>
      <c r="E14" s="458">
        <v>683</v>
      </c>
      <c r="F14" s="458">
        <v>579</v>
      </c>
    </row>
    <row r="15" spans="1:6">
      <c r="A15" s="241" t="s">
        <v>636</v>
      </c>
      <c r="B15" s="457" t="s">
        <v>620</v>
      </c>
      <c r="C15" s="457" t="s">
        <v>39</v>
      </c>
      <c r="D15" s="458">
        <f>+D14</f>
        <v>575</v>
      </c>
      <c r="E15" s="458">
        <f>+E14</f>
        <v>683</v>
      </c>
      <c r="F15" s="458">
        <f>+F14</f>
        <v>579</v>
      </c>
    </row>
    <row r="16" spans="1:6">
      <c r="A16" s="527" t="s">
        <v>635</v>
      </c>
      <c r="B16" s="527" t="s">
        <v>620</v>
      </c>
      <c r="C16" s="527" t="s">
        <v>42</v>
      </c>
      <c r="D16" s="541">
        <f>+D14</f>
        <v>575</v>
      </c>
      <c r="E16" s="541">
        <f>+E14</f>
        <v>683</v>
      </c>
      <c r="F16" s="541">
        <f>+F14</f>
        <v>579</v>
      </c>
    </row>
    <row r="17" spans="1:6">
      <c r="A17" s="532" t="s">
        <v>49</v>
      </c>
      <c r="B17" s="532" t="s">
        <v>637</v>
      </c>
      <c r="C17" s="532" t="s">
        <v>38</v>
      </c>
      <c r="D17" s="458">
        <v>672</v>
      </c>
      <c r="E17" s="458">
        <v>756</v>
      </c>
      <c r="F17" s="458">
        <v>682</v>
      </c>
    </row>
    <row r="18" spans="1:6">
      <c r="A18" s="241" t="s">
        <v>49</v>
      </c>
      <c r="B18" s="457" t="s">
        <v>637</v>
      </c>
      <c r="C18" s="457" t="s">
        <v>39</v>
      </c>
      <c r="D18" s="458">
        <f>+D17</f>
        <v>672</v>
      </c>
      <c r="E18" s="458">
        <f>+E17</f>
        <v>756</v>
      </c>
      <c r="F18" s="458">
        <f>+F17</f>
        <v>682</v>
      </c>
    </row>
    <row r="19" spans="1:6">
      <c r="A19" s="527" t="s">
        <v>49</v>
      </c>
      <c r="B19" s="527" t="s">
        <v>637</v>
      </c>
      <c r="C19" s="527" t="s">
        <v>42</v>
      </c>
      <c r="D19" s="541">
        <f>+D17</f>
        <v>672</v>
      </c>
      <c r="E19" s="541">
        <f>+E17</f>
        <v>756</v>
      </c>
      <c r="F19" s="541">
        <f>+F17</f>
        <v>682</v>
      </c>
    </row>
    <row r="20" spans="1:6">
      <c r="A20" s="532" t="s">
        <v>49</v>
      </c>
      <c r="B20" s="532" t="s">
        <v>638</v>
      </c>
      <c r="C20" s="532" t="s">
        <v>38</v>
      </c>
      <c r="D20" s="458">
        <v>862</v>
      </c>
      <c r="E20" s="458">
        <v>978</v>
      </c>
      <c r="F20" s="458">
        <v>873</v>
      </c>
    </row>
    <row r="21" spans="1:6">
      <c r="A21" s="241" t="s">
        <v>49</v>
      </c>
      <c r="B21" s="457" t="s">
        <v>638</v>
      </c>
      <c r="C21" s="457" t="s">
        <v>40</v>
      </c>
      <c r="D21" s="458">
        <f>+D20+110</f>
        <v>972</v>
      </c>
      <c r="E21" s="458">
        <f>+E20+110</f>
        <v>1088</v>
      </c>
      <c r="F21" s="458">
        <f>+F20+110</f>
        <v>983</v>
      </c>
    </row>
    <row r="22" spans="1:6">
      <c r="A22" s="241" t="s">
        <v>49</v>
      </c>
      <c r="B22" s="457" t="s">
        <v>638</v>
      </c>
      <c r="C22" s="457" t="s">
        <v>41</v>
      </c>
      <c r="D22" s="458">
        <f>+D20+110</f>
        <v>972</v>
      </c>
      <c r="E22" s="458">
        <f>+E20+110</f>
        <v>1088</v>
      </c>
      <c r="F22" s="458">
        <f>+F20+110</f>
        <v>983</v>
      </c>
    </row>
    <row r="23" spans="1:6">
      <c r="A23" s="241" t="s">
        <v>49</v>
      </c>
      <c r="B23" s="527" t="s">
        <v>638</v>
      </c>
      <c r="C23" s="527" t="s">
        <v>42</v>
      </c>
      <c r="D23" s="541">
        <f>+D20</f>
        <v>862</v>
      </c>
      <c r="E23" s="541">
        <f>+E20</f>
        <v>978</v>
      </c>
      <c r="F23" s="541">
        <f>+F20</f>
        <v>873</v>
      </c>
    </row>
    <row r="24" spans="1:6">
      <c r="A24" s="532" t="s">
        <v>47</v>
      </c>
      <c r="B24" s="532" t="s">
        <v>639</v>
      </c>
      <c r="C24" s="532" t="s">
        <v>38</v>
      </c>
      <c r="D24" s="458">
        <v>1214</v>
      </c>
      <c r="E24" s="458">
        <v>1582</v>
      </c>
      <c r="F24" s="458">
        <v>1237</v>
      </c>
    </row>
    <row r="25" spans="1:6">
      <c r="A25" s="241" t="s">
        <v>47</v>
      </c>
      <c r="B25" s="457" t="s">
        <v>639</v>
      </c>
      <c r="C25" s="457" t="s">
        <v>40</v>
      </c>
      <c r="D25" s="458">
        <f>+D24+110</f>
        <v>1324</v>
      </c>
      <c r="E25" s="458">
        <f>+E24+110</f>
        <v>1692</v>
      </c>
      <c r="F25" s="458">
        <f>+F24+110</f>
        <v>1347</v>
      </c>
    </row>
    <row r="26" spans="1:6">
      <c r="A26" s="241" t="s">
        <v>47</v>
      </c>
      <c r="B26" s="457" t="s">
        <v>639</v>
      </c>
      <c r="C26" s="457" t="s">
        <v>41</v>
      </c>
      <c r="D26" s="458">
        <f>+D24+110</f>
        <v>1324</v>
      </c>
      <c r="E26" s="458">
        <f>+E24+110</f>
        <v>1692</v>
      </c>
      <c r="F26" s="458">
        <f>+F24+110</f>
        <v>1347</v>
      </c>
    </row>
    <row r="27" spans="1:6">
      <c r="A27" s="527" t="s">
        <v>47</v>
      </c>
      <c r="B27" s="527" t="s">
        <v>639</v>
      </c>
      <c r="C27" s="527" t="s">
        <v>42</v>
      </c>
      <c r="D27" s="541">
        <f>+D24</f>
        <v>1214</v>
      </c>
      <c r="E27" s="541">
        <f>+E24</f>
        <v>1582</v>
      </c>
      <c r="F27" s="541">
        <f>+F24</f>
        <v>1237</v>
      </c>
    </row>
    <row r="28" spans="1:6">
      <c r="A28" s="532" t="s">
        <v>47</v>
      </c>
      <c r="B28" s="532" t="s">
        <v>640</v>
      </c>
      <c r="C28" s="532" t="s">
        <v>46</v>
      </c>
      <c r="D28" s="458">
        <v>1606</v>
      </c>
      <c r="E28" s="458">
        <v>1958</v>
      </c>
      <c r="F28" s="458">
        <v>1642</v>
      </c>
    </row>
    <row r="29" spans="1:6">
      <c r="A29" s="241" t="s">
        <v>47</v>
      </c>
      <c r="B29" s="457" t="s">
        <v>640</v>
      </c>
      <c r="C29" s="457" t="s">
        <v>148</v>
      </c>
      <c r="D29" s="458">
        <f>+D28+110</f>
        <v>1716</v>
      </c>
      <c r="E29" s="458">
        <f>+E28+110</f>
        <v>2068</v>
      </c>
      <c r="F29" s="458">
        <f>+F28+110</f>
        <v>1752</v>
      </c>
    </row>
    <row r="30" spans="1:6">
      <c r="A30" s="241" t="s">
        <v>47</v>
      </c>
      <c r="B30" s="457" t="s">
        <v>640</v>
      </c>
      <c r="C30" s="457" t="s">
        <v>149</v>
      </c>
      <c r="D30" s="458">
        <f>+D28+110</f>
        <v>1716</v>
      </c>
      <c r="E30" s="458">
        <f>+E28+110</f>
        <v>2068</v>
      </c>
      <c r="F30" s="458">
        <f>+F28+110</f>
        <v>1752</v>
      </c>
    </row>
    <row r="31" spans="1:6">
      <c r="A31" s="527" t="s">
        <v>47</v>
      </c>
      <c r="B31" s="527" t="s">
        <v>640</v>
      </c>
      <c r="C31" s="527" t="s">
        <v>50</v>
      </c>
      <c r="D31" s="541">
        <f>+D28</f>
        <v>1606</v>
      </c>
      <c r="E31" s="541">
        <f>+E28</f>
        <v>1958</v>
      </c>
      <c r="F31" s="541">
        <f>+F28</f>
        <v>1642</v>
      </c>
    </row>
    <row r="32" spans="1:6">
      <c r="A32" s="532" t="s">
        <v>49</v>
      </c>
      <c r="B32" s="532" t="s">
        <v>621</v>
      </c>
      <c r="C32" s="532" t="s">
        <v>46</v>
      </c>
      <c r="D32" s="458">
        <v>3021</v>
      </c>
      <c r="E32" s="458">
        <v>3386</v>
      </c>
      <c r="F32" s="458">
        <v>3059</v>
      </c>
    </row>
    <row r="33" spans="1:6">
      <c r="A33" s="241" t="s">
        <v>49</v>
      </c>
      <c r="B33" s="457" t="s">
        <v>621</v>
      </c>
      <c r="C33" s="457" t="s">
        <v>148</v>
      </c>
      <c r="D33" s="458">
        <f>+D32+110</f>
        <v>3131</v>
      </c>
      <c r="E33" s="458">
        <f>+E32+110</f>
        <v>3496</v>
      </c>
      <c r="F33" s="458">
        <f>+F32+110</f>
        <v>3169</v>
      </c>
    </row>
    <row r="34" spans="1:6">
      <c r="A34" s="241" t="s">
        <v>49</v>
      </c>
      <c r="B34" s="457" t="s">
        <v>621</v>
      </c>
      <c r="C34" s="457" t="s">
        <v>149</v>
      </c>
      <c r="D34" s="458">
        <f>+D32+110</f>
        <v>3131</v>
      </c>
      <c r="E34" s="458">
        <f>+E32+110</f>
        <v>3496</v>
      </c>
      <c r="F34" s="458">
        <f>+F32+110</f>
        <v>3169</v>
      </c>
    </row>
    <row r="35" spans="1:6">
      <c r="A35" s="527" t="s">
        <v>49</v>
      </c>
      <c r="B35" s="527" t="s">
        <v>621</v>
      </c>
      <c r="C35" s="527" t="s">
        <v>50</v>
      </c>
      <c r="D35" s="541">
        <f>+D32</f>
        <v>3021</v>
      </c>
      <c r="E35" s="541">
        <f>+E32</f>
        <v>3386</v>
      </c>
      <c r="F35" s="541">
        <f>+F32</f>
        <v>3059</v>
      </c>
    </row>
    <row r="36" spans="1:6" ht="16.3">
      <c r="A36" s="542" t="s">
        <v>726</v>
      </c>
      <c r="D36" s="1"/>
    </row>
    <row r="37" spans="1:6" ht="16.3">
      <c r="A37" s="297" t="s">
        <v>727</v>
      </c>
      <c r="D37" s="1"/>
    </row>
    <row r="38" spans="1:6" ht="16.3">
      <c r="A38" s="543" t="s">
        <v>728</v>
      </c>
      <c r="D38" s="1"/>
    </row>
    <row r="39" spans="1:6" ht="16.3">
      <c r="A39" s="543" t="s">
        <v>641</v>
      </c>
      <c r="D39" s="1"/>
    </row>
    <row r="40" spans="1:6" ht="16.3">
      <c r="A40" s="535" t="s">
        <v>622</v>
      </c>
      <c r="D40" s="1"/>
    </row>
    <row r="41" spans="1:6">
      <c r="A41" s="1" t="s">
        <v>623</v>
      </c>
      <c r="D41" s="1"/>
    </row>
    <row r="42" spans="1:6">
      <c r="A42" s="1" t="s">
        <v>729</v>
      </c>
      <c r="D42" s="1"/>
    </row>
    <row r="43" spans="1:6">
      <c r="A43" s="1" t="s">
        <v>415</v>
      </c>
      <c r="B43" s="51"/>
      <c r="D43" s="1"/>
    </row>
    <row r="44" spans="1:6" ht="14.3">
      <c r="A44" s="454"/>
      <c r="D44" s="1"/>
    </row>
    <row r="45" spans="1:6">
      <c r="D45" s="1"/>
    </row>
    <row r="46" spans="1:6">
      <c r="D46" s="1"/>
    </row>
    <row r="47" spans="1:6">
      <c r="D47" s="1"/>
    </row>
    <row r="48" spans="1:6" ht="14.3">
      <c r="A48" s="410" t="s">
        <v>730</v>
      </c>
      <c r="B48" s="328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5" spans="4:4">
      <c r="D95" s="1"/>
    </row>
    <row r="96" spans="4:4">
      <c r="D96" s="1"/>
    </row>
    <row r="97" spans="4:4">
      <c r="D97" s="1"/>
    </row>
    <row r="98" spans="4:4">
      <c r="D98" s="1"/>
    </row>
    <row r="99" spans="4:4">
      <c r="D99" s="1"/>
    </row>
    <row r="100" spans="4:4">
      <c r="D100" s="1"/>
    </row>
    <row r="101" spans="4:4">
      <c r="D101" s="1"/>
    </row>
    <row r="102" spans="4:4">
      <c r="D102" s="1"/>
    </row>
    <row r="103" spans="4:4">
      <c r="D103" s="1"/>
    </row>
    <row r="104" spans="4:4">
      <c r="D104" s="1"/>
    </row>
    <row r="105" spans="4:4">
      <c r="D105" s="1"/>
    </row>
    <row r="106" spans="4:4">
      <c r="D106" s="1"/>
    </row>
    <row r="107" spans="4:4">
      <c r="D107" s="1"/>
    </row>
    <row r="108" spans="4:4">
      <c r="D108" s="1"/>
    </row>
    <row r="109" spans="4:4">
      <c r="D109" s="1"/>
    </row>
    <row r="110" spans="4:4">
      <c r="D110" s="1"/>
    </row>
    <row r="111" spans="4:4">
      <c r="D111" s="1"/>
    </row>
    <row r="112" spans="4:4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2" spans="4:4">
      <c r="D122" s="1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3:G93"/>
  <sheetViews>
    <sheetView topLeftCell="A77" zoomScaleNormal="100" workbookViewId="0">
      <selection activeCell="H90" sqref="H90"/>
    </sheetView>
  </sheetViews>
  <sheetFormatPr defaultColWidth="9" defaultRowHeight="12.9"/>
  <cols>
    <col min="1" max="1" width="13.375" style="1" customWidth="1"/>
    <col min="2" max="2" width="20" style="1" customWidth="1"/>
    <col min="3" max="3" width="17.125" style="1" customWidth="1"/>
    <col min="4" max="7" width="9.875" style="1" customWidth="1"/>
    <col min="8" max="16384" width="9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178</v>
      </c>
    </row>
    <row r="5" spans="1:7">
      <c r="A5" s="1" t="s">
        <v>23</v>
      </c>
      <c r="B5" s="1" t="s">
        <v>644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645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>
      <c r="A13" s="405" t="s">
        <v>35</v>
      </c>
      <c r="B13" s="515" t="s">
        <v>36</v>
      </c>
      <c r="C13" s="462" t="s">
        <v>37</v>
      </c>
      <c r="D13" s="516">
        <v>45170</v>
      </c>
      <c r="E13" s="516">
        <v>45209</v>
      </c>
      <c r="F13" s="516">
        <v>45284</v>
      </c>
      <c r="G13" s="516">
        <v>45294</v>
      </c>
    </row>
    <row r="14" spans="1:7">
      <c r="A14" s="422"/>
      <c r="B14" s="384"/>
      <c r="C14" s="156"/>
      <c r="D14" s="386">
        <v>45208</v>
      </c>
      <c r="E14" s="386">
        <v>45283</v>
      </c>
      <c r="F14" s="386">
        <v>45293</v>
      </c>
      <c r="G14" s="386">
        <v>45382</v>
      </c>
    </row>
    <row r="15" spans="1:7">
      <c r="A15" s="203" t="s">
        <v>49</v>
      </c>
      <c r="B15" s="203" t="s">
        <v>646</v>
      </c>
      <c r="C15" s="203" t="s">
        <v>38</v>
      </c>
      <c r="D15" s="205">
        <v>730</v>
      </c>
      <c r="E15" s="205">
        <v>682</v>
      </c>
      <c r="F15" s="205">
        <v>1026</v>
      </c>
      <c r="G15" s="205">
        <v>682</v>
      </c>
    </row>
    <row r="16" spans="1:7">
      <c r="A16" s="203" t="s">
        <v>49</v>
      </c>
      <c r="B16" s="203" t="s">
        <v>646</v>
      </c>
      <c r="C16" s="203" t="s">
        <v>39</v>
      </c>
      <c r="D16" s="205">
        <f t="shared" ref="D16:G16" si="0">+D15</f>
        <v>730</v>
      </c>
      <c r="E16" s="205">
        <f t="shared" si="0"/>
        <v>682</v>
      </c>
      <c r="F16" s="205">
        <f t="shared" si="0"/>
        <v>1026</v>
      </c>
      <c r="G16" s="205">
        <f t="shared" si="0"/>
        <v>682</v>
      </c>
    </row>
    <row r="17" spans="1:7">
      <c r="A17" s="203" t="s">
        <v>49</v>
      </c>
      <c r="B17" s="203" t="s">
        <v>646</v>
      </c>
      <c r="C17" s="203" t="s">
        <v>40</v>
      </c>
      <c r="D17" s="205">
        <f t="shared" ref="D17:G17" si="1">+D15+144</f>
        <v>874</v>
      </c>
      <c r="E17" s="205">
        <f t="shared" si="1"/>
        <v>826</v>
      </c>
      <c r="F17" s="205">
        <f t="shared" si="1"/>
        <v>1170</v>
      </c>
      <c r="G17" s="205">
        <f t="shared" si="1"/>
        <v>826</v>
      </c>
    </row>
    <row r="18" spans="1:7">
      <c r="A18" s="203" t="s">
        <v>49</v>
      </c>
      <c r="B18" s="203" t="s">
        <v>646</v>
      </c>
      <c r="C18" s="203" t="s">
        <v>41</v>
      </c>
      <c r="D18" s="205">
        <f t="shared" ref="D18:G18" si="2">+D15+43</f>
        <v>773</v>
      </c>
      <c r="E18" s="205">
        <f t="shared" si="2"/>
        <v>725</v>
      </c>
      <c r="F18" s="205">
        <f t="shared" si="2"/>
        <v>1069</v>
      </c>
      <c r="G18" s="205">
        <f t="shared" si="2"/>
        <v>725</v>
      </c>
    </row>
    <row r="19" spans="1:7" ht="14.3">
      <c r="A19" s="384" t="s">
        <v>49</v>
      </c>
      <c r="B19" s="384" t="s">
        <v>646</v>
      </c>
      <c r="C19" s="402" t="s">
        <v>42</v>
      </c>
      <c r="D19" s="397">
        <f t="shared" ref="D19:G19" si="3">+D15+23</f>
        <v>753</v>
      </c>
      <c r="E19" s="397">
        <f t="shared" si="3"/>
        <v>705</v>
      </c>
      <c r="F19" s="397">
        <f t="shared" si="3"/>
        <v>1049</v>
      </c>
      <c r="G19" s="397">
        <f t="shared" si="3"/>
        <v>705</v>
      </c>
    </row>
    <row r="20" spans="1:7">
      <c r="A20" s="203" t="s">
        <v>49</v>
      </c>
      <c r="B20" s="203" t="s">
        <v>647</v>
      </c>
      <c r="C20" s="203" t="s">
        <v>38</v>
      </c>
      <c r="D20" s="205">
        <v>917</v>
      </c>
      <c r="E20" s="205">
        <v>886</v>
      </c>
      <c r="F20" s="205">
        <v>1162</v>
      </c>
      <c r="G20" s="205">
        <v>886</v>
      </c>
    </row>
    <row r="21" spans="1:7">
      <c r="A21" s="203" t="s">
        <v>49</v>
      </c>
      <c r="B21" s="203" t="s">
        <v>647</v>
      </c>
      <c r="C21" s="203" t="s">
        <v>39</v>
      </c>
      <c r="D21" s="205">
        <f t="shared" ref="D21:G21" si="4">+D20</f>
        <v>917</v>
      </c>
      <c r="E21" s="205">
        <f t="shared" si="4"/>
        <v>886</v>
      </c>
      <c r="F21" s="205">
        <f t="shared" si="4"/>
        <v>1162</v>
      </c>
      <c r="G21" s="205">
        <f t="shared" si="4"/>
        <v>886</v>
      </c>
    </row>
    <row r="22" spans="1:7">
      <c r="A22" s="203" t="s">
        <v>49</v>
      </c>
      <c r="B22" s="203" t="s">
        <v>647</v>
      </c>
      <c r="C22" s="203" t="s">
        <v>40</v>
      </c>
      <c r="D22" s="205">
        <f t="shared" ref="D22:G22" si="5">+D20+144</f>
        <v>1061</v>
      </c>
      <c r="E22" s="205">
        <f t="shared" si="5"/>
        <v>1030</v>
      </c>
      <c r="F22" s="205">
        <f t="shared" si="5"/>
        <v>1306</v>
      </c>
      <c r="G22" s="205">
        <f t="shared" si="5"/>
        <v>1030</v>
      </c>
    </row>
    <row r="23" spans="1:7">
      <c r="A23" s="203" t="s">
        <v>49</v>
      </c>
      <c r="B23" s="203" t="s">
        <v>647</v>
      </c>
      <c r="C23" s="203" t="s">
        <v>41</v>
      </c>
      <c r="D23" s="205">
        <f t="shared" ref="D23:G23" si="6">+D20+43</f>
        <v>960</v>
      </c>
      <c r="E23" s="205">
        <f t="shared" si="6"/>
        <v>929</v>
      </c>
      <c r="F23" s="205">
        <f t="shared" si="6"/>
        <v>1205</v>
      </c>
      <c r="G23" s="205">
        <f t="shared" si="6"/>
        <v>929</v>
      </c>
    </row>
    <row r="24" spans="1:7" ht="14.3">
      <c r="A24" s="384" t="s">
        <v>49</v>
      </c>
      <c r="B24" s="384" t="s">
        <v>647</v>
      </c>
      <c r="C24" s="402" t="s">
        <v>42</v>
      </c>
      <c r="D24" s="397">
        <f t="shared" ref="D24:G24" si="7">+D20+23</f>
        <v>940</v>
      </c>
      <c r="E24" s="397">
        <f t="shared" si="7"/>
        <v>909</v>
      </c>
      <c r="F24" s="397">
        <f t="shared" si="7"/>
        <v>1185</v>
      </c>
      <c r="G24" s="397">
        <f t="shared" si="7"/>
        <v>909</v>
      </c>
    </row>
    <row r="25" spans="1:7">
      <c r="A25" s="203" t="s">
        <v>49</v>
      </c>
      <c r="B25" s="203" t="s">
        <v>648</v>
      </c>
      <c r="C25" s="203" t="s">
        <v>172</v>
      </c>
      <c r="D25" s="205">
        <v>918</v>
      </c>
      <c r="E25" s="205">
        <v>889</v>
      </c>
      <c r="F25" s="205">
        <v>1163</v>
      </c>
      <c r="G25" s="205">
        <v>889</v>
      </c>
    </row>
    <row r="26" spans="1:7">
      <c r="A26" s="384" t="s">
        <v>49</v>
      </c>
      <c r="B26" s="384" t="s">
        <v>648</v>
      </c>
      <c r="C26" s="384" t="s">
        <v>649</v>
      </c>
      <c r="D26" s="397">
        <f t="shared" ref="D26:G26" si="8">+D25</f>
        <v>918</v>
      </c>
      <c r="E26" s="397">
        <f t="shared" si="8"/>
        <v>889</v>
      </c>
      <c r="F26" s="397">
        <f t="shared" si="8"/>
        <v>1163</v>
      </c>
      <c r="G26" s="397">
        <f t="shared" si="8"/>
        <v>889</v>
      </c>
    </row>
    <row r="27" spans="1:7">
      <c r="A27" s="203" t="s">
        <v>47</v>
      </c>
      <c r="B27" s="203" t="s">
        <v>647</v>
      </c>
      <c r="C27" s="203" t="s">
        <v>38</v>
      </c>
      <c r="D27" s="205">
        <v>1107</v>
      </c>
      <c r="E27" s="205">
        <v>1062</v>
      </c>
      <c r="F27" s="205">
        <v>1303</v>
      </c>
      <c r="G27" s="205">
        <v>1062</v>
      </c>
    </row>
    <row r="28" spans="1:7">
      <c r="A28" s="203" t="s">
        <v>47</v>
      </c>
      <c r="B28" s="203" t="s">
        <v>647</v>
      </c>
      <c r="C28" s="203" t="s">
        <v>40</v>
      </c>
      <c r="D28" s="205">
        <f t="shared" ref="D28:G28" si="9">+D27+144</f>
        <v>1251</v>
      </c>
      <c r="E28" s="205">
        <f t="shared" si="9"/>
        <v>1206</v>
      </c>
      <c r="F28" s="205">
        <f t="shared" si="9"/>
        <v>1447</v>
      </c>
      <c r="G28" s="205">
        <f t="shared" si="9"/>
        <v>1206</v>
      </c>
    </row>
    <row r="29" spans="1:7">
      <c r="A29" s="203" t="s">
        <v>47</v>
      </c>
      <c r="B29" s="203" t="s">
        <v>647</v>
      </c>
      <c r="C29" s="203" t="s">
        <v>41</v>
      </c>
      <c r="D29" s="205">
        <f t="shared" ref="D29:G29" si="10">+D27+43</f>
        <v>1150</v>
      </c>
      <c r="E29" s="205">
        <f t="shared" si="10"/>
        <v>1105</v>
      </c>
      <c r="F29" s="205">
        <f t="shared" si="10"/>
        <v>1346</v>
      </c>
      <c r="G29" s="205">
        <f t="shared" si="10"/>
        <v>1105</v>
      </c>
    </row>
    <row r="30" spans="1:7" ht="14.3">
      <c r="A30" s="384" t="s">
        <v>47</v>
      </c>
      <c r="B30" s="384" t="s">
        <v>647</v>
      </c>
      <c r="C30" s="402" t="s">
        <v>42</v>
      </c>
      <c r="D30" s="397">
        <f t="shared" ref="D30:G30" si="11">+D27+23</f>
        <v>1130</v>
      </c>
      <c r="E30" s="397">
        <f t="shared" si="11"/>
        <v>1085</v>
      </c>
      <c r="F30" s="397">
        <f t="shared" si="11"/>
        <v>1326</v>
      </c>
      <c r="G30" s="397">
        <f t="shared" si="11"/>
        <v>1085</v>
      </c>
    </row>
    <row r="31" spans="1:7">
      <c r="A31" s="203" t="s">
        <v>47</v>
      </c>
      <c r="B31" s="203" t="s">
        <v>650</v>
      </c>
      <c r="C31" s="203" t="s">
        <v>38</v>
      </c>
      <c r="D31" s="205">
        <v>1282</v>
      </c>
      <c r="E31" s="205">
        <v>1232</v>
      </c>
      <c r="F31" s="205">
        <v>1672</v>
      </c>
      <c r="G31" s="205">
        <v>1232</v>
      </c>
    </row>
    <row r="32" spans="1:7">
      <c r="A32" s="203" t="s">
        <v>47</v>
      </c>
      <c r="B32" s="203" t="s">
        <v>650</v>
      </c>
      <c r="C32" s="203" t="s">
        <v>40</v>
      </c>
      <c r="D32" s="205">
        <f t="shared" ref="D32:G32" si="12">+D31+144</f>
        <v>1426</v>
      </c>
      <c r="E32" s="205">
        <f t="shared" si="12"/>
        <v>1376</v>
      </c>
      <c r="F32" s="205">
        <f t="shared" si="12"/>
        <v>1816</v>
      </c>
      <c r="G32" s="205">
        <f t="shared" si="12"/>
        <v>1376</v>
      </c>
    </row>
    <row r="33" spans="1:7">
      <c r="A33" s="203" t="s">
        <v>47</v>
      </c>
      <c r="B33" s="203" t="s">
        <v>650</v>
      </c>
      <c r="C33" s="203" t="s">
        <v>41</v>
      </c>
      <c r="D33" s="205">
        <f t="shared" ref="D33:G33" si="13">+D31+43</f>
        <v>1325</v>
      </c>
      <c r="E33" s="205">
        <f t="shared" si="13"/>
        <v>1275</v>
      </c>
      <c r="F33" s="205">
        <f t="shared" si="13"/>
        <v>1715</v>
      </c>
      <c r="G33" s="205">
        <f t="shared" si="13"/>
        <v>1275</v>
      </c>
    </row>
    <row r="34" spans="1:7" ht="14.3">
      <c r="A34" s="384" t="s">
        <v>47</v>
      </c>
      <c r="B34" s="384" t="s">
        <v>650</v>
      </c>
      <c r="C34" s="402" t="s">
        <v>42</v>
      </c>
      <c r="D34" s="397">
        <f t="shared" ref="D34:G34" si="14">+D31+23</f>
        <v>1305</v>
      </c>
      <c r="E34" s="397">
        <f t="shared" si="14"/>
        <v>1255</v>
      </c>
      <c r="F34" s="397">
        <f t="shared" si="14"/>
        <v>1695</v>
      </c>
      <c r="G34" s="397">
        <f t="shared" si="14"/>
        <v>1255</v>
      </c>
    </row>
    <row r="35" spans="1:7" ht="14.3">
      <c r="A35" s="517" t="s">
        <v>694</v>
      </c>
    </row>
    <row r="36" spans="1:7" ht="14.3">
      <c r="A36" s="518" t="s">
        <v>695</v>
      </c>
    </row>
    <row r="37" spans="1:7" ht="14.3">
      <c r="A37" s="518" t="s">
        <v>696</v>
      </c>
    </row>
    <row r="38" spans="1:7" ht="14.3">
      <c r="A38" s="518" t="s">
        <v>697</v>
      </c>
    </row>
    <row r="39" spans="1:7" ht="14.3">
      <c r="A39" s="518" t="s">
        <v>698</v>
      </c>
    </row>
    <row r="40" spans="1:7" ht="14.3">
      <c r="A40" s="518" t="s">
        <v>699</v>
      </c>
    </row>
    <row r="41" spans="1:7" ht="14.3">
      <c r="A41" s="518" t="s">
        <v>700</v>
      </c>
    </row>
    <row r="42" spans="1:7" ht="14.3">
      <c r="A42" s="519" t="s">
        <v>358</v>
      </c>
    </row>
    <row r="43" spans="1:7" ht="14.3">
      <c r="A43" s="520" t="s">
        <v>651</v>
      </c>
    </row>
    <row r="44" spans="1:7" ht="14.3">
      <c r="A44" s="520" t="s">
        <v>652</v>
      </c>
      <c r="B44" s="274"/>
    </row>
    <row r="45" spans="1:7" ht="14.3">
      <c r="A45" s="521" t="s">
        <v>653</v>
      </c>
    </row>
    <row r="48" spans="1:7" ht="14.3">
      <c r="A48" s="327" t="s">
        <v>701</v>
      </c>
      <c r="B48" s="328"/>
    </row>
    <row r="52" spans="1:6">
      <c r="A52" s="1" t="s">
        <v>20</v>
      </c>
      <c r="B52" s="1" t="s">
        <v>21</v>
      </c>
    </row>
    <row r="53" spans="1:6">
      <c r="A53" s="1" t="s">
        <v>22</v>
      </c>
      <c r="B53" s="1" t="s">
        <v>178</v>
      </c>
    </row>
    <row r="54" spans="1:6">
      <c r="A54" s="1" t="s">
        <v>23</v>
      </c>
      <c r="B54" s="1" t="s">
        <v>644</v>
      </c>
    </row>
    <row r="55" spans="1:6">
      <c r="A55" s="1" t="s">
        <v>24</v>
      </c>
      <c r="B55" s="1" t="s">
        <v>25</v>
      </c>
    </row>
    <row r="56" spans="1:6">
      <c r="A56" s="1" t="s">
        <v>26</v>
      </c>
      <c r="B56" s="1" t="s">
        <v>27</v>
      </c>
    </row>
    <row r="57" spans="1:6">
      <c r="A57" s="1" t="s">
        <v>28</v>
      </c>
      <c r="B57" s="1" t="s">
        <v>740</v>
      </c>
    </row>
    <row r="58" spans="1:6">
      <c r="A58" s="1" t="s">
        <v>29</v>
      </c>
      <c r="B58" s="1" t="s">
        <v>30</v>
      </c>
    </row>
    <row r="59" spans="1:6" ht="14.3">
      <c r="A59" s="1" t="s">
        <v>31</v>
      </c>
      <c r="B59" s="29" t="s">
        <v>32</v>
      </c>
    </row>
    <row r="60" spans="1:6">
      <c r="A60" s="1" t="s">
        <v>33</v>
      </c>
      <c r="B60" s="1" t="s">
        <v>34</v>
      </c>
    </row>
    <row r="62" spans="1:6">
      <c r="A62" s="544" t="s">
        <v>35</v>
      </c>
      <c r="B62" s="556" t="s">
        <v>36</v>
      </c>
      <c r="C62" s="558" t="s">
        <v>37</v>
      </c>
      <c r="D62" s="557">
        <v>45383</v>
      </c>
      <c r="E62" s="557">
        <v>45444</v>
      </c>
      <c r="F62" s="557">
        <v>45483</v>
      </c>
    </row>
    <row r="63" spans="1:6">
      <c r="A63" s="357"/>
      <c r="B63" s="527"/>
      <c r="C63" s="156"/>
      <c r="D63" s="528">
        <v>45443</v>
      </c>
      <c r="E63" s="528">
        <v>45482</v>
      </c>
      <c r="F63" s="528">
        <v>45535</v>
      </c>
    </row>
    <row r="64" spans="1:6">
      <c r="A64" s="457" t="s">
        <v>49</v>
      </c>
      <c r="B64" s="457" t="s">
        <v>646</v>
      </c>
      <c r="C64" s="457" t="s">
        <v>38</v>
      </c>
      <c r="D64" s="458">
        <v>782</v>
      </c>
      <c r="E64" s="458">
        <v>844</v>
      </c>
      <c r="F64" s="458">
        <v>922</v>
      </c>
    </row>
    <row r="65" spans="1:6">
      <c r="A65" s="457" t="s">
        <v>49</v>
      </c>
      <c r="B65" s="457" t="s">
        <v>646</v>
      </c>
      <c r="C65" s="457" t="s">
        <v>39</v>
      </c>
      <c r="D65" s="458">
        <f t="shared" ref="D65:F65" si="15">+D64</f>
        <v>782</v>
      </c>
      <c r="E65" s="458">
        <f t="shared" si="15"/>
        <v>844</v>
      </c>
      <c r="F65" s="458">
        <f t="shared" si="15"/>
        <v>922</v>
      </c>
    </row>
    <row r="66" spans="1:6">
      <c r="A66" s="457" t="s">
        <v>49</v>
      </c>
      <c r="B66" s="457" t="s">
        <v>646</v>
      </c>
      <c r="C66" s="457" t="s">
        <v>40</v>
      </c>
      <c r="D66" s="458">
        <f t="shared" ref="D66:F66" si="16">+D64+144</f>
        <v>926</v>
      </c>
      <c r="E66" s="458">
        <f t="shared" si="16"/>
        <v>988</v>
      </c>
      <c r="F66" s="458">
        <f t="shared" si="16"/>
        <v>1066</v>
      </c>
    </row>
    <row r="67" spans="1:6">
      <c r="A67" s="457" t="s">
        <v>49</v>
      </c>
      <c r="B67" s="457" t="s">
        <v>646</v>
      </c>
      <c r="C67" s="457" t="s">
        <v>41</v>
      </c>
      <c r="D67" s="458">
        <f t="shared" ref="D67:F67" si="17">+D64+43</f>
        <v>825</v>
      </c>
      <c r="E67" s="458">
        <f t="shared" si="17"/>
        <v>887</v>
      </c>
      <c r="F67" s="458">
        <f t="shared" si="17"/>
        <v>965</v>
      </c>
    </row>
    <row r="68" spans="1:6" ht="14.3">
      <c r="A68" s="527" t="s">
        <v>49</v>
      </c>
      <c r="B68" s="527" t="s">
        <v>646</v>
      </c>
      <c r="C68" s="545" t="s">
        <v>42</v>
      </c>
      <c r="D68" s="541">
        <f t="shared" ref="D68:F68" si="18">+D64+23</f>
        <v>805</v>
      </c>
      <c r="E68" s="541">
        <f t="shared" si="18"/>
        <v>867</v>
      </c>
      <c r="F68" s="541">
        <f t="shared" si="18"/>
        <v>945</v>
      </c>
    </row>
    <row r="69" spans="1:6">
      <c r="A69" s="457" t="s">
        <v>49</v>
      </c>
      <c r="B69" s="457" t="s">
        <v>647</v>
      </c>
      <c r="C69" s="457" t="s">
        <v>38</v>
      </c>
      <c r="D69" s="458">
        <v>1018</v>
      </c>
      <c r="E69" s="458">
        <v>1058</v>
      </c>
      <c r="F69" s="458">
        <v>1176</v>
      </c>
    </row>
    <row r="70" spans="1:6">
      <c r="A70" s="457" t="s">
        <v>49</v>
      </c>
      <c r="B70" s="457" t="s">
        <v>647</v>
      </c>
      <c r="C70" s="457" t="s">
        <v>39</v>
      </c>
      <c r="D70" s="458">
        <f t="shared" ref="D70:F70" si="19">+D69</f>
        <v>1018</v>
      </c>
      <c r="E70" s="458">
        <f t="shared" si="19"/>
        <v>1058</v>
      </c>
      <c r="F70" s="458">
        <f t="shared" si="19"/>
        <v>1176</v>
      </c>
    </row>
    <row r="71" spans="1:6">
      <c r="A71" s="457" t="s">
        <v>49</v>
      </c>
      <c r="B71" s="457" t="s">
        <v>647</v>
      </c>
      <c r="C71" s="457" t="s">
        <v>40</v>
      </c>
      <c r="D71" s="458">
        <f t="shared" ref="D71:F71" si="20">+D69+144</f>
        <v>1162</v>
      </c>
      <c r="E71" s="458">
        <f t="shared" si="20"/>
        <v>1202</v>
      </c>
      <c r="F71" s="458">
        <f t="shared" si="20"/>
        <v>1320</v>
      </c>
    </row>
    <row r="72" spans="1:6">
      <c r="A72" s="457" t="s">
        <v>49</v>
      </c>
      <c r="B72" s="457" t="s">
        <v>647</v>
      </c>
      <c r="C72" s="457" t="s">
        <v>41</v>
      </c>
      <c r="D72" s="458">
        <f t="shared" ref="D72:F72" si="21">+D69+43</f>
        <v>1061</v>
      </c>
      <c r="E72" s="458">
        <f t="shared" si="21"/>
        <v>1101</v>
      </c>
      <c r="F72" s="458">
        <f t="shared" si="21"/>
        <v>1219</v>
      </c>
    </row>
    <row r="73" spans="1:6" ht="14.3">
      <c r="A73" s="527" t="s">
        <v>49</v>
      </c>
      <c r="B73" s="527" t="s">
        <v>647</v>
      </c>
      <c r="C73" s="545" t="s">
        <v>42</v>
      </c>
      <c r="D73" s="541">
        <f t="shared" ref="D73:F73" si="22">+D69+23</f>
        <v>1041</v>
      </c>
      <c r="E73" s="541">
        <f t="shared" si="22"/>
        <v>1081</v>
      </c>
      <c r="F73" s="541">
        <f t="shared" si="22"/>
        <v>1199</v>
      </c>
    </row>
    <row r="74" spans="1:6">
      <c r="A74" s="457" t="s">
        <v>49</v>
      </c>
      <c r="B74" s="457" t="s">
        <v>648</v>
      </c>
      <c r="C74" s="457" t="s">
        <v>172</v>
      </c>
      <c r="D74" s="458">
        <v>1018</v>
      </c>
      <c r="E74" s="458">
        <v>1058</v>
      </c>
      <c r="F74" s="458">
        <v>1176</v>
      </c>
    </row>
    <row r="75" spans="1:6">
      <c r="A75" s="527" t="s">
        <v>49</v>
      </c>
      <c r="B75" s="527" t="s">
        <v>648</v>
      </c>
      <c r="C75" s="527" t="s">
        <v>649</v>
      </c>
      <c r="D75" s="541">
        <f t="shared" ref="D75:F75" si="23">+D74</f>
        <v>1018</v>
      </c>
      <c r="E75" s="541">
        <f t="shared" si="23"/>
        <v>1058</v>
      </c>
      <c r="F75" s="541">
        <f t="shared" si="23"/>
        <v>1176</v>
      </c>
    </row>
    <row r="76" spans="1:6">
      <c r="A76" s="457" t="s">
        <v>47</v>
      </c>
      <c r="B76" s="457" t="s">
        <v>647</v>
      </c>
      <c r="C76" s="457" t="s">
        <v>38</v>
      </c>
      <c r="D76" s="458">
        <v>1228</v>
      </c>
      <c r="E76" s="458">
        <v>1279</v>
      </c>
      <c r="F76" s="458">
        <v>1367</v>
      </c>
    </row>
    <row r="77" spans="1:6">
      <c r="A77" s="457" t="s">
        <v>47</v>
      </c>
      <c r="B77" s="457" t="s">
        <v>647</v>
      </c>
      <c r="C77" s="457" t="s">
        <v>40</v>
      </c>
      <c r="D77" s="458">
        <f t="shared" ref="D77:F77" si="24">+D76+144</f>
        <v>1372</v>
      </c>
      <c r="E77" s="458">
        <f t="shared" si="24"/>
        <v>1423</v>
      </c>
      <c r="F77" s="458">
        <f t="shared" si="24"/>
        <v>1511</v>
      </c>
    </row>
    <row r="78" spans="1:6">
      <c r="A78" s="457" t="s">
        <v>47</v>
      </c>
      <c r="B78" s="457" t="s">
        <v>647</v>
      </c>
      <c r="C78" s="457" t="s">
        <v>41</v>
      </c>
      <c r="D78" s="458">
        <f t="shared" ref="D78:F78" si="25">+D76+43</f>
        <v>1271</v>
      </c>
      <c r="E78" s="458">
        <f t="shared" si="25"/>
        <v>1322</v>
      </c>
      <c r="F78" s="458">
        <f t="shared" si="25"/>
        <v>1410</v>
      </c>
    </row>
    <row r="79" spans="1:6" ht="14.3">
      <c r="A79" s="527" t="s">
        <v>47</v>
      </c>
      <c r="B79" s="527" t="s">
        <v>647</v>
      </c>
      <c r="C79" s="545" t="s">
        <v>42</v>
      </c>
      <c r="D79" s="541">
        <f t="shared" ref="D79:F79" si="26">+D76+23</f>
        <v>1251</v>
      </c>
      <c r="E79" s="541">
        <f t="shared" si="26"/>
        <v>1302</v>
      </c>
      <c r="F79" s="541">
        <f t="shared" si="26"/>
        <v>1390</v>
      </c>
    </row>
    <row r="80" spans="1:6">
      <c r="A80" s="457" t="s">
        <v>47</v>
      </c>
      <c r="B80" s="457" t="s">
        <v>650</v>
      </c>
      <c r="C80" s="457" t="s">
        <v>38</v>
      </c>
      <c r="D80" s="458">
        <v>1414</v>
      </c>
      <c r="E80" s="458">
        <v>1778</v>
      </c>
      <c r="F80" s="458">
        <v>1968</v>
      </c>
    </row>
    <row r="81" spans="1:6">
      <c r="A81" s="457" t="s">
        <v>47</v>
      </c>
      <c r="B81" s="457" t="s">
        <v>650</v>
      </c>
      <c r="C81" s="457" t="s">
        <v>40</v>
      </c>
      <c r="D81" s="458">
        <f t="shared" ref="D81:F81" si="27">+D80+144</f>
        <v>1558</v>
      </c>
      <c r="E81" s="458">
        <f t="shared" si="27"/>
        <v>1922</v>
      </c>
      <c r="F81" s="458">
        <f t="shared" si="27"/>
        <v>2112</v>
      </c>
    </row>
    <row r="82" spans="1:6">
      <c r="A82" s="457" t="s">
        <v>47</v>
      </c>
      <c r="B82" s="457" t="s">
        <v>650</v>
      </c>
      <c r="C82" s="457" t="s">
        <v>41</v>
      </c>
      <c r="D82" s="458">
        <f t="shared" ref="D82:F82" si="28">+D80+43</f>
        <v>1457</v>
      </c>
      <c r="E82" s="458">
        <f t="shared" si="28"/>
        <v>1821</v>
      </c>
      <c r="F82" s="458">
        <f t="shared" si="28"/>
        <v>2011</v>
      </c>
    </row>
    <row r="83" spans="1:6" ht="14.3">
      <c r="A83" s="527" t="s">
        <v>47</v>
      </c>
      <c r="B83" s="527" t="s">
        <v>650</v>
      </c>
      <c r="C83" s="545" t="s">
        <v>42</v>
      </c>
      <c r="D83" s="541">
        <f t="shared" ref="D83:F83" si="29">+D80+23</f>
        <v>1437</v>
      </c>
      <c r="E83" s="541">
        <f t="shared" si="29"/>
        <v>1801</v>
      </c>
      <c r="F83" s="541">
        <f t="shared" si="29"/>
        <v>1991</v>
      </c>
    </row>
    <row r="84" spans="1:6">
      <c r="A84" s="559" t="s">
        <v>742</v>
      </c>
    </row>
    <row r="85" spans="1:6">
      <c r="A85" s="276" t="s">
        <v>743</v>
      </c>
    </row>
    <row r="86" spans="1:6">
      <c r="A86" s="276" t="s">
        <v>744</v>
      </c>
    </row>
    <row r="87" spans="1:6">
      <c r="A87" s="276" t="s">
        <v>358</v>
      </c>
    </row>
    <row r="88" spans="1:6">
      <c r="A88" s="276" t="s">
        <v>745</v>
      </c>
    </row>
    <row r="89" spans="1:6">
      <c r="A89" s="559" t="s">
        <v>626</v>
      </c>
    </row>
    <row r="90" spans="1:6">
      <c r="A90" s="276" t="s">
        <v>627</v>
      </c>
    </row>
    <row r="91" spans="1:6">
      <c r="A91" s="276" t="s">
        <v>653</v>
      </c>
    </row>
    <row r="93" spans="1:6" ht="14.3">
      <c r="A93" s="273" t="s">
        <v>741</v>
      </c>
      <c r="B93" s="274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88"/>
  <sheetViews>
    <sheetView topLeftCell="A85" zoomScaleNormal="100" workbookViewId="0"/>
  </sheetViews>
  <sheetFormatPr defaultRowHeight="12.9"/>
  <cols>
    <col min="1" max="1" width="16.25" style="1" customWidth="1"/>
    <col min="2" max="2" width="28.75" style="1" customWidth="1"/>
    <col min="3" max="3" width="17.875" style="1" customWidth="1"/>
    <col min="4" max="6" width="10.875" style="1" customWidth="1"/>
    <col min="7" max="249" width="9" style="1"/>
    <col min="250" max="250" width="13.125" style="1" customWidth="1"/>
    <col min="251" max="251" width="21.75" style="1" customWidth="1"/>
    <col min="252" max="252" width="17.875" style="1" customWidth="1"/>
    <col min="253" max="253" width="11.125" style="1" customWidth="1"/>
    <col min="254" max="255" width="10.625" style="1" customWidth="1"/>
    <col min="256" max="257" width="9.875" style="1" bestFit="1" customWidth="1"/>
    <col min="258" max="505" width="9" style="1"/>
    <col min="506" max="506" width="13.125" style="1" customWidth="1"/>
    <col min="507" max="507" width="21.75" style="1" customWidth="1"/>
    <col min="508" max="508" width="17.875" style="1" customWidth="1"/>
    <col min="509" max="509" width="11.125" style="1" customWidth="1"/>
    <col min="510" max="511" width="10.625" style="1" customWidth="1"/>
    <col min="512" max="513" width="9.875" style="1" bestFit="1" customWidth="1"/>
    <col min="514" max="761" width="9" style="1"/>
    <col min="762" max="762" width="13.125" style="1" customWidth="1"/>
    <col min="763" max="763" width="21.75" style="1" customWidth="1"/>
    <col min="764" max="764" width="17.875" style="1" customWidth="1"/>
    <col min="765" max="765" width="11.125" style="1" customWidth="1"/>
    <col min="766" max="767" width="10.625" style="1" customWidth="1"/>
    <col min="768" max="769" width="9.875" style="1" bestFit="1" customWidth="1"/>
    <col min="770" max="1017" width="9" style="1"/>
    <col min="1018" max="1018" width="13.125" style="1" customWidth="1"/>
    <col min="1019" max="1019" width="21.75" style="1" customWidth="1"/>
    <col min="1020" max="1020" width="17.875" style="1" customWidth="1"/>
    <col min="1021" max="1021" width="11.125" style="1" customWidth="1"/>
    <col min="1022" max="1023" width="10.625" style="1" customWidth="1"/>
    <col min="1024" max="1025" width="9.875" style="1" bestFit="1" customWidth="1"/>
    <col min="1026" max="1273" width="9" style="1"/>
    <col min="1274" max="1274" width="13.125" style="1" customWidth="1"/>
    <col min="1275" max="1275" width="21.75" style="1" customWidth="1"/>
    <col min="1276" max="1276" width="17.875" style="1" customWidth="1"/>
    <col min="1277" max="1277" width="11.125" style="1" customWidth="1"/>
    <col min="1278" max="1279" width="10.625" style="1" customWidth="1"/>
    <col min="1280" max="1281" width="9.875" style="1" bestFit="1" customWidth="1"/>
    <col min="1282" max="1529" width="9" style="1"/>
    <col min="1530" max="1530" width="13.125" style="1" customWidth="1"/>
    <col min="1531" max="1531" width="21.75" style="1" customWidth="1"/>
    <col min="1532" max="1532" width="17.875" style="1" customWidth="1"/>
    <col min="1533" max="1533" width="11.125" style="1" customWidth="1"/>
    <col min="1534" max="1535" width="10.625" style="1" customWidth="1"/>
    <col min="1536" max="1537" width="9.875" style="1" bestFit="1" customWidth="1"/>
    <col min="1538" max="1785" width="9" style="1"/>
    <col min="1786" max="1786" width="13.125" style="1" customWidth="1"/>
    <col min="1787" max="1787" width="21.75" style="1" customWidth="1"/>
    <col min="1788" max="1788" width="17.875" style="1" customWidth="1"/>
    <col min="1789" max="1789" width="11.125" style="1" customWidth="1"/>
    <col min="1790" max="1791" width="10.625" style="1" customWidth="1"/>
    <col min="1792" max="1793" width="9.875" style="1" bestFit="1" customWidth="1"/>
    <col min="1794" max="2041" width="9" style="1"/>
    <col min="2042" max="2042" width="13.125" style="1" customWidth="1"/>
    <col min="2043" max="2043" width="21.75" style="1" customWidth="1"/>
    <col min="2044" max="2044" width="17.875" style="1" customWidth="1"/>
    <col min="2045" max="2045" width="11.125" style="1" customWidth="1"/>
    <col min="2046" max="2047" width="10.625" style="1" customWidth="1"/>
    <col min="2048" max="2049" width="9.875" style="1" bestFit="1" customWidth="1"/>
    <col min="2050" max="2297" width="9" style="1"/>
    <col min="2298" max="2298" width="13.125" style="1" customWidth="1"/>
    <col min="2299" max="2299" width="21.75" style="1" customWidth="1"/>
    <col min="2300" max="2300" width="17.875" style="1" customWidth="1"/>
    <col min="2301" max="2301" width="11.125" style="1" customWidth="1"/>
    <col min="2302" max="2303" width="10.625" style="1" customWidth="1"/>
    <col min="2304" max="2305" width="9.875" style="1" bestFit="1" customWidth="1"/>
    <col min="2306" max="2553" width="9" style="1"/>
    <col min="2554" max="2554" width="13.125" style="1" customWidth="1"/>
    <col min="2555" max="2555" width="21.75" style="1" customWidth="1"/>
    <col min="2556" max="2556" width="17.875" style="1" customWidth="1"/>
    <col min="2557" max="2557" width="11.125" style="1" customWidth="1"/>
    <col min="2558" max="2559" width="10.625" style="1" customWidth="1"/>
    <col min="2560" max="2561" width="9.875" style="1" bestFit="1" customWidth="1"/>
    <col min="2562" max="2809" width="9" style="1"/>
    <col min="2810" max="2810" width="13.125" style="1" customWidth="1"/>
    <col min="2811" max="2811" width="21.75" style="1" customWidth="1"/>
    <col min="2812" max="2812" width="17.875" style="1" customWidth="1"/>
    <col min="2813" max="2813" width="11.125" style="1" customWidth="1"/>
    <col min="2814" max="2815" width="10.625" style="1" customWidth="1"/>
    <col min="2816" max="2817" width="9.875" style="1" bestFit="1" customWidth="1"/>
    <col min="2818" max="3065" width="9" style="1"/>
    <col min="3066" max="3066" width="13.125" style="1" customWidth="1"/>
    <col min="3067" max="3067" width="21.75" style="1" customWidth="1"/>
    <col min="3068" max="3068" width="17.875" style="1" customWidth="1"/>
    <col min="3069" max="3069" width="11.125" style="1" customWidth="1"/>
    <col min="3070" max="3071" width="10.625" style="1" customWidth="1"/>
    <col min="3072" max="3073" width="9.875" style="1" bestFit="1" customWidth="1"/>
    <col min="3074" max="3321" width="9" style="1"/>
    <col min="3322" max="3322" width="13.125" style="1" customWidth="1"/>
    <col min="3323" max="3323" width="21.75" style="1" customWidth="1"/>
    <col min="3324" max="3324" width="17.875" style="1" customWidth="1"/>
    <col min="3325" max="3325" width="11.125" style="1" customWidth="1"/>
    <col min="3326" max="3327" width="10.625" style="1" customWidth="1"/>
    <col min="3328" max="3329" width="9.875" style="1" bestFit="1" customWidth="1"/>
    <col min="3330" max="3577" width="9" style="1"/>
    <col min="3578" max="3578" width="13.125" style="1" customWidth="1"/>
    <col min="3579" max="3579" width="21.75" style="1" customWidth="1"/>
    <col min="3580" max="3580" width="17.875" style="1" customWidth="1"/>
    <col min="3581" max="3581" width="11.125" style="1" customWidth="1"/>
    <col min="3582" max="3583" width="10.625" style="1" customWidth="1"/>
    <col min="3584" max="3585" width="9.875" style="1" bestFit="1" customWidth="1"/>
    <col min="3586" max="3833" width="9" style="1"/>
    <col min="3834" max="3834" width="13.125" style="1" customWidth="1"/>
    <col min="3835" max="3835" width="21.75" style="1" customWidth="1"/>
    <col min="3836" max="3836" width="17.875" style="1" customWidth="1"/>
    <col min="3837" max="3837" width="11.125" style="1" customWidth="1"/>
    <col min="3838" max="3839" width="10.625" style="1" customWidth="1"/>
    <col min="3840" max="3841" width="9.875" style="1" bestFit="1" customWidth="1"/>
    <col min="3842" max="4089" width="9" style="1"/>
    <col min="4090" max="4090" width="13.125" style="1" customWidth="1"/>
    <col min="4091" max="4091" width="21.75" style="1" customWidth="1"/>
    <col min="4092" max="4092" width="17.875" style="1" customWidth="1"/>
    <col min="4093" max="4093" width="11.125" style="1" customWidth="1"/>
    <col min="4094" max="4095" width="10.625" style="1" customWidth="1"/>
    <col min="4096" max="4097" width="9.875" style="1" bestFit="1" customWidth="1"/>
    <col min="4098" max="4345" width="9" style="1"/>
    <col min="4346" max="4346" width="13.125" style="1" customWidth="1"/>
    <col min="4347" max="4347" width="21.75" style="1" customWidth="1"/>
    <col min="4348" max="4348" width="17.875" style="1" customWidth="1"/>
    <col min="4349" max="4349" width="11.125" style="1" customWidth="1"/>
    <col min="4350" max="4351" width="10.625" style="1" customWidth="1"/>
    <col min="4352" max="4353" width="9.875" style="1" bestFit="1" customWidth="1"/>
    <col min="4354" max="4601" width="9" style="1"/>
    <col min="4602" max="4602" width="13.125" style="1" customWidth="1"/>
    <col min="4603" max="4603" width="21.75" style="1" customWidth="1"/>
    <col min="4604" max="4604" width="17.875" style="1" customWidth="1"/>
    <col min="4605" max="4605" width="11.125" style="1" customWidth="1"/>
    <col min="4606" max="4607" width="10.625" style="1" customWidth="1"/>
    <col min="4608" max="4609" width="9.875" style="1" bestFit="1" customWidth="1"/>
    <col min="4610" max="4857" width="9" style="1"/>
    <col min="4858" max="4858" width="13.125" style="1" customWidth="1"/>
    <col min="4859" max="4859" width="21.75" style="1" customWidth="1"/>
    <col min="4860" max="4860" width="17.875" style="1" customWidth="1"/>
    <col min="4861" max="4861" width="11.125" style="1" customWidth="1"/>
    <col min="4862" max="4863" width="10.625" style="1" customWidth="1"/>
    <col min="4864" max="4865" width="9.875" style="1" bestFit="1" customWidth="1"/>
    <col min="4866" max="5113" width="9" style="1"/>
    <col min="5114" max="5114" width="13.125" style="1" customWidth="1"/>
    <col min="5115" max="5115" width="21.75" style="1" customWidth="1"/>
    <col min="5116" max="5116" width="17.875" style="1" customWidth="1"/>
    <col min="5117" max="5117" width="11.125" style="1" customWidth="1"/>
    <col min="5118" max="5119" width="10.625" style="1" customWidth="1"/>
    <col min="5120" max="5121" width="9.875" style="1" bestFit="1" customWidth="1"/>
    <col min="5122" max="5369" width="9" style="1"/>
    <col min="5370" max="5370" width="13.125" style="1" customWidth="1"/>
    <col min="5371" max="5371" width="21.75" style="1" customWidth="1"/>
    <col min="5372" max="5372" width="17.875" style="1" customWidth="1"/>
    <col min="5373" max="5373" width="11.125" style="1" customWidth="1"/>
    <col min="5374" max="5375" width="10.625" style="1" customWidth="1"/>
    <col min="5376" max="5377" width="9.875" style="1" bestFit="1" customWidth="1"/>
    <col min="5378" max="5625" width="9" style="1"/>
    <col min="5626" max="5626" width="13.125" style="1" customWidth="1"/>
    <col min="5627" max="5627" width="21.75" style="1" customWidth="1"/>
    <col min="5628" max="5628" width="17.875" style="1" customWidth="1"/>
    <col min="5629" max="5629" width="11.125" style="1" customWidth="1"/>
    <col min="5630" max="5631" width="10.625" style="1" customWidth="1"/>
    <col min="5632" max="5633" width="9.875" style="1" bestFit="1" customWidth="1"/>
    <col min="5634" max="5881" width="9" style="1"/>
    <col min="5882" max="5882" width="13.125" style="1" customWidth="1"/>
    <col min="5883" max="5883" width="21.75" style="1" customWidth="1"/>
    <col min="5884" max="5884" width="17.875" style="1" customWidth="1"/>
    <col min="5885" max="5885" width="11.125" style="1" customWidth="1"/>
    <col min="5886" max="5887" width="10.625" style="1" customWidth="1"/>
    <col min="5888" max="5889" width="9.875" style="1" bestFit="1" customWidth="1"/>
    <col min="5890" max="6137" width="9" style="1"/>
    <col min="6138" max="6138" width="13.125" style="1" customWidth="1"/>
    <col min="6139" max="6139" width="21.75" style="1" customWidth="1"/>
    <col min="6140" max="6140" width="17.875" style="1" customWidth="1"/>
    <col min="6141" max="6141" width="11.125" style="1" customWidth="1"/>
    <col min="6142" max="6143" width="10.625" style="1" customWidth="1"/>
    <col min="6144" max="6145" width="9.875" style="1" bestFit="1" customWidth="1"/>
    <col min="6146" max="6393" width="9" style="1"/>
    <col min="6394" max="6394" width="13.125" style="1" customWidth="1"/>
    <col min="6395" max="6395" width="21.75" style="1" customWidth="1"/>
    <col min="6396" max="6396" width="17.875" style="1" customWidth="1"/>
    <col min="6397" max="6397" width="11.125" style="1" customWidth="1"/>
    <col min="6398" max="6399" width="10.625" style="1" customWidth="1"/>
    <col min="6400" max="6401" width="9.875" style="1" bestFit="1" customWidth="1"/>
    <col min="6402" max="6649" width="9" style="1"/>
    <col min="6650" max="6650" width="13.125" style="1" customWidth="1"/>
    <col min="6651" max="6651" width="21.75" style="1" customWidth="1"/>
    <col min="6652" max="6652" width="17.875" style="1" customWidth="1"/>
    <col min="6653" max="6653" width="11.125" style="1" customWidth="1"/>
    <col min="6654" max="6655" width="10.625" style="1" customWidth="1"/>
    <col min="6656" max="6657" width="9.875" style="1" bestFit="1" customWidth="1"/>
    <col min="6658" max="6905" width="9" style="1"/>
    <col min="6906" max="6906" width="13.125" style="1" customWidth="1"/>
    <col min="6907" max="6907" width="21.75" style="1" customWidth="1"/>
    <col min="6908" max="6908" width="17.875" style="1" customWidth="1"/>
    <col min="6909" max="6909" width="11.125" style="1" customWidth="1"/>
    <col min="6910" max="6911" width="10.625" style="1" customWidth="1"/>
    <col min="6912" max="6913" width="9.875" style="1" bestFit="1" customWidth="1"/>
    <col min="6914" max="7161" width="9" style="1"/>
    <col min="7162" max="7162" width="13.125" style="1" customWidth="1"/>
    <col min="7163" max="7163" width="21.75" style="1" customWidth="1"/>
    <col min="7164" max="7164" width="17.875" style="1" customWidth="1"/>
    <col min="7165" max="7165" width="11.125" style="1" customWidth="1"/>
    <col min="7166" max="7167" width="10.625" style="1" customWidth="1"/>
    <col min="7168" max="7169" width="9.875" style="1" bestFit="1" customWidth="1"/>
    <col min="7170" max="7417" width="9" style="1"/>
    <col min="7418" max="7418" width="13.125" style="1" customWidth="1"/>
    <col min="7419" max="7419" width="21.75" style="1" customWidth="1"/>
    <col min="7420" max="7420" width="17.875" style="1" customWidth="1"/>
    <col min="7421" max="7421" width="11.125" style="1" customWidth="1"/>
    <col min="7422" max="7423" width="10.625" style="1" customWidth="1"/>
    <col min="7424" max="7425" width="9.875" style="1" bestFit="1" customWidth="1"/>
    <col min="7426" max="7673" width="9" style="1"/>
    <col min="7674" max="7674" width="13.125" style="1" customWidth="1"/>
    <col min="7675" max="7675" width="21.75" style="1" customWidth="1"/>
    <col min="7676" max="7676" width="17.875" style="1" customWidth="1"/>
    <col min="7677" max="7677" width="11.125" style="1" customWidth="1"/>
    <col min="7678" max="7679" width="10.625" style="1" customWidth="1"/>
    <col min="7680" max="7681" width="9.875" style="1" bestFit="1" customWidth="1"/>
    <col min="7682" max="7929" width="9" style="1"/>
    <col min="7930" max="7930" width="13.125" style="1" customWidth="1"/>
    <col min="7931" max="7931" width="21.75" style="1" customWidth="1"/>
    <col min="7932" max="7932" width="17.875" style="1" customWidth="1"/>
    <col min="7933" max="7933" width="11.125" style="1" customWidth="1"/>
    <col min="7934" max="7935" width="10.625" style="1" customWidth="1"/>
    <col min="7936" max="7937" width="9.875" style="1" bestFit="1" customWidth="1"/>
    <col min="7938" max="8185" width="9" style="1"/>
    <col min="8186" max="8186" width="13.125" style="1" customWidth="1"/>
    <col min="8187" max="8187" width="21.75" style="1" customWidth="1"/>
    <col min="8188" max="8188" width="17.875" style="1" customWidth="1"/>
    <col min="8189" max="8189" width="11.125" style="1" customWidth="1"/>
    <col min="8190" max="8191" width="10.625" style="1" customWidth="1"/>
    <col min="8192" max="8193" width="9.875" style="1" bestFit="1" customWidth="1"/>
    <col min="8194" max="8441" width="9" style="1"/>
    <col min="8442" max="8442" width="13.125" style="1" customWidth="1"/>
    <col min="8443" max="8443" width="21.75" style="1" customWidth="1"/>
    <col min="8444" max="8444" width="17.875" style="1" customWidth="1"/>
    <col min="8445" max="8445" width="11.125" style="1" customWidth="1"/>
    <col min="8446" max="8447" width="10.625" style="1" customWidth="1"/>
    <col min="8448" max="8449" width="9.875" style="1" bestFit="1" customWidth="1"/>
    <col min="8450" max="8697" width="9" style="1"/>
    <col min="8698" max="8698" width="13.125" style="1" customWidth="1"/>
    <col min="8699" max="8699" width="21.75" style="1" customWidth="1"/>
    <col min="8700" max="8700" width="17.875" style="1" customWidth="1"/>
    <col min="8701" max="8701" width="11.125" style="1" customWidth="1"/>
    <col min="8702" max="8703" width="10.625" style="1" customWidth="1"/>
    <col min="8704" max="8705" width="9.875" style="1" bestFit="1" customWidth="1"/>
    <col min="8706" max="8953" width="9" style="1"/>
    <col min="8954" max="8954" width="13.125" style="1" customWidth="1"/>
    <col min="8955" max="8955" width="21.75" style="1" customWidth="1"/>
    <col min="8956" max="8956" width="17.875" style="1" customWidth="1"/>
    <col min="8957" max="8957" width="11.125" style="1" customWidth="1"/>
    <col min="8958" max="8959" width="10.625" style="1" customWidth="1"/>
    <col min="8960" max="8961" width="9.875" style="1" bestFit="1" customWidth="1"/>
    <col min="8962" max="9209" width="9" style="1"/>
    <col min="9210" max="9210" width="13.125" style="1" customWidth="1"/>
    <col min="9211" max="9211" width="21.75" style="1" customWidth="1"/>
    <col min="9212" max="9212" width="17.875" style="1" customWidth="1"/>
    <col min="9213" max="9213" width="11.125" style="1" customWidth="1"/>
    <col min="9214" max="9215" width="10.625" style="1" customWidth="1"/>
    <col min="9216" max="9217" width="9.875" style="1" bestFit="1" customWidth="1"/>
    <col min="9218" max="9465" width="9" style="1"/>
    <col min="9466" max="9466" width="13.125" style="1" customWidth="1"/>
    <col min="9467" max="9467" width="21.75" style="1" customWidth="1"/>
    <col min="9468" max="9468" width="17.875" style="1" customWidth="1"/>
    <col min="9469" max="9469" width="11.125" style="1" customWidth="1"/>
    <col min="9470" max="9471" width="10.625" style="1" customWidth="1"/>
    <col min="9472" max="9473" width="9.875" style="1" bestFit="1" customWidth="1"/>
    <col min="9474" max="9721" width="9" style="1"/>
    <col min="9722" max="9722" width="13.125" style="1" customWidth="1"/>
    <col min="9723" max="9723" width="21.75" style="1" customWidth="1"/>
    <col min="9724" max="9724" width="17.875" style="1" customWidth="1"/>
    <col min="9725" max="9725" width="11.125" style="1" customWidth="1"/>
    <col min="9726" max="9727" width="10.625" style="1" customWidth="1"/>
    <col min="9728" max="9729" width="9.875" style="1" bestFit="1" customWidth="1"/>
    <col min="9730" max="9977" width="9" style="1"/>
    <col min="9978" max="9978" width="13.125" style="1" customWidth="1"/>
    <col min="9979" max="9979" width="21.75" style="1" customWidth="1"/>
    <col min="9980" max="9980" width="17.875" style="1" customWidth="1"/>
    <col min="9981" max="9981" width="11.125" style="1" customWidth="1"/>
    <col min="9982" max="9983" width="10.625" style="1" customWidth="1"/>
    <col min="9984" max="9985" width="9.875" style="1" bestFit="1" customWidth="1"/>
    <col min="9986" max="10233" width="9" style="1"/>
    <col min="10234" max="10234" width="13.125" style="1" customWidth="1"/>
    <col min="10235" max="10235" width="21.75" style="1" customWidth="1"/>
    <col min="10236" max="10236" width="17.875" style="1" customWidth="1"/>
    <col min="10237" max="10237" width="11.125" style="1" customWidth="1"/>
    <col min="10238" max="10239" width="10.625" style="1" customWidth="1"/>
    <col min="10240" max="10241" width="9.875" style="1" bestFit="1" customWidth="1"/>
    <col min="10242" max="10489" width="9" style="1"/>
    <col min="10490" max="10490" width="13.125" style="1" customWidth="1"/>
    <col min="10491" max="10491" width="21.75" style="1" customWidth="1"/>
    <col min="10492" max="10492" width="17.875" style="1" customWidth="1"/>
    <col min="10493" max="10493" width="11.125" style="1" customWidth="1"/>
    <col min="10494" max="10495" width="10.625" style="1" customWidth="1"/>
    <col min="10496" max="10497" width="9.875" style="1" bestFit="1" customWidth="1"/>
    <col min="10498" max="10745" width="9" style="1"/>
    <col min="10746" max="10746" width="13.125" style="1" customWidth="1"/>
    <col min="10747" max="10747" width="21.75" style="1" customWidth="1"/>
    <col min="10748" max="10748" width="17.875" style="1" customWidth="1"/>
    <col min="10749" max="10749" width="11.125" style="1" customWidth="1"/>
    <col min="10750" max="10751" width="10.625" style="1" customWidth="1"/>
    <col min="10752" max="10753" width="9.875" style="1" bestFit="1" customWidth="1"/>
    <col min="10754" max="11001" width="9" style="1"/>
    <col min="11002" max="11002" width="13.125" style="1" customWidth="1"/>
    <col min="11003" max="11003" width="21.75" style="1" customWidth="1"/>
    <col min="11004" max="11004" width="17.875" style="1" customWidth="1"/>
    <col min="11005" max="11005" width="11.125" style="1" customWidth="1"/>
    <col min="11006" max="11007" width="10.625" style="1" customWidth="1"/>
    <col min="11008" max="11009" width="9.875" style="1" bestFit="1" customWidth="1"/>
    <col min="11010" max="11257" width="9" style="1"/>
    <col min="11258" max="11258" width="13.125" style="1" customWidth="1"/>
    <col min="11259" max="11259" width="21.75" style="1" customWidth="1"/>
    <col min="11260" max="11260" width="17.875" style="1" customWidth="1"/>
    <col min="11261" max="11261" width="11.125" style="1" customWidth="1"/>
    <col min="11262" max="11263" width="10.625" style="1" customWidth="1"/>
    <col min="11264" max="11265" width="9.875" style="1" bestFit="1" customWidth="1"/>
    <col min="11266" max="11513" width="9" style="1"/>
    <col min="11514" max="11514" width="13.125" style="1" customWidth="1"/>
    <col min="11515" max="11515" width="21.75" style="1" customWidth="1"/>
    <col min="11516" max="11516" width="17.875" style="1" customWidth="1"/>
    <col min="11517" max="11517" width="11.125" style="1" customWidth="1"/>
    <col min="11518" max="11519" width="10.625" style="1" customWidth="1"/>
    <col min="11520" max="11521" width="9.875" style="1" bestFit="1" customWidth="1"/>
    <col min="11522" max="11769" width="9" style="1"/>
    <col min="11770" max="11770" width="13.125" style="1" customWidth="1"/>
    <col min="11771" max="11771" width="21.75" style="1" customWidth="1"/>
    <col min="11772" max="11772" width="17.875" style="1" customWidth="1"/>
    <col min="11773" max="11773" width="11.125" style="1" customWidth="1"/>
    <col min="11774" max="11775" width="10.625" style="1" customWidth="1"/>
    <col min="11776" max="11777" width="9.875" style="1" bestFit="1" customWidth="1"/>
    <col min="11778" max="12025" width="9" style="1"/>
    <col min="12026" max="12026" width="13.125" style="1" customWidth="1"/>
    <col min="12027" max="12027" width="21.75" style="1" customWidth="1"/>
    <col min="12028" max="12028" width="17.875" style="1" customWidth="1"/>
    <col min="12029" max="12029" width="11.125" style="1" customWidth="1"/>
    <col min="12030" max="12031" width="10.625" style="1" customWidth="1"/>
    <col min="12032" max="12033" width="9.875" style="1" bestFit="1" customWidth="1"/>
    <col min="12034" max="12281" width="9" style="1"/>
    <col min="12282" max="12282" width="13.125" style="1" customWidth="1"/>
    <col min="12283" max="12283" width="21.75" style="1" customWidth="1"/>
    <col min="12284" max="12284" width="17.875" style="1" customWidth="1"/>
    <col min="12285" max="12285" width="11.125" style="1" customWidth="1"/>
    <col min="12286" max="12287" width="10.625" style="1" customWidth="1"/>
    <col min="12288" max="12289" width="9.875" style="1" bestFit="1" customWidth="1"/>
    <col min="12290" max="12537" width="9" style="1"/>
    <col min="12538" max="12538" width="13.125" style="1" customWidth="1"/>
    <col min="12539" max="12539" width="21.75" style="1" customWidth="1"/>
    <col min="12540" max="12540" width="17.875" style="1" customWidth="1"/>
    <col min="12541" max="12541" width="11.125" style="1" customWidth="1"/>
    <col min="12542" max="12543" width="10.625" style="1" customWidth="1"/>
    <col min="12544" max="12545" width="9.875" style="1" bestFit="1" customWidth="1"/>
    <col min="12546" max="12793" width="9" style="1"/>
    <col min="12794" max="12794" width="13.125" style="1" customWidth="1"/>
    <col min="12795" max="12795" width="21.75" style="1" customWidth="1"/>
    <col min="12796" max="12796" width="17.875" style="1" customWidth="1"/>
    <col min="12797" max="12797" width="11.125" style="1" customWidth="1"/>
    <col min="12798" max="12799" width="10.625" style="1" customWidth="1"/>
    <col min="12800" max="12801" width="9.875" style="1" bestFit="1" customWidth="1"/>
    <col min="12802" max="13049" width="9" style="1"/>
    <col min="13050" max="13050" width="13.125" style="1" customWidth="1"/>
    <col min="13051" max="13051" width="21.75" style="1" customWidth="1"/>
    <col min="13052" max="13052" width="17.875" style="1" customWidth="1"/>
    <col min="13053" max="13053" width="11.125" style="1" customWidth="1"/>
    <col min="13054" max="13055" width="10.625" style="1" customWidth="1"/>
    <col min="13056" max="13057" width="9.875" style="1" bestFit="1" customWidth="1"/>
    <col min="13058" max="13305" width="9" style="1"/>
    <col min="13306" max="13306" width="13.125" style="1" customWidth="1"/>
    <col min="13307" max="13307" width="21.75" style="1" customWidth="1"/>
    <col min="13308" max="13308" width="17.875" style="1" customWidth="1"/>
    <col min="13309" max="13309" width="11.125" style="1" customWidth="1"/>
    <col min="13310" max="13311" width="10.625" style="1" customWidth="1"/>
    <col min="13312" max="13313" width="9.875" style="1" bestFit="1" customWidth="1"/>
    <col min="13314" max="13561" width="9" style="1"/>
    <col min="13562" max="13562" width="13.125" style="1" customWidth="1"/>
    <col min="13563" max="13563" width="21.75" style="1" customWidth="1"/>
    <col min="13564" max="13564" width="17.875" style="1" customWidth="1"/>
    <col min="13565" max="13565" width="11.125" style="1" customWidth="1"/>
    <col min="13566" max="13567" width="10.625" style="1" customWidth="1"/>
    <col min="13568" max="13569" width="9.875" style="1" bestFit="1" customWidth="1"/>
    <col min="13570" max="13817" width="9" style="1"/>
    <col min="13818" max="13818" width="13.125" style="1" customWidth="1"/>
    <col min="13819" max="13819" width="21.75" style="1" customWidth="1"/>
    <col min="13820" max="13820" width="17.875" style="1" customWidth="1"/>
    <col min="13821" max="13821" width="11.125" style="1" customWidth="1"/>
    <col min="13822" max="13823" width="10.625" style="1" customWidth="1"/>
    <col min="13824" max="13825" width="9.875" style="1" bestFit="1" customWidth="1"/>
    <col min="13826" max="14073" width="9" style="1"/>
    <col min="14074" max="14074" width="13.125" style="1" customWidth="1"/>
    <col min="14075" max="14075" width="21.75" style="1" customWidth="1"/>
    <col min="14076" max="14076" width="17.875" style="1" customWidth="1"/>
    <col min="14077" max="14077" width="11.125" style="1" customWidth="1"/>
    <col min="14078" max="14079" width="10.625" style="1" customWidth="1"/>
    <col min="14080" max="14081" width="9.875" style="1" bestFit="1" customWidth="1"/>
    <col min="14082" max="14329" width="9" style="1"/>
    <col min="14330" max="14330" width="13.125" style="1" customWidth="1"/>
    <col min="14331" max="14331" width="21.75" style="1" customWidth="1"/>
    <col min="14332" max="14332" width="17.875" style="1" customWidth="1"/>
    <col min="14333" max="14333" width="11.125" style="1" customWidth="1"/>
    <col min="14334" max="14335" width="10.625" style="1" customWidth="1"/>
    <col min="14336" max="14337" width="9.875" style="1" bestFit="1" customWidth="1"/>
    <col min="14338" max="14585" width="9" style="1"/>
    <col min="14586" max="14586" width="13.125" style="1" customWidth="1"/>
    <col min="14587" max="14587" width="21.75" style="1" customWidth="1"/>
    <col min="14588" max="14588" width="17.875" style="1" customWidth="1"/>
    <col min="14589" max="14589" width="11.125" style="1" customWidth="1"/>
    <col min="14590" max="14591" width="10.625" style="1" customWidth="1"/>
    <col min="14592" max="14593" width="9.875" style="1" bestFit="1" customWidth="1"/>
    <col min="14594" max="14841" width="9" style="1"/>
    <col min="14842" max="14842" width="13.125" style="1" customWidth="1"/>
    <col min="14843" max="14843" width="21.75" style="1" customWidth="1"/>
    <col min="14844" max="14844" width="17.875" style="1" customWidth="1"/>
    <col min="14845" max="14845" width="11.125" style="1" customWidth="1"/>
    <col min="14846" max="14847" width="10.625" style="1" customWidth="1"/>
    <col min="14848" max="14849" width="9.875" style="1" bestFit="1" customWidth="1"/>
    <col min="14850" max="15097" width="9" style="1"/>
    <col min="15098" max="15098" width="13.125" style="1" customWidth="1"/>
    <col min="15099" max="15099" width="21.75" style="1" customWidth="1"/>
    <col min="15100" max="15100" width="17.875" style="1" customWidth="1"/>
    <col min="15101" max="15101" width="11.125" style="1" customWidth="1"/>
    <col min="15102" max="15103" width="10.625" style="1" customWidth="1"/>
    <col min="15104" max="15105" width="9.875" style="1" bestFit="1" customWidth="1"/>
    <col min="15106" max="15353" width="9" style="1"/>
    <col min="15354" max="15354" width="13.125" style="1" customWidth="1"/>
    <col min="15355" max="15355" width="21.75" style="1" customWidth="1"/>
    <col min="15356" max="15356" width="17.875" style="1" customWidth="1"/>
    <col min="15357" max="15357" width="11.125" style="1" customWidth="1"/>
    <col min="15358" max="15359" width="10.625" style="1" customWidth="1"/>
    <col min="15360" max="15361" width="9.875" style="1" bestFit="1" customWidth="1"/>
    <col min="15362" max="15609" width="9" style="1"/>
    <col min="15610" max="15610" width="13.125" style="1" customWidth="1"/>
    <col min="15611" max="15611" width="21.75" style="1" customWidth="1"/>
    <col min="15612" max="15612" width="17.875" style="1" customWidth="1"/>
    <col min="15613" max="15613" width="11.125" style="1" customWidth="1"/>
    <col min="15614" max="15615" width="10.625" style="1" customWidth="1"/>
    <col min="15616" max="15617" width="9.875" style="1" bestFit="1" customWidth="1"/>
    <col min="15618" max="15865" width="9" style="1"/>
    <col min="15866" max="15866" width="13.125" style="1" customWidth="1"/>
    <col min="15867" max="15867" width="21.75" style="1" customWidth="1"/>
    <col min="15868" max="15868" width="17.875" style="1" customWidth="1"/>
    <col min="15869" max="15869" width="11.125" style="1" customWidth="1"/>
    <col min="15870" max="15871" width="10.625" style="1" customWidth="1"/>
    <col min="15872" max="15873" width="9.875" style="1" bestFit="1" customWidth="1"/>
    <col min="15874" max="16121" width="9" style="1"/>
    <col min="16122" max="16122" width="13.125" style="1" customWidth="1"/>
    <col min="16123" max="16123" width="21.75" style="1" customWidth="1"/>
    <col min="16124" max="16124" width="17.875" style="1" customWidth="1"/>
    <col min="16125" max="16125" width="11.125" style="1" customWidth="1"/>
    <col min="16126" max="16127" width="10.625" style="1" customWidth="1"/>
    <col min="16128" max="16129" width="9.875" style="1" bestFit="1" customWidth="1"/>
    <col min="16130" max="16384" width="9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601</v>
      </c>
    </row>
    <row r="5" spans="1:6">
      <c r="A5" s="1" t="s">
        <v>23</v>
      </c>
      <c r="B5" s="1" t="s">
        <v>594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564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425" t="s">
        <v>35</v>
      </c>
      <c r="B13" s="390" t="s">
        <v>36</v>
      </c>
      <c r="C13" s="390" t="s">
        <v>37</v>
      </c>
      <c r="D13" s="427">
        <v>45078</v>
      </c>
      <c r="E13" s="427">
        <v>45108</v>
      </c>
      <c r="F13" s="427">
        <v>45170</v>
      </c>
    </row>
    <row r="14" spans="1:6">
      <c r="A14" s="167"/>
      <c r="B14" s="156"/>
      <c r="C14" s="156"/>
      <c r="D14" s="386">
        <v>45107</v>
      </c>
      <c r="E14" s="386">
        <v>45169</v>
      </c>
      <c r="F14" s="386">
        <v>45280</v>
      </c>
    </row>
    <row r="15" spans="1:6" ht="14.3">
      <c r="A15" s="430" t="s">
        <v>49</v>
      </c>
      <c r="B15" s="431" t="s">
        <v>376</v>
      </c>
      <c r="C15" s="426" t="s">
        <v>38</v>
      </c>
      <c r="D15" s="210">
        <v>348</v>
      </c>
      <c r="E15" s="210">
        <v>418</v>
      </c>
      <c r="F15" s="210">
        <v>348</v>
      </c>
    </row>
    <row r="16" spans="1:6" ht="14.3">
      <c r="A16" s="432" t="s">
        <v>49</v>
      </c>
      <c r="B16" s="224" t="s">
        <v>376</v>
      </c>
      <c r="C16" s="203" t="s">
        <v>39</v>
      </c>
      <c r="D16" s="210">
        <f t="shared" ref="D16:F16" si="0">+D15</f>
        <v>348</v>
      </c>
      <c r="E16" s="210">
        <f t="shared" si="0"/>
        <v>418</v>
      </c>
      <c r="F16" s="210">
        <f t="shared" si="0"/>
        <v>348</v>
      </c>
    </row>
    <row r="17" spans="1:6" ht="14.3">
      <c r="A17" s="432" t="s">
        <v>49</v>
      </c>
      <c r="B17" s="224" t="s">
        <v>376</v>
      </c>
      <c r="C17" s="203" t="s">
        <v>40</v>
      </c>
      <c r="D17" s="210">
        <f>+D15+68</f>
        <v>416</v>
      </c>
      <c r="E17" s="210">
        <f>+E15+68</f>
        <v>486</v>
      </c>
      <c r="F17" s="210">
        <f>+F15+68</f>
        <v>416</v>
      </c>
    </row>
    <row r="18" spans="1:6" ht="14.3">
      <c r="A18" s="432" t="s">
        <v>49</v>
      </c>
      <c r="B18" s="224" t="s">
        <v>376</v>
      </c>
      <c r="C18" s="203" t="s">
        <v>41</v>
      </c>
      <c r="D18" s="210">
        <f>+D15+68</f>
        <v>416</v>
      </c>
      <c r="E18" s="210">
        <f>+E15+68</f>
        <v>486</v>
      </c>
      <c r="F18" s="210">
        <f>+F15+68</f>
        <v>416</v>
      </c>
    </row>
    <row r="19" spans="1:6" ht="14.3">
      <c r="A19" s="387" t="s">
        <v>49</v>
      </c>
      <c r="B19" s="388" t="s">
        <v>376</v>
      </c>
      <c r="C19" s="384" t="s">
        <v>42</v>
      </c>
      <c r="D19" s="385">
        <f>+D15+16</f>
        <v>364</v>
      </c>
      <c r="E19" s="385">
        <f>+E15+16</f>
        <v>434</v>
      </c>
      <c r="F19" s="385">
        <f>+F15+16</f>
        <v>364</v>
      </c>
    </row>
    <row r="20" spans="1:6" ht="14.3">
      <c r="A20" s="430" t="s">
        <v>49</v>
      </c>
      <c r="B20" s="431" t="s">
        <v>602</v>
      </c>
      <c r="C20" s="426" t="s">
        <v>38</v>
      </c>
      <c r="D20" s="210">
        <v>379</v>
      </c>
      <c r="E20" s="210">
        <v>458</v>
      </c>
      <c r="F20" s="210">
        <v>379</v>
      </c>
    </row>
    <row r="21" spans="1:6" ht="14.3">
      <c r="A21" s="432" t="s">
        <v>49</v>
      </c>
      <c r="B21" s="224" t="s">
        <v>602</v>
      </c>
      <c r="C21" s="203" t="s">
        <v>39</v>
      </c>
      <c r="D21" s="210">
        <f t="shared" ref="D21:F21" si="1">+D20</f>
        <v>379</v>
      </c>
      <c r="E21" s="210">
        <f t="shared" si="1"/>
        <v>458</v>
      </c>
      <c r="F21" s="210">
        <f t="shared" si="1"/>
        <v>379</v>
      </c>
    </row>
    <row r="22" spans="1:6" ht="14.3">
      <c r="A22" s="432" t="s">
        <v>49</v>
      </c>
      <c r="B22" s="224" t="s">
        <v>602</v>
      </c>
      <c r="C22" s="203" t="s">
        <v>40</v>
      </c>
      <c r="D22" s="210">
        <f>+D20+68</f>
        <v>447</v>
      </c>
      <c r="E22" s="210">
        <f>+E20+68</f>
        <v>526</v>
      </c>
      <c r="F22" s="210">
        <f>+F20+68</f>
        <v>447</v>
      </c>
    </row>
    <row r="23" spans="1:6" ht="14.3">
      <c r="A23" s="432" t="s">
        <v>49</v>
      </c>
      <c r="B23" s="224" t="s">
        <v>602</v>
      </c>
      <c r="C23" s="203" t="s">
        <v>41</v>
      </c>
      <c r="D23" s="210">
        <f>+D20+68</f>
        <v>447</v>
      </c>
      <c r="E23" s="210">
        <f>+E20+68</f>
        <v>526</v>
      </c>
      <c r="F23" s="210">
        <f>+F20+68</f>
        <v>447</v>
      </c>
    </row>
    <row r="24" spans="1:6" ht="14.3">
      <c r="A24" s="387" t="s">
        <v>49</v>
      </c>
      <c r="B24" s="388" t="s">
        <v>602</v>
      </c>
      <c r="C24" s="384" t="s">
        <v>42</v>
      </c>
      <c r="D24" s="385">
        <f>+D20+16</f>
        <v>395</v>
      </c>
      <c r="E24" s="385">
        <f>+E20+16</f>
        <v>474</v>
      </c>
      <c r="F24" s="385">
        <f>+F20+16</f>
        <v>395</v>
      </c>
    </row>
    <row r="25" spans="1:6" ht="14.3">
      <c r="A25" s="430" t="s">
        <v>47</v>
      </c>
      <c r="B25" s="431" t="s">
        <v>603</v>
      </c>
      <c r="C25" s="426" t="s">
        <v>38</v>
      </c>
      <c r="D25" s="210">
        <v>633</v>
      </c>
      <c r="E25" s="210">
        <v>709</v>
      </c>
      <c r="F25" s="210">
        <v>633</v>
      </c>
    </row>
    <row r="26" spans="1:6" ht="14.3">
      <c r="A26" s="432" t="s">
        <v>47</v>
      </c>
      <c r="B26" s="224" t="s">
        <v>603</v>
      </c>
      <c r="C26" s="203" t="s">
        <v>39</v>
      </c>
      <c r="D26" s="210">
        <f t="shared" ref="D26:F26" si="2">+D25</f>
        <v>633</v>
      </c>
      <c r="E26" s="210">
        <f t="shared" si="2"/>
        <v>709</v>
      </c>
      <c r="F26" s="210">
        <f t="shared" si="2"/>
        <v>633</v>
      </c>
    </row>
    <row r="27" spans="1:6" ht="14.3">
      <c r="A27" s="432" t="s">
        <v>47</v>
      </c>
      <c r="B27" s="224" t="s">
        <v>603</v>
      </c>
      <c r="C27" s="203" t="s">
        <v>40</v>
      </c>
      <c r="D27" s="210">
        <f>+D25+68</f>
        <v>701</v>
      </c>
      <c r="E27" s="210">
        <f>+E25+68</f>
        <v>777</v>
      </c>
      <c r="F27" s="210">
        <f>+F25+68</f>
        <v>701</v>
      </c>
    </row>
    <row r="28" spans="1:6" ht="14.3">
      <c r="A28" s="432" t="s">
        <v>47</v>
      </c>
      <c r="B28" s="224" t="s">
        <v>603</v>
      </c>
      <c r="C28" s="203" t="s">
        <v>41</v>
      </c>
      <c r="D28" s="210">
        <f>+D25+68</f>
        <v>701</v>
      </c>
      <c r="E28" s="210">
        <f>+E25+68</f>
        <v>777</v>
      </c>
      <c r="F28" s="210">
        <f>+F25+68</f>
        <v>701</v>
      </c>
    </row>
    <row r="29" spans="1:6" ht="14.3">
      <c r="A29" s="387" t="s">
        <v>47</v>
      </c>
      <c r="B29" s="388" t="s">
        <v>603</v>
      </c>
      <c r="C29" s="384" t="s">
        <v>42</v>
      </c>
      <c r="D29" s="385">
        <f>+D25+16</f>
        <v>649</v>
      </c>
      <c r="E29" s="385">
        <f>+E25+16</f>
        <v>725</v>
      </c>
      <c r="F29" s="385">
        <f>+F25+16</f>
        <v>649</v>
      </c>
    </row>
    <row r="30" spans="1:6" ht="14.3">
      <c r="A30" s="430" t="s">
        <v>47</v>
      </c>
      <c r="B30" s="431" t="s">
        <v>604</v>
      </c>
      <c r="C30" s="426" t="s">
        <v>38</v>
      </c>
      <c r="D30" s="210">
        <v>841</v>
      </c>
      <c r="E30" s="210">
        <v>910</v>
      </c>
      <c r="F30" s="210">
        <v>841</v>
      </c>
    </row>
    <row r="31" spans="1:6" ht="14.3">
      <c r="A31" s="432" t="s">
        <v>47</v>
      </c>
      <c r="B31" s="224" t="s">
        <v>604</v>
      </c>
      <c r="C31" s="203" t="s">
        <v>53</v>
      </c>
      <c r="D31" s="210">
        <f>+D30</f>
        <v>841</v>
      </c>
      <c r="E31" s="210">
        <f>+E30</f>
        <v>910</v>
      </c>
      <c r="F31" s="210">
        <f>+F30</f>
        <v>841</v>
      </c>
    </row>
    <row r="32" spans="1:6" ht="14.3">
      <c r="A32" s="432" t="s">
        <v>47</v>
      </c>
      <c r="B32" s="224" t="s">
        <v>604</v>
      </c>
      <c r="C32" s="203" t="s">
        <v>149</v>
      </c>
      <c r="D32" s="210">
        <f>+D30+68</f>
        <v>909</v>
      </c>
      <c r="E32" s="210">
        <f>+E30+68</f>
        <v>978</v>
      </c>
      <c r="F32" s="210">
        <f>+F30+68</f>
        <v>909</v>
      </c>
    </row>
    <row r="33" spans="1:6" ht="14.3">
      <c r="A33" s="387" t="s">
        <v>47</v>
      </c>
      <c r="B33" s="388" t="s">
        <v>604</v>
      </c>
      <c r="C33" s="384" t="s">
        <v>50</v>
      </c>
      <c r="D33" s="385">
        <f>+D30+16</f>
        <v>857</v>
      </c>
      <c r="E33" s="385">
        <f>+E30+16</f>
        <v>926</v>
      </c>
      <c r="F33" s="385">
        <f>+F30+16</f>
        <v>857</v>
      </c>
    </row>
    <row r="34" spans="1:6">
      <c r="A34" s="148"/>
    </row>
    <row r="35" spans="1:6" ht="16.3">
      <c r="A35" s="433" t="s">
        <v>595</v>
      </c>
      <c r="B35" s="420"/>
    </row>
    <row r="36" spans="1:6" ht="16.3">
      <c r="A36" s="434" t="s">
        <v>596</v>
      </c>
      <c r="B36" s="225"/>
    </row>
    <row r="37" spans="1:6" ht="16.3">
      <c r="A37" s="434" t="s">
        <v>597</v>
      </c>
      <c r="B37" s="225"/>
    </row>
    <row r="38" spans="1:6" ht="16.3">
      <c r="A38" s="435" t="s">
        <v>598</v>
      </c>
      <c r="B38" s="225"/>
    </row>
    <row r="39" spans="1:6" ht="16.3">
      <c r="A39" s="389" t="s">
        <v>599</v>
      </c>
    </row>
    <row r="40" spans="1:6" ht="16.3">
      <c r="A40" s="434" t="s">
        <v>401</v>
      </c>
    </row>
    <row r="41" spans="1:6" ht="16.3">
      <c r="A41" s="434"/>
    </row>
    <row r="44" spans="1:6" ht="14.3">
      <c r="A44" s="327" t="s">
        <v>591</v>
      </c>
      <c r="B44" s="328"/>
    </row>
    <row r="47" spans="1:6">
      <c r="A47" s="1" t="s">
        <v>20</v>
      </c>
      <c r="B47" s="1" t="s">
        <v>21</v>
      </c>
    </row>
    <row r="48" spans="1:6">
      <c r="A48" s="1" t="s">
        <v>22</v>
      </c>
      <c r="B48" s="1" t="s">
        <v>601</v>
      </c>
    </row>
    <row r="49" spans="1:6">
      <c r="A49" s="1" t="s">
        <v>23</v>
      </c>
      <c r="B49" s="1" t="s">
        <v>594</v>
      </c>
    </row>
    <row r="50" spans="1:6">
      <c r="A50" s="1" t="s">
        <v>24</v>
      </c>
      <c r="B50" s="1" t="s">
        <v>25</v>
      </c>
    </row>
    <row r="51" spans="1:6">
      <c r="A51" s="1" t="s">
        <v>26</v>
      </c>
      <c r="B51" s="1" t="s">
        <v>27</v>
      </c>
    </row>
    <row r="52" spans="1:6">
      <c r="A52" s="1" t="s">
        <v>28</v>
      </c>
      <c r="B52" s="1" t="s">
        <v>564</v>
      </c>
    </row>
    <row r="53" spans="1:6">
      <c r="A53" s="1" t="s">
        <v>29</v>
      </c>
      <c r="B53" s="1" t="s">
        <v>30</v>
      </c>
    </row>
    <row r="54" spans="1:6" ht="14.3">
      <c r="A54" s="1" t="s">
        <v>31</v>
      </c>
      <c r="B54" s="29" t="s">
        <v>32</v>
      </c>
    </row>
    <row r="55" spans="1:6">
      <c r="A55" s="1" t="s">
        <v>33</v>
      </c>
      <c r="B55" s="1" t="s">
        <v>34</v>
      </c>
    </row>
    <row r="57" spans="1:6">
      <c r="A57" s="425" t="s">
        <v>35</v>
      </c>
      <c r="B57" s="390" t="s">
        <v>36</v>
      </c>
      <c r="C57" s="390" t="s">
        <v>37</v>
      </c>
      <c r="D57" s="427">
        <v>45078</v>
      </c>
      <c r="E57" s="427">
        <v>45108</v>
      </c>
      <c r="F57" s="427">
        <v>45170</v>
      </c>
    </row>
    <row r="58" spans="1:6">
      <c r="A58" s="167"/>
      <c r="B58" s="156"/>
      <c r="C58" s="156"/>
      <c r="D58" s="386">
        <v>45107</v>
      </c>
      <c r="E58" s="386">
        <v>45169</v>
      </c>
      <c r="F58" s="386">
        <v>45280</v>
      </c>
    </row>
    <row r="59" spans="1:6" ht="14.3">
      <c r="A59" s="430" t="s">
        <v>49</v>
      </c>
      <c r="B59" s="431" t="s">
        <v>376</v>
      </c>
      <c r="C59" s="426" t="s">
        <v>38</v>
      </c>
      <c r="D59" s="210">
        <v>370</v>
      </c>
      <c r="E59" s="210">
        <v>443</v>
      </c>
      <c r="F59" s="210">
        <v>370</v>
      </c>
    </row>
    <row r="60" spans="1:6" ht="14.3">
      <c r="A60" s="432" t="s">
        <v>49</v>
      </c>
      <c r="B60" s="224" t="s">
        <v>376</v>
      </c>
      <c r="C60" s="203" t="s">
        <v>39</v>
      </c>
      <c r="D60" s="210">
        <f t="shared" ref="D60:F60" si="3">+D59</f>
        <v>370</v>
      </c>
      <c r="E60" s="210">
        <f t="shared" si="3"/>
        <v>443</v>
      </c>
      <c r="F60" s="210">
        <f t="shared" si="3"/>
        <v>370</v>
      </c>
    </row>
    <row r="61" spans="1:6" ht="14.3">
      <c r="A61" s="432" t="s">
        <v>49</v>
      </c>
      <c r="B61" s="224" t="s">
        <v>376</v>
      </c>
      <c r="C61" s="203" t="s">
        <v>40</v>
      </c>
      <c r="D61" s="210">
        <f>+D59+73</f>
        <v>443</v>
      </c>
      <c r="E61" s="210">
        <f>+E59+73</f>
        <v>516</v>
      </c>
      <c r="F61" s="210">
        <f>+F59+73</f>
        <v>443</v>
      </c>
    </row>
    <row r="62" spans="1:6" ht="14.3">
      <c r="A62" s="432" t="s">
        <v>49</v>
      </c>
      <c r="B62" s="224" t="s">
        <v>376</v>
      </c>
      <c r="C62" s="203" t="s">
        <v>41</v>
      </c>
      <c r="D62" s="210">
        <f>+D59+73</f>
        <v>443</v>
      </c>
      <c r="E62" s="210">
        <f>+E59+73</f>
        <v>516</v>
      </c>
      <c r="F62" s="210">
        <f>+F59+73</f>
        <v>443</v>
      </c>
    </row>
    <row r="63" spans="1:6" ht="14.3">
      <c r="A63" s="387" t="s">
        <v>49</v>
      </c>
      <c r="B63" s="388" t="s">
        <v>376</v>
      </c>
      <c r="C63" s="384" t="s">
        <v>42</v>
      </c>
      <c r="D63" s="385">
        <f>+D59+16</f>
        <v>386</v>
      </c>
      <c r="E63" s="385">
        <f>+E59+16</f>
        <v>459</v>
      </c>
      <c r="F63" s="385">
        <f>+F59+16</f>
        <v>386</v>
      </c>
    </row>
    <row r="64" spans="1:6" ht="14.3">
      <c r="A64" s="430" t="s">
        <v>49</v>
      </c>
      <c r="B64" s="431" t="s">
        <v>602</v>
      </c>
      <c r="C64" s="426" t="s">
        <v>38</v>
      </c>
      <c r="D64" s="210">
        <v>407</v>
      </c>
      <c r="E64" s="210">
        <v>478</v>
      </c>
      <c r="F64" s="210">
        <v>407</v>
      </c>
    </row>
    <row r="65" spans="1:6" ht="14.3">
      <c r="A65" s="432" t="s">
        <v>49</v>
      </c>
      <c r="B65" s="224" t="s">
        <v>602</v>
      </c>
      <c r="C65" s="203" t="s">
        <v>39</v>
      </c>
      <c r="D65" s="210">
        <f t="shared" ref="D65:F65" si="4">+D64</f>
        <v>407</v>
      </c>
      <c r="E65" s="210">
        <f t="shared" si="4"/>
        <v>478</v>
      </c>
      <c r="F65" s="210">
        <f t="shared" si="4"/>
        <v>407</v>
      </c>
    </row>
    <row r="66" spans="1:6" ht="14.3">
      <c r="A66" s="432" t="s">
        <v>49</v>
      </c>
      <c r="B66" s="224" t="s">
        <v>602</v>
      </c>
      <c r="C66" s="203" t="s">
        <v>40</v>
      </c>
      <c r="D66" s="210">
        <f>+D64+73</f>
        <v>480</v>
      </c>
      <c r="E66" s="210">
        <f>+E64+73</f>
        <v>551</v>
      </c>
      <c r="F66" s="210">
        <f>+F64+73</f>
        <v>480</v>
      </c>
    </row>
    <row r="67" spans="1:6" ht="14.3">
      <c r="A67" s="432" t="s">
        <v>49</v>
      </c>
      <c r="B67" s="224" t="s">
        <v>602</v>
      </c>
      <c r="C67" s="203" t="s">
        <v>41</v>
      </c>
      <c r="D67" s="210">
        <f>+D64+73</f>
        <v>480</v>
      </c>
      <c r="E67" s="210">
        <f>+E64+73</f>
        <v>551</v>
      </c>
      <c r="F67" s="210">
        <f>+F64+73</f>
        <v>480</v>
      </c>
    </row>
    <row r="68" spans="1:6" ht="14.3">
      <c r="A68" s="387" t="s">
        <v>49</v>
      </c>
      <c r="B68" s="388" t="s">
        <v>602</v>
      </c>
      <c r="C68" s="384" t="s">
        <v>42</v>
      </c>
      <c r="D68" s="385">
        <f>+D64+16</f>
        <v>423</v>
      </c>
      <c r="E68" s="385">
        <f>+E64+16</f>
        <v>494</v>
      </c>
      <c r="F68" s="385">
        <f>+F64+16</f>
        <v>423</v>
      </c>
    </row>
    <row r="69" spans="1:6" ht="14.3">
      <c r="A69" s="430" t="s">
        <v>47</v>
      </c>
      <c r="B69" s="431" t="s">
        <v>603</v>
      </c>
      <c r="C69" s="426" t="s">
        <v>38</v>
      </c>
      <c r="D69" s="210">
        <v>667</v>
      </c>
      <c r="E69" s="210">
        <v>738</v>
      </c>
      <c r="F69" s="210">
        <v>667</v>
      </c>
    </row>
    <row r="70" spans="1:6" ht="14.3">
      <c r="A70" s="432" t="s">
        <v>47</v>
      </c>
      <c r="B70" s="224" t="s">
        <v>603</v>
      </c>
      <c r="C70" s="203" t="s">
        <v>39</v>
      </c>
      <c r="D70" s="210">
        <f t="shared" ref="D70:F70" si="5">+D69</f>
        <v>667</v>
      </c>
      <c r="E70" s="210">
        <f t="shared" si="5"/>
        <v>738</v>
      </c>
      <c r="F70" s="210">
        <f t="shared" si="5"/>
        <v>667</v>
      </c>
    </row>
    <row r="71" spans="1:6" ht="14.3">
      <c r="A71" s="432" t="s">
        <v>47</v>
      </c>
      <c r="B71" s="224" t="s">
        <v>603</v>
      </c>
      <c r="C71" s="203" t="s">
        <v>40</v>
      </c>
      <c r="D71" s="210">
        <f>+D69+73</f>
        <v>740</v>
      </c>
      <c r="E71" s="210">
        <f>+E69+73</f>
        <v>811</v>
      </c>
      <c r="F71" s="210">
        <f>+F69+73</f>
        <v>740</v>
      </c>
    </row>
    <row r="72" spans="1:6" ht="14.3">
      <c r="A72" s="432" t="s">
        <v>47</v>
      </c>
      <c r="B72" s="224" t="s">
        <v>603</v>
      </c>
      <c r="C72" s="203" t="s">
        <v>41</v>
      </c>
      <c r="D72" s="210">
        <f>+D69+73</f>
        <v>740</v>
      </c>
      <c r="E72" s="210">
        <f>+E69+73</f>
        <v>811</v>
      </c>
      <c r="F72" s="210">
        <f>+F69+73</f>
        <v>740</v>
      </c>
    </row>
    <row r="73" spans="1:6" ht="14.3">
      <c r="A73" s="387" t="s">
        <v>47</v>
      </c>
      <c r="B73" s="388" t="s">
        <v>603</v>
      </c>
      <c r="C73" s="384" t="s">
        <v>42</v>
      </c>
      <c r="D73" s="385">
        <f>+D69+16</f>
        <v>683</v>
      </c>
      <c r="E73" s="385">
        <f>+E69+16</f>
        <v>754</v>
      </c>
      <c r="F73" s="385">
        <f>+F69+16</f>
        <v>683</v>
      </c>
    </row>
    <row r="74" spans="1:6" ht="14.3">
      <c r="A74" s="430" t="s">
        <v>47</v>
      </c>
      <c r="B74" s="431" t="s">
        <v>604</v>
      </c>
      <c r="C74" s="426" t="s">
        <v>38</v>
      </c>
      <c r="D74" s="210">
        <v>888</v>
      </c>
      <c r="E74" s="210">
        <v>963</v>
      </c>
      <c r="F74" s="210">
        <v>888</v>
      </c>
    </row>
    <row r="75" spans="1:6" ht="14.3">
      <c r="A75" s="432" t="s">
        <v>47</v>
      </c>
      <c r="B75" s="224" t="s">
        <v>604</v>
      </c>
      <c r="C75" s="203" t="s">
        <v>53</v>
      </c>
      <c r="D75" s="210">
        <f>+D74</f>
        <v>888</v>
      </c>
      <c r="E75" s="210">
        <f>+E74</f>
        <v>963</v>
      </c>
      <c r="F75" s="210">
        <f>+F74</f>
        <v>888</v>
      </c>
    </row>
    <row r="76" spans="1:6" ht="14.3">
      <c r="A76" s="432" t="s">
        <v>47</v>
      </c>
      <c r="B76" s="224" t="s">
        <v>604</v>
      </c>
      <c r="C76" s="203" t="s">
        <v>149</v>
      </c>
      <c r="D76" s="210">
        <f>+D74+73</f>
        <v>961</v>
      </c>
      <c r="E76" s="210">
        <f>+E74+73</f>
        <v>1036</v>
      </c>
      <c r="F76" s="210">
        <f>+F74+73</f>
        <v>961</v>
      </c>
    </row>
    <row r="77" spans="1:6" ht="14.3">
      <c r="A77" s="387" t="s">
        <v>47</v>
      </c>
      <c r="B77" s="388" t="s">
        <v>604</v>
      </c>
      <c r="C77" s="384" t="s">
        <v>50</v>
      </c>
      <c r="D77" s="385">
        <f>+D74+16</f>
        <v>904</v>
      </c>
      <c r="E77" s="385">
        <f>+E74+16</f>
        <v>979</v>
      </c>
      <c r="F77" s="385">
        <f>+F74+16</f>
        <v>904</v>
      </c>
    </row>
    <row r="78" spans="1:6">
      <c r="A78" s="148"/>
    </row>
    <row r="79" spans="1:6" ht="16.3">
      <c r="A79" s="433" t="s">
        <v>595</v>
      </c>
      <c r="B79" s="420"/>
    </row>
    <row r="80" spans="1:6" ht="16.3">
      <c r="A80" s="434" t="s">
        <v>600</v>
      </c>
      <c r="B80" s="225"/>
    </row>
    <row r="81" spans="1:2" ht="16.3">
      <c r="A81" s="434" t="s">
        <v>597</v>
      </c>
      <c r="B81" s="225"/>
    </row>
    <row r="82" spans="1:2" ht="16.3">
      <c r="A82" s="435" t="s">
        <v>598</v>
      </c>
      <c r="B82" s="225"/>
    </row>
    <row r="83" spans="1:2" ht="16.3">
      <c r="A83" s="389" t="s">
        <v>599</v>
      </c>
    </row>
    <row r="84" spans="1:2" ht="16.3">
      <c r="A84" s="434" t="s">
        <v>401</v>
      </c>
    </row>
    <row r="85" spans="1:2" ht="16.3">
      <c r="A85" s="434"/>
    </row>
    <row r="88" spans="1:2" ht="14.3">
      <c r="A88" s="327" t="s">
        <v>591</v>
      </c>
      <c r="B88" s="328"/>
    </row>
  </sheetData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0"/>
  <sheetViews>
    <sheetView workbookViewId="0"/>
  </sheetViews>
  <sheetFormatPr defaultColWidth="9.125" defaultRowHeight="12.9"/>
  <cols>
    <col min="1" max="1" width="15.875" style="1" customWidth="1"/>
    <col min="2" max="2" width="32.25" style="1" customWidth="1"/>
    <col min="3" max="3" width="18.625" style="1" customWidth="1"/>
    <col min="4" max="4" width="11.375" style="1" customWidth="1"/>
    <col min="5" max="5" width="15.75" style="1" customWidth="1"/>
    <col min="6" max="7" width="9.125" style="1"/>
    <col min="8" max="8" width="19" style="1" customWidth="1"/>
    <col min="9" max="16384" width="9.125" style="1"/>
  </cols>
  <sheetData>
    <row r="2" spans="1:4">
      <c r="A2" s="1" t="s">
        <v>20</v>
      </c>
      <c r="B2" s="1" t="s">
        <v>21</v>
      </c>
      <c r="D2" s="34"/>
    </row>
    <row r="3" spans="1:4">
      <c r="A3" s="1" t="s">
        <v>22</v>
      </c>
      <c r="B3" s="1" t="s">
        <v>178</v>
      </c>
      <c r="D3" s="34"/>
    </row>
    <row r="4" spans="1:4">
      <c r="A4" s="1" t="s">
        <v>23</v>
      </c>
      <c r="B4" s="1" t="s">
        <v>186</v>
      </c>
      <c r="D4" s="34"/>
    </row>
    <row r="5" spans="1:4">
      <c r="A5" s="1" t="s">
        <v>24</v>
      </c>
      <c r="B5" s="1" t="s">
        <v>25</v>
      </c>
      <c r="D5" s="34"/>
    </row>
    <row r="6" spans="1:4">
      <c r="A6" s="1" t="s">
        <v>26</v>
      </c>
      <c r="B6" s="1" t="s">
        <v>27</v>
      </c>
      <c r="D6" s="34"/>
    </row>
    <row r="7" spans="1:4">
      <c r="A7" s="1" t="s">
        <v>28</v>
      </c>
      <c r="B7" s="1" t="s">
        <v>564</v>
      </c>
      <c r="D7" s="34"/>
    </row>
    <row r="8" spans="1:4">
      <c r="A8" s="1" t="s">
        <v>29</v>
      </c>
      <c r="B8" s="1" t="s">
        <v>30</v>
      </c>
      <c r="D8" s="34"/>
    </row>
    <row r="9" spans="1:4" ht="14.3">
      <c r="A9" s="1" t="s">
        <v>31</v>
      </c>
      <c r="B9" s="29" t="s">
        <v>32</v>
      </c>
      <c r="D9" s="34"/>
    </row>
    <row r="10" spans="1:4">
      <c r="A10" s="1" t="s">
        <v>33</v>
      </c>
      <c r="B10" s="1" t="s">
        <v>34</v>
      </c>
      <c r="D10" s="34"/>
    </row>
    <row r="11" spans="1:4">
      <c r="D11" s="34"/>
    </row>
    <row r="12" spans="1:4">
      <c r="A12" s="405" t="s">
        <v>35</v>
      </c>
      <c r="B12" s="408" t="s">
        <v>36</v>
      </c>
      <c r="C12" s="408" t="s">
        <v>37</v>
      </c>
      <c r="D12" s="407">
        <v>44990</v>
      </c>
    </row>
    <row r="13" spans="1:4">
      <c r="A13" s="167"/>
      <c r="B13" s="384"/>
      <c r="C13" s="384"/>
      <c r="D13" s="386">
        <v>45121</v>
      </c>
    </row>
    <row r="14" spans="1:4" ht="14.3">
      <c r="A14" s="408" t="s">
        <v>44</v>
      </c>
      <c r="B14" s="408" t="s">
        <v>122</v>
      </c>
      <c r="C14" s="408" t="s">
        <v>38</v>
      </c>
      <c r="D14" s="210">
        <v>95</v>
      </c>
    </row>
    <row r="15" spans="1:4" ht="14.3">
      <c r="A15" s="167" t="s">
        <v>45</v>
      </c>
      <c r="B15" s="203" t="s">
        <v>122</v>
      </c>
      <c r="C15" s="203" t="s">
        <v>39</v>
      </c>
      <c r="D15" s="210">
        <f>+D14</f>
        <v>95</v>
      </c>
    </row>
    <row r="16" spans="1:4" ht="14.3">
      <c r="A16" s="167" t="s">
        <v>44</v>
      </c>
      <c r="B16" s="203" t="s">
        <v>122</v>
      </c>
      <c r="C16" s="203" t="s">
        <v>40</v>
      </c>
      <c r="D16" s="210">
        <f>+D14+40</f>
        <v>135</v>
      </c>
    </row>
    <row r="17" spans="1:8" ht="14.3">
      <c r="A17" s="167" t="s">
        <v>44</v>
      </c>
      <c r="B17" s="203" t="s">
        <v>122</v>
      </c>
      <c r="C17" s="203" t="s">
        <v>41</v>
      </c>
      <c r="D17" s="210">
        <f>+D14+40</f>
        <v>135</v>
      </c>
    </row>
    <row r="18" spans="1:8" ht="14.3">
      <c r="A18" s="384" t="s">
        <v>44</v>
      </c>
      <c r="B18" s="384" t="s">
        <v>122</v>
      </c>
      <c r="C18" s="384" t="s">
        <v>42</v>
      </c>
      <c r="D18" s="385">
        <f>+D14+10</f>
        <v>105</v>
      </c>
    </row>
    <row r="19" spans="1:8" ht="14.3">
      <c r="A19" s="408" t="s">
        <v>44</v>
      </c>
      <c r="B19" s="408" t="s">
        <v>187</v>
      </c>
      <c r="C19" s="408" t="s">
        <v>38</v>
      </c>
      <c r="D19" s="210">
        <v>100</v>
      </c>
    </row>
    <row r="20" spans="1:8" ht="14.3">
      <c r="A20" s="167" t="s">
        <v>45</v>
      </c>
      <c r="B20" s="203" t="s">
        <v>187</v>
      </c>
      <c r="C20" s="203" t="s">
        <v>39</v>
      </c>
      <c r="D20" s="210">
        <f>+D19</f>
        <v>100</v>
      </c>
    </row>
    <row r="21" spans="1:8" ht="14.3">
      <c r="A21" s="167" t="s">
        <v>44</v>
      </c>
      <c r="B21" s="203" t="s">
        <v>187</v>
      </c>
      <c r="C21" s="203" t="s">
        <v>40</v>
      </c>
      <c r="D21" s="210">
        <f>+D19+40</f>
        <v>140</v>
      </c>
    </row>
    <row r="22" spans="1:8" ht="14.3">
      <c r="A22" s="167" t="s">
        <v>44</v>
      </c>
      <c r="B22" s="203" t="s">
        <v>187</v>
      </c>
      <c r="C22" s="203" t="s">
        <v>41</v>
      </c>
      <c r="D22" s="210">
        <f>+D19+40</f>
        <v>140</v>
      </c>
    </row>
    <row r="23" spans="1:8" ht="14.3">
      <c r="A23" s="384" t="s">
        <v>44</v>
      </c>
      <c r="B23" s="384" t="s">
        <v>187</v>
      </c>
      <c r="C23" s="384" t="s">
        <v>42</v>
      </c>
      <c r="D23" s="385">
        <f>+D19+10</f>
        <v>110</v>
      </c>
    </row>
    <row r="25" spans="1:8" ht="16.3">
      <c r="A25" s="108" t="s">
        <v>579</v>
      </c>
      <c r="B25" s="109"/>
      <c r="C25" s="110"/>
      <c r="D25" s="110"/>
      <c r="E25" s="110"/>
      <c r="F25" s="110"/>
      <c r="G25" s="110"/>
      <c r="H25" s="417"/>
    </row>
    <row r="26" spans="1:8">
      <c r="A26" s="1" t="s">
        <v>580</v>
      </c>
    </row>
    <row r="30" spans="1:8" ht="14.3">
      <c r="A30" s="410" t="s">
        <v>589</v>
      </c>
      <c r="B30" s="328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topLeftCell="A13" workbookViewId="0"/>
  </sheetViews>
  <sheetFormatPr defaultColWidth="9.125" defaultRowHeight="12.9"/>
  <cols>
    <col min="1" max="1" width="16.75" style="1" customWidth="1"/>
    <col min="2" max="2" width="26.375" style="1" bestFit="1" customWidth="1"/>
    <col min="3" max="3" width="20.25" style="1" customWidth="1"/>
    <col min="4" max="4" width="10.875" style="34" customWidth="1"/>
    <col min="5" max="5" width="10.875" style="1" customWidth="1"/>
    <col min="6" max="16384" width="9.125" style="1"/>
  </cols>
  <sheetData>
    <row r="1" spans="1:5" ht="14.3">
      <c r="A1" s="46"/>
    </row>
    <row r="2" spans="1:5">
      <c r="D2" s="1"/>
    </row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174</v>
      </c>
    </row>
    <row r="5" spans="1:5">
      <c r="A5" s="1" t="s">
        <v>23</v>
      </c>
      <c r="B5" s="1" t="s">
        <v>664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667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2" spans="1:5">
      <c r="D12" s="1"/>
    </row>
    <row r="13" spans="1:5">
      <c r="A13" s="480" t="s">
        <v>35</v>
      </c>
      <c r="B13" s="481" t="s">
        <v>36</v>
      </c>
      <c r="C13" s="462" t="s">
        <v>37</v>
      </c>
      <c r="D13" s="482">
        <v>45115</v>
      </c>
      <c r="E13" s="478">
        <v>45170</v>
      </c>
    </row>
    <row r="14" spans="1:5">
      <c r="A14" s="272"/>
      <c r="B14" s="483"/>
      <c r="C14" s="156"/>
      <c r="D14" s="484">
        <v>45169</v>
      </c>
      <c r="E14" s="227">
        <v>45280</v>
      </c>
    </row>
    <row r="15" spans="1:5">
      <c r="A15" s="241" t="s">
        <v>44</v>
      </c>
      <c r="B15" s="203" t="s">
        <v>253</v>
      </c>
      <c r="C15" s="35" t="s">
        <v>38</v>
      </c>
      <c r="D15" s="205">
        <v>198</v>
      </c>
      <c r="E15" s="205">
        <v>165</v>
      </c>
    </row>
    <row r="16" spans="1:5">
      <c r="A16" s="241" t="s">
        <v>45</v>
      </c>
      <c r="B16" s="203" t="s">
        <v>253</v>
      </c>
      <c r="C16" s="35" t="s">
        <v>39</v>
      </c>
      <c r="D16" s="205">
        <f>+D15</f>
        <v>198</v>
      </c>
      <c r="E16" s="205">
        <f>+E15</f>
        <v>165</v>
      </c>
    </row>
    <row r="17" spans="1:5">
      <c r="A17" s="241" t="s">
        <v>44</v>
      </c>
      <c r="B17" s="203" t="s">
        <v>253</v>
      </c>
      <c r="C17" s="1" t="s">
        <v>40</v>
      </c>
      <c r="D17" s="205">
        <f>+D15+44</f>
        <v>242</v>
      </c>
      <c r="E17" s="205">
        <f>+E15+44</f>
        <v>209</v>
      </c>
    </row>
    <row r="18" spans="1:5">
      <c r="A18" s="241" t="s">
        <v>44</v>
      </c>
      <c r="B18" s="203" t="s">
        <v>253</v>
      </c>
      <c r="C18" s="35" t="s">
        <v>41</v>
      </c>
      <c r="D18" s="205">
        <f>+D15+44</f>
        <v>242</v>
      </c>
      <c r="E18" s="205">
        <f>+E15+44</f>
        <v>209</v>
      </c>
    </row>
    <row r="19" spans="1:5">
      <c r="A19" s="272" t="s">
        <v>44</v>
      </c>
      <c r="B19" s="483" t="s">
        <v>253</v>
      </c>
      <c r="C19" s="483" t="s">
        <v>42</v>
      </c>
      <c r="D19" s="485">
        <f>+D15</f>
        <v>198</v>
      </c>
      <c r="E19" s="485">
        <f>+E15</f>
        <v>165</v>
      </c>
    </row>
    <row r="20" spans="1:5">
      <c r="A20" s="241" t="s">
        <v>44</v>
      </c>
      <c r="B20" s="203" t="s">
        <v>167</v>
      </c>
      <c r="C20" s="35" t="s">
        <v>38</v>
      </c>
      <c r="D20" s="205">
        <v>214</v>
      </c>
      <c r="E20" s="205">
        <v>179</v>
      </c>
    </row>
    <row r="21" spans="1:5">
      <c r="A21" s="241" t="s">
        <v>45</v>
      </c>
      <c r="B21" s="203" t="s">
        <v>167</v>
      </c>
      <c r="C21" s="35" t="s">
        <v>39</v>
      </c>
      <c r="D21" s="205">
        <f>+D20</f>
        <v>214</v>
      </c>
      <c r="E21" s="205">
        <f>+E20</f>
        <v>179</v>
      </c>
    </row>
    <row r="22" spans="1:5">
      <c r="A22" s="241" t="s">
        <v>44</v>
      </c>
      <c r="B22" s="203" t="s">
        <v>167</v>
      </c>
      <c r="C22" s="1" t="s">
        <v>40</v>
      </c>
      <c r="D22" s="205">
        <f>+D20+44</f>
        <v>258</v>
      </c>
      <c r="E22" s="205">
        <f>+E20+44</f>
        <v>223</v>
      </c>
    </row>
    <row r="23" spans="1:5">
      <c r="A23" s="241" t="s">
        <v>44</v>
      </c>
      <c r="B23" s="203" t="s">
        <v>167</v>
      </c>
      <c r="C23" s="35" t="s">
        <v>41</v>
      </c>
      <c r="D23" s="205">
        <f>+D20+44</f>
        <v>258</v>
      </c>
      <c r="E23" s="205">
        <f>+E20+44</f>
        <v>223</v>
      </c>
    </row>
    <row r="24" spans="1:5">
      <c r="A24" s="272" t="s">
        <v>44</v>
      </c>
      <c r="B24" s="483" t="s">
        <v>167</v>
      </c>
      <c r="C24" s="483" t="s">
        <v>42</v>
      </c>
      <c r="D24" s="485">
        <f>+D20</f>
        <v>214</v>
      </c>
      <c r="E24" s="485">
        <f>+E20</f>
        <v>179</v>
      </c>
    </row>
    <row r="25" spans="1:5">
      <c r="A25" s="241" t="s">
        <v>44</v>
      </c>
      <c r="B25" s="203" t="s">
        <v>185</v>
      </c>
      <c r="C25" s="35" t="s">
        <v>38</v>
      </c>
      <c r="D25" s="205">
        <v>246</v>
      </c>
      <c r="E25" s="205">
        <v>210</v>
      </c>
    </row>
    <row r="26" spans="1:5">
      <c r="A26" s="241" t="s">
        <v>45</v>
      </c>
      <c r="B26" s="203" t="s">
        <v>185</v>
      </c>
      <c r="C26" s="35" t="s">
        <v>39</v>
      </c>
      <c r="D26" s="205">
        <f>+D25</f>
        <v>246</v>
      </c>
      <c r="E26" s="205">
        <f>+E25</f>
        <v>210</v>
      </c>
    </row>
    <row r="27" spans="1:5">
      <c r="A27" s="241" t="s">
        <v>44</v>
      </c>
      <c r="B27" s="203" t="s">
        <v>185</v>
      </c>
      <c r="C27" s="1" t="s">
        <v>40</v>
      </c>
      <c r="D27" s="205">
        <f>+D25+44</f>
        <v>290</v>
      </c>
      <c r="E27" s="205">
        <f>+E25+44</f>
        <v>254</v>
      </c>
    </row>
    <row r="28" spans="1:5">
      <c r="A28" s="241" t="s">
        <v>44</v>
      </c>
      <c r="B28" s="203" t="s">
        <v>185</v>
      </c>
      <c r="C28" s="35" t="s">
        <v>41</v>
      </c>
      <c r="D28" s="205">
        <f>+D25+44</f>
        <v>290</v>
      </c>
      <c r="E28" s="205">
        <f>+E25+44</f>
        <v>254</v>
      </c>
    </row>
    <row r="29" spans="1:5">
      <c r="A29" s="272" t="s">
        <v>44</v>
      </c>
      <c r="B29" s="483" t="s">
        <v>185</v>
      </c>
      <c r="C29" s="483" t="s">
        <v>42</v>
      </c>
      <c r="D29" s="485">
        <f>+D25</f>
        <v>246</v>
      </c>
      <c r="E29" s="485">
        <f>+E25</f>
        <v>210</v>
      </c>
    </row>
    <row r="30" spans="1:5">
      <c r="D30" s="1"/>
    </row>
    <row r="31" spans="1:5" ht="16.3">
      <c r="A31" s="404" t="s">
        <v>668</v>
      </c>
      <c r="D31" s="1"/>
    </row>
    <row r="32" spans="1:5" ht="16.3">
      <c r="A32" s="488" t="s">
        <v>669</v>
      </c>
      <c r="D32" s="1"/>
    </row>
    <row r="33" spans="1:4" ht="16.3">
      <c r="A33" s="489" t="s">
        <v>401</v>
      </c>
      <c r="D33" s="1"/>
    </row>
    <row r="34" spans="1:4">
      <c r="D34" s="1"/>
    </row>
    <row r="36" spans="1:4" ht="14.3">
      <c r="A36" s="327" t="s">
        <v>663</v>
      </c>
      <c r="B36" s="328"/>
    </row>
    <row r="37" spans="1:4">
      <c r="D37" s="1"/>
    </row>
    <row r="38" spans="1:4">
      <c r="D38" s="1"/>
    </row>
    <row r="39" spans="1:4">
      <c r="D39" s="1"/>
    </row>
    <row r="40" spans="1:4">
      <c r="D40" s="1"/>
    </row>
    <row r="41" spans="1:4">
      <c r="D41" s="1"/>
    </row>
    <row r="42" spans="1:4">
      <c r="D42" s="1"/>
    </row>
    <row r="43" spans="1:4">
      <c r="D43" s="1"/>
    </row>
    <row r="44" spans="1:4">
      <c r="D44" s="1"/>
    </row>
    <row r="45" spans="1:4">
      <c r="D45" s="1"/>
    </row>
    <row r="47" spans="1:4">
      <c r="D47" s="1"/>
    </row>
    <row r="48" spans="1:4">
      <c r="D48" s="1"/>
    </row>
    <row r="49" spans="4:4">
      <c r="D49" s="1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2" spans="4:4">
      <c r="D92" s="1"/>
    </row>
    <row r="97" spans="4:4">
      <c r="D97" s="1"/>
    </row>
    <row r="98" spans="4:4">
      <c r="D98" s="1"/>
    </row>
    <row r="99" spans="4:4">
      <c r="D99" s="1"/>
    </row>
    <row r="101" spans="4:4">
      <c r="D101" s="1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6"/>
  <sheetViews>
    <sheetView zoomScale="85" zoomScaleNormal="85" workbookViewId="0"/>
  </sheetViews>
  <sheetFormatPr defaultColWidth="9.125" defaultRowHeight="12.9"/>
  <cols>
    <col min="1" max="1" width="16.75" style="1" customWidth="1"/>
    <col min="2" max="2" width="26.375" style="1" bestFit="1" customWidth="1"/>
    <col min="3" max="3" width="20.25" style="1" customWidth="1"/>
    <col min="4" max="4" width="10.875" style="34" customWidth="1"/>
    <col min="5" max="5" width="10.875" style="1" customWidth="1"/>
    <col min="6" max="16384" width="9.125" style="1"/>
  </cols>
  <sheetData>
    <row r="1" spans="1:5" ht="14.3">
      <c r="A1" s="46"/>
    </row>
    <row r="2" spans="1:5">
      <c r="D2" s="1"/>
    </row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174</v>
      </c>
    </row>
    <row r="5" spans="1:5">
      <c r="A5" s="1" t="s">
        <v>23</v>
      </c>
      <c r="B5" s="1" t="s">
        <v>665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667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2" spans="1:5">
      <c r="D12" s="1"/>
    </row>
    <row r="13" spans="1:5">
      <c r="A13" s="480" t="s">
        <v>35</v>
      </c>
      <c r="B13" s="481" t="s">
        <v>36</v>
      </c>
      <c r="C13" s="462" t="s">
        <v>37</v>
      </c>
      <c r="D13" s="482">
        <v>45170</v>
      </c>
      <c r="E13" s="478">
        <v>45297</v>
      </c>
    </row>
    <row r="14" spans="1:5">
      <c r="A14" s="272"/>
      <c r="B14" s="483"/>
      <c r="C14" s="156"/>
      <c r="D14" s="484">
        <v>45282</v>
      </c>
      <c r="E14" s="227">
        <v>45382</v>
      </c>
    </row>
    <row r="15" spans="1:5">
      <c r="A15" s="241" t="s">
        <v>44</v>
      </c>
      <c r="B15" s="203" t="s">
        <v>670</v>
      </c>
      <c r="C15" s="35" t="s">
        <v>38</v>
      </c>
      <c r="D15" s="205">
        <v>50</v>
      </c>
      <c r="E15" s="205">
        <v>51</v>
      </c>
    </row>
    <row r="16" spans="1:5">
      <c r="A16" s="241" t="s">
        <v>45</v>
      </c>
      <c r="B16" s="203" t="s">
        <v>670</v>
      </c>
      <c r="C16" s="35" t="s">
        <v>39</v>
      </c>
      <c r="D16" s="205">
        <f>+D15</f>
        <v>50</v>
      </c>
      <c r="E16" s="205">
        <f>+E15</f>
        <v>51</v>
      </c>
    </row>
    <row r="17" spans="1:5">
      <c r="A17" s="241" t="s">
        <v>44</v>
      </c>
      <c r="B17" s="203" t="s">
        <v>670</v>
      </c>
      <c r="C17" s="1" t="s">
        <v>40</v>
      </c>
      <c r="D17" s="205">
        <f>+D15+27</f>
        <v>77</v>
      </c>
      <c r="E17" s="205">
        <f>+E15+27</f>
        <v>78</v>
      </c>
    </row>
    <row r="18" spans="1:5">
      <c r="A18" s="241" t="s">
        <v>44</v>
      </c>
      <c r="B18" s="203" t="s">
        <v>670</v>
      </c>
      <c r="C18" s="35" t="s">
        <v>41</v>
      </c>
      <c r="D18" s="205">
        <f>+D15+27</f>
        <v>77</v>
      </c>
      <c r="E18" s="205">
        <f>+E15+27</f>
        <v>78</v>
      </c>
    </row>
    <row r="19" spans="1:5">
      <c r="A19" s="272" t="s">
        <v>44</v>
      </c>
      <c r="B19" s="483" t="s">
        <v>670</v>
      </c>
      <c r="C19" s="483" t="s">
        <v>42</v>
      </c>
      <c r="D19" s="485">
        <f>+D15+15</f>
        <v>65</v>
      </c>
      <c r="E19" s="485">
        <f>+E15+15</f>
        <v>66</v>
      </c>
    </row>
    <row r="20" spans="1:5">
      <c r="A20" s="241" t="s">
        <v>44</v>
      </c>
      <c r="B20" s="203" t="s">
        <v>671</v>
      </c>
      <c r="C20" s="35" t="s">
        <v>38</v>
      </c>
      <c r="D20" s="205">
        <v>60</v>
      </c>
      <c r="E20" s="205">
        <v>61</v>
      </c>
    </row>
    <row r="21" spans="1:5">
      <c r="A21" s="241" t="s">
        <v>45</v>
      </c>
      <c r="B21" s="203" t="s">
        <v>671</v>
      </c>
      <c r="C21" s="35" t="s">
        <v>39</v>
      </c>
      <c r="D21" s="205">
        <f>+D20</f>
        <v>60</v>
      </c>
      <c r="E21" s="205">
        <f>+E20</f>
        <v>61</v>
      </c>
    </row>
    <row r="22" spans="1:5">
      <c r="A22" s="241" t="s">
        <v>44</v>
      </c>
      <c r="B22" s="203" t="s">
        <v>671</v>
      </c>
      <c r="C22" s="1" t="s">
        <v>40</v>
      </c>
      <c r="D22" s="205">
        <f>+D20+27</f>
        <v>87</v>
      </c>
      <c r="E22" s="205">
        <f>+E20+27</f>
        <v>88</v>
      </c>
    </row>
    <row r="23" spans="1:5">
      <c r="A23" s="241" t="s">
        <v>44</v>
      </c>
      <c r="B23" s="203" t="s">
        <v>671</v>
      </c>
      <c r="C23" s="35" t="s">
        <v>41</v>
      </c>
      <c r="D23" s="205">
        <f>+D20+27</f>
        <v>87</v>
      </c>
      <c r="E23" s="205">
        <f>+E20+27</f>
        <v>88</v>
      </c>
    </row>
    <row r="24" spans="1:5">
      <c r="A24" s="272" t="s">
        <v>44</v>
      </c>
      <c r="B24" s="483" t="s">
        <v>671</v>
      </c>
      <c r="C24" s="483" t="s">
        <v>42</v>
      </c>
      <c r="D24" s="485">
        <f>+D20+15</f>
        <v>75</v>
      </c>
      <c r="E24" s="485">
        <f>+E20+15</f>
        <v>76</v>
      </c>
    </row>
    <row r="25" spans="1:5">
      <c r="A25" s="241" t="s">
        <v>44</v>
      </c>
      <c r="B25" s="203" t="s">
        <v>672</v>
      </c>
      <c r="C25" s="35" t="s">
        <v>38</v>
      </c>
      <c r="D25" s="205">
        <v>75</v>
      </c>
      <c r="E25" s="205">
        <v>76</v>
      </c>
    </row>
    <row r="26" spans="1:5">
      <c r="A26" s="241" t="s">
        <v>45</v>
      </c>
      <c r="B26" s="203" t="s">
        <v>672</v>
      </c>
      <c r="C26" s="35" t="s">
        <v>39</v>
      </c>
      <c r="D26" s="205">
        <f>+D25</f>
        <v>75</v>
      </c>
      <c r="E26" s="205">
        <f>+E25</f>
        <v>76</v>
      </c>
    </row>
    <row r="27" spans="1:5">
      <c r="A27" s="241" t="s">
        <v>44</v>
      </c>
      <c r="B27" s="203" t="s">
        <v>672</v>
      </c>
      <c r="C27" s="1" t="s">
        <v>40</v>
      </c>
      <c r="D27" s="205">
        <f>+D25+27</f>
        <v>102</v>
      </c>
      <c r="E27" s="205">
        <f>+E25+27</f>
        <v>103</v>
      </c>
    </row>
    <row r="28" spans="1:5">
      <c r="A28" s="241" t="s">
        <v>44</v>
      </c>
      <c r="B28" s="203" t="s">
        <v>672</v>
      </c>
      <c r="C28" s="35" t="s">
        <v>41</v>
      </c>
      <c r="D28" s="205">
        <f>+D25+27</f>
        <v>102</v>
      </c>
      <c r="E28" s="205">
        <f>+E25+27</f>
        <v>103</v>
      </c>
    </row>
    <row r="29" spans="1:5">
      <c r="A29" s="272" t="s">
        <v>44</v>
      </c>
      <c r="B29" s="483" t="s">
        <v>672</v>
      </c>
      <c r="C29" s="483" t="s">
        <v>42</v>
      </c>
      <c r="D29" s="485">
        <f>+D25+15</f>
        <v>90</v>
      </c>
      <c r="E29" s="485">
        <f>+E25+15</f>
        <v>91</v>
      </c>
    </row>
    <row r="30" spans="1:5">
      <c r="A30" s="241" t="s">
        <v>47</v>
      </c>
      <c r="B30" s="203" t="s">
        <v>673</v>
      </c>
      <c r="C30" s="35" t="s">
        <v>38</v>
      </c>
      <c r="D30" s="205">
        <v>88</v>
      </c>
      <c r="E30" s="205">
        <v>89</v>
      </c>
    </row>
    <row r="31" spans="1:5">
      <c r="A31" s="241" t="s">
        <v>47</v>
      </c>
      <c r="B31" s="203" t="s">
        <v>673</v>
      </c>
      <c r="C31" s="35" t="s">
        <v>39</v>
      </c>
      <c r="D31" s="205">
        <f>+D30</f>
        <v>88</v>
      </c>
      <c r="E31" s="205">
        <f>+E30</f>
        <v>89</v>
      </c>
    </row>
    <row r="32" spans="1:5">
      <c r="A32" s="241" t="s">
        <v>47</v>
      </c>
      <c r="B32" s="203" t="s">
        <v>673</v>
      </c>
      <c r="C32" s="1" t="s">
        <v>40</v>
      </c>
      <c r="D32" s="205">
        <f>+D30+27</f>
        <v>115</v>
      </c>
      <c r="E32" s="205">
        <f>+E30+27</f>
        <v>116</v>
      </c>
    </row>
    <row r="33" spans="1:5">
      <c r="A33" s="241" t="s">
        <v>47</v>
      </c>
      <c r="B33" s="203" t="s">
        <v>673</v>
      </c>
      <c r="C33" s="35" t="s">
        <v>41</v>
      </c>
      <c r="D33" s="205">
        <f>+D30+27</f>
        <v>115</v>
      </c>
      <c r="E33" s="205">
        <f>+E30+27</f>
        <v>116</v>
      </c>
    </row>
    <row r="34" spans="1:5">
      <c r="A34" s="483" t="s">
        <v>47</v>
      </c>
      <c r="B34" s="483" t="s">
        <v>673</v>
      </c>
      <c r="C34" s="483" t="s">
        <v>42</v>
      </c>
      <c r="D34" s="485">
        <f>+D30+15</f>
        <v>103</v>
      </c>
      <c r="E34" s="485">
        <f>+E30+15</f>
        <v>104</v>
      </c>
    </row>
    <row r="35" spans="1:5">
      <c r="A35" s="1" t="s">
        <v>674</v>
      </c>
      <c r="D35" s="1"/>
    </row>
    <row r="36" spans="1:5" ht="16.3">
      <c r="A36" s="404" t="s">
        <v>675</v>
      </c>
      <c r="D36" s="1"/>
    </row>
    <row r="37" spans="1:5" ht="16.3">
      <c r="A37" s="488" t="s">
        <v>676</v>
      </c>
      <c r="D37" s="1"/>
    </row>
    <row r="38" spans="1:5" ht="16.3">
      <c r="A38" s="489" t="s">
        <v>662</v>
      </c>
      <c r="D38" s="1"/>
    </row>
    <row r="39" spans="1:5">
      <c r="A39" s="1" t="s">
        <v>658</v>
      </c>
      <c r="D39" s="1"/>
    </row>
    <row r="41" spans="1:5" ht="14.3">
      <c r="A41" s="327" t="s">
        <v>663</v>
      </c>
      <c r="B41" s="328"/>
    </row>
    <row r="42" spans="1:5">
      <c r="D42" s="1"/>
    </row>
    <row r="43" spans="1:5">
      <c r="D43" s="1"/>
    </row>
    <row r="44" spans="1:5">
      <c r="D44" s="1"/>
    </row>
    <row r="45" spans="1:5">
      <c r="D45" s="1"/>
    </row>
    <row r="46" spans="1:5">
      <c r="D46" s="1"/>
    </row>
    <row r="47" spans="1:5">
      <c r="D47" s="1"/>
    </row>
    <row r="48" spans="1:5">
      <c r="D48" s="1"/>
    </row>
    <row r="49" spans="4:4">
      <c r="D49" s="1"/>
    </row>
    <row r="50" spans="4:4">
      <c r="D50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5" spans="4:4">
      <c r="D95" s="1"/>
    </row>
    <row r="97" spans="4:4">
      <c r="D97" s="1"/>
    </row>
    <row r="102" spans="4:4">
      <c r="D102" s="1"/>
    </row>
    <row r="103" spans="4:4">
      <c r="D103" s="1"/>
    </row>
    <row r="104" spans="4:4">
      <c r="D104" s="1"/>
    </row>
    <row r="106" spans="4:4">
      <c r="D106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3"/>
  <sheetViews>
    <sheetView topLeftCell="A40" workbookViewId="0">
      <selection activeCell="F12" sqref="F12"/>
    </sheetView>
  </sheetViews>
  <sheetFormatPr defaultRowHeight="12.9"/>
  <cols>
    <col min="1" max="1" width="19.375" style="1" customWidth="1"/>
    <col min="2" max="2" width="24.625" style="1" customWidth="1"/>
    <col min="3" max="3" width="20.25" style="1" customWidth="1"/>
    <col min="4" max="6" width="11.75" style="51" customWidth="1"/>
    <col min="7" max="7" width="11.75" style="1" customWidth="1"/>
    <col min="8" max="8" width="12.375" style="34" customWidth="1"/>
    <col min="9" max="9" width="12.875" style="34" customWidth="1"/>
    <col min="10" max="10" width="11.75" style="1" customWidth="1"/>
    <col min="11" max="11" width="13.25" style="1" customWidth="1"/>
    <col min="12" max="256" width="9.125" style="1"/>
    <col min="257" max="257" width="19.375" style="1" customWidth="1"/>
    <col min="258" max="258" width="26" style="1" customWidth="1"/>
    <col min="259" max="259" width="20.25" style="1" customWidth="1"/>
    <col min="260" max="260" width="10.125" style="1" customWidth="1"/>
    <col min="261" max="261" width="11.625" style="1" customWidth="1"/>
    <col min="262" max="262" width="12.375" style="1" customWidth="1"/>
    <col min="263" max="263" width="12.25" style="1" customWidth="1"/>
    <col min="264" max="264" width="12.375" style="1" customWidth="1"/>
    <col min="265" max="265" width="12.875" style="1" customWidth="1"/>
    <col min="266" max="266" width="11.75" style="1" customWidth="1"/>
    <col min="267" max="267" width="13.25" style="1" customWidth="1"/>
    <col min="268" max="512" width="9.125" style="1"/>
    <col min="513" max="513" width="19.375" style="1" customWidth="1"/>
    <col min="514" max="514" width="26" style="1" customWidth="1"/>
    <col min="515" max="515" width="20.25" style="1" customWidth="1"/>
    <col min="516" max="516" width="10.125" style="1" customWidth="1"/>
    <col min="517" max="517" width="11.625" style="1" customWidth="1"/>
    <col min="518" max="518" width="12.375" style="1" customWidth="1"/>
    <col min="519" max="519" width="12.25" style="1" customWidth="1"/>
    <col min="520" max="520" width="12.375" style="1" customWidth="1"/>
    <col min="521" max="521" width="12.875" style="1" customWidth="1"/>
    <col min="522" max="522" width="11.75" style="1" customWidth="1"/>
    <col min="523" max="523" width="13.25" style="1" customWidth="1"/>
    <col min="524" max="768" width="9.125" style="1"/>
    <col min="769" max="769" width="19.375" style="1" customWidth="1"/>
    <col min="770" max="770" width="26" style="1" customWidth="1"/>
    <col min="771" max="771" width="20.25" style="1" customWidth="1"/>
    <col min="772" max="772" width="10.125" style="1" customWidth="1"/>
    <col min="773" max="773" width="11.625" style="1" customWidth="1"/>
    <col min="774" max="774" width="12.375" style="1" customWidth="1"/>
    <col min="775" max="775" width="12.25" style="1" customWidth="1"/>
    <col min="776" max="776" width="12.375" style="1" customWidth="1"/>
    <col min="777" max="777" width="12.875" style="1" customWidth="1"/>
    <col min="778" max="778" width="11.75" style="1" customWidth="1"/>
    <col min="779" max="779" width="13.25" style="1" customWidth="1"/>
    <col min="780" max="1024" width="9.125" style="1"/>
    <col min="1025" max="1025" width="19.375" style="1" customWidth="1"/>
    <col min="1026" max="1026" width="26" style="1" customWidth="1"/>
    <col min="1027" max="1027" width="20.25" style="1" customWidth="1"/>
    <col min="1028" max="1028" width="10.125" style="1" customWidth="1"/>
    <col min="1029" max="1029" width="11.625" style="1" customWidth="1"/>
    <col min="1030" max="1030" width="12.375" style="1" customWidth="1"/>
    <col min="1031" max="1031" width="12.25" style="1" customWidth="1"/>
    <col min="1032" max="1032" width="12.375" style="1" customWidth="1"/>
    <col min="1033" max="1033" width="12.875" style="1" customWidth="1"/>
    <col min="1034" max="1034" width="11.75" style="1" customWidth="1"/>
    <col min="1035" max="1035" width="13.25" style="1" customWidth="1"/>
    <col min="1036" max="1280" width="9.125" style="1"/>
    <col min="1281" max="1281" width="19.375" style="1" customWidth="1"/>
    <col min="1282" max="1282" width="26" style="1" customWidth="1"/>
    <col min="1283" max="1283" width="20.25" style="1" customWidth="1"/>
    <col min="1284" max="1284" width="10.125" style="1" customWidth="1"/>
    <col min="1285" max="1285" width="11.625" style="1" customWidth="1"/>
    <col min="1286" max="1286" width="12.375" style="1" customWidth="1"/>
    <col min="1287" max="1287" width="12.25" style="1" customWidth="1"/>
    <col min="1288" max="1288" width="12.375" style="1" customWidth="1"/>
    <col min="1289" max="1289" width="12.875" style="1" customWidth="1"/>
    <col min="1290" max="1290" width="11.75" style="1" customWidth="1"/>
    <col min="1291" max="1291" width="13.25" style="1" customWidth="1"/>
    <col min="1292" max="1536" width="9.125" style="1"/>
    <col min="1537" max="1537" width="19.375" style="1" customWidth="1"/>
    <col min="1538" max="1538" width="26" style="1" customWidth="1"/>
    <col min="1539" max="1539" width="20.25" style="1" customWidth="1"/>
    <col min="1540" max="1540" width="10.125" style="1" customWidth="1"/>
    <col min="1541" max="1541" width="11.625" style="1" customWidth="1"/>
    <col min="1542" max="1542" width="12.375" style="1" customWidth="1"/>
    <col min="1543" max="1543" width="12.25" style="1" customWidth="1"/>
    <col min="1544" max="1544" width="12.375" style="1" customWidth="1"/>
    <col min="1545" max="1545" width="12.875" style="1" customWidth="1"/>
    <col min="1546" max="1546" width="11.75" style="1" customWidth="1"/>
    <col min="1547" max="1547" width="13.25" style="1" customWidth="1"/>
    <col min="1548" max="1792" width="9.125" style="1"/>
    <col min="1793" max="1793" width="19.375" style="1" customWidth="1"/>
    <col min="1794" max="1794" width="26" style="1" customWidth="1"/>
    <col min="1795" max="1795" width="20.25" style="1" customWidth="1"/>
    <col min="1796" max="1796" width="10.125" style="1" customWidth="1"/>
    <col min="1797" max="1797" width="11.625" style="1" customWidth="1"/>
    <col min="1798" max="1798" width="12.375" style="1" customWidth="1"/>
    <col min="1799" max="1799" width="12.25" style="1" customWidth="1"/>
    <col min="1800" max="1800" width="12.375" style="1" customWidth="1"/>
    <col min="1801" max="1801" width="12.875" style="1" customWidth="1"/>
    <col min="1802" max="1802" width="11.75" style="1" customWidth="1"/>
    <col min="1803" max="1803" width="13.25" style="1" customWidth="1"/>
    <col min="1804" max="2048" width="9.125" style="1"/>
    <col min="2049" max="2049" width="19.375" style="1" customWidth="1"/>
    <col min="2050" max="2050" width="26" style="1" customWidth="1"/>
    <col min="2051" max="2051" width="20.25" style="1" customWidth="1"/>
    <col min="2052" max="2052" width="10.125" style="1" customWidth="1"/>
    <col min="2053" max="2053" width="11.625" style="1" customWidth="1"/>
    <col min="2054" max="2054" width="12.375" style="1" customWidth="1"/>
    <col min="2055" max="2055" width="12.25" style="1" customWidth="1"/>
    <col min="2056" max="2056" width="12.375" style="1" customWidth="1"/>
    <col min="2057" max="2057" width="12.875" style="1" customWidth="1"/>
    <col min="2058" max="2058" width="11.75" style="1" customWidth="1"/>
    <col min="2059" max="2059" width="13.25" style="1" customWidth="1"/>
    <col min="2060" max="2304" width="9.125" style="1"/>
    <col min="2305" max="2305" width="19.375" style="1" customWidth="1"/>
    <col min="2306" max="2306" width="26" style="1" customWidth="1"/>
    <col min="2307" max="2307" width="20.25" style="1" customWidth="1"/>
    <col min="2308" max="2308" width="10.125" style="1" customWidth="1"/>
    <col min="2309" max="2309" width="11.625" style="1" customWidth="1"/>
    <col min="2310" max="2310" width="12.375" style="1" customWidth="1"/>
    <col min="2311" max="2311" width="12.25" style="1" customWidth="1"/>
    <col min="2312" max="2312" width="12.375" style="1" customWidth="1"/>
    <col min="2313" max="2313" width="12.875" style="1" customWidth="1"/>
    <col min="2314" max="2314" width="11.75" style="1" customWidth="1"/>
    <col min="2315" max="2315" width="13.25" style="1" customWidth="1"/>
    <col min="2316" max="2560" width="9.125" style="1"/>
    <col min="2561" max="2561" width="19.375" style="1" customWidth="1"/>
    <col min="2562" max="2562" width="26" style="1" customWidth="1"/>
    <col min="2563" max="2563" width="20.25" style="1" customWidth="1"/>
    <col min="2564" max="2564" width="10.125" style="1" customWidth="1"/>
    <col min="2565" max="2565" width="11.625" style="1" customWidth="1"/>
    <col min="2566" max="2566" width="12.375" style="1" customWidth="1"/>
    <col min="2567" max="2567" width="12.25" style="1" customWidth="1"/>
    <col min="2568" max="2568" width="12.375" style="1" customWidth="1"/>
    <col min="2569" max="2569" width="12.875" style="1" customWidth="1"/>
    <col min="2570" max="2570" width="11.75" style="1" customWidth="1"/>
    <col min="2571" max="2571" width="13.25" style="1" customWidth="1"/>
    <col min="2572" max="2816" width="9.125" style="1"/>
    <col min="2817" max="2817" width="19.375" style="1" customWidth="1"/>
    <col min="2818" max="2818" width="26" style="1" customWidth="1"/>
    <col min="2819" max="2819" width="20.25" style="1" customWidth="1"/>
    <col min="2820" max="2820" width="10.125" style="1" customWidth="1"/>
    <col min="2821" max="2821" width="11.625" style="1" customWidth="1"/>
    <col min="2822" max="2822" width="12.375" style="1" customWidth="1"/>
    <col min="2823" max="2823" width="12.25" style="1" customWidth="1"/>
    <col min="2824" max="2824" width="12.375" style="1" customWidth="1"/>
    <col min="2825" max="2825" width="12.875" style="1" customWidth="1"/>
    <col min="2826" max="2826" width="11.75" style="1" customWidth="1"/>
    <col min="2827" max="2827" width="13.25" style="1" customWidth="1"/>
    <col min="2828" max="3072" width="9.125" style="1"/>
    <col min="3073" max="3073" width="19.375" style="1" customWidth="1"/>
    <col min="3074" max="3074" width="26" style="1" customWidth="1"/>
    <col min="3075" max="3075" width="20.25" style="1" customWidth="1"/>
    <col min="3076" max="3076" width="10.125" style="1" customWidth="1"/>
    <col min="3077" max="3077" width="11.625" style="1" customWidth="1"/>
    <col min="3078" max="3078" width="12.375" style="1" customWidth="1"/>
    <col min="3079" max="3079" width="12.25" style="1" customWidth="1"/>
    <col min="3080" max="3080" width="12.375" style="1" customWidth="1"/>
    <col min="3081" max="3081" width="12.875" style="1" customWidth="1"/>
    <col min="3082" max="3082" width="11.75" style="1" customWidth="1"/>
    <col min="3083" max="3083" width="13.25" style="1" customWidth="1"/>
    <col min="3084" max="3328" width="9.125" style="1"/>
    <col min="3329" max="3329" width="19.375" style="1" customWidth="1"/>
    <col min="3330" max="3330" width="26" style="1" customWidth="1"/>
    <col min="3331" max="3331" width="20.25" style="1" customWidth="1"/>
    <col min="3332" max="3332" width="10.125" style="1" customWidth="1"/>
    <col min="3333" max="3333" width="11.625" style="1" customWidth="1"/>
    <col min="3334" max="3334" width="12.375" style="1" customWidth="1"/>
    <col min="3335" max="3335" width="12.25" style="1" customWidth="1"/>
    <col min="3336" max="3336" width="12.375" style="1" customWidth="1"/>
    <col min="3337" max="3337" width="12.875" style="1" customWidth="1"/>
    <col min="3338" max="3338" width="11.75" style="1" customWidth="1"/>
    <col min="3339" max="3339" width="13.25" style="1" customWidth="1"/>
    <col min="3340" max="3584" width="9.125" style="1"/>
    <col min="3585" max="3585" width="19.375" style="1" customWidth="1"/>
    <col min="3586" max="3586" width="26" style="1" customWidth="1"/>
    <col min="3587" max="3587" width="20.25" style="1" customWidth="1"/>
    <col min="3588" max="3588" width="10.125" style="1" customWidth="1"/>
    <col min="3589" max="3589" width="11.625" style="1" customWidth="1"/>
    <col min="3590" max="3590" width="12.375" style="1" customWidth="1"/>
    <col min="3591" max="3591" width="12.25" style="1" customWidth="1"/>
    <col min="3592" max="3592" width="12.375" style="1" customWidth="1"/>
    <col min="3593" max="3593" width="12.875" style="1" customWidth="1"/>
    <col min="3594" max="3594" width="11.75" style="1" customWidth="1"/>
    <col min="3595" max="3595" width="13.25" style="1" customWidth="1"/>
    <col min="3596" max="3840" width="9.125" style="1"/>
    <col min="3841" max="3841" width="19.375" style="1" customWidth="1"/>
    <col min="3842" max="3842" width="26" style="1" customWidth="1"/>
    <col min="3843" max="3843" width="20.25" style="1" customWidth="1"/>
    <col min="3844" max="3844" width="10.125" style="1" customWidth="1"/>
    <col min="3845" max="3845" width="11.625" style="1" customWidth="1"/>
    <col min="3846" max="3846" width="12.375" style="1" customWidth="1"/>
    <col min="3847" max="3847" width="12.25" style="1" customWidth="1"/>
    <col min="3848" max="3848" width="12.375" style="1" customWidth="1"/>
    <col min="3849" max="3849" width="12.875" style="1" customWidth="1"/>
    <col min="3850" max="3850" width="11.75" style="1" customWidth="1"/>
    <col min="3851" max="3851" width="13.25" style="1" customWidth="1"/>
    <col min="3852" max="4096" width="9.125" style="1"/>
    <col min="4097" max="4097" width="19.375" style="1" customWidth="1"/>
    <col min="4098" max="4098" width="26" style="1" customWidth="1"/>
    <col min="4099" max="4099" width="20.25" style="1" customWidth="1"/>
    <col min="4100" max="4100" width="10.125" style="1" customWidth="1"/>
    <col min="4101" max="4101" width="11.625" style="1" customWidth="1"/>
    <col min="4102" max="4102" width="12.375" style="1" customWidth="1"/>
    <col min="4103" max="4103" width="12.25" style="1" customWidth="1"/>
    <col min="4104" max="4104" width="12.375" style="1" customWidth="1"/>
    <col min="4105" max="4105" width="12.875" style="1" customWidth="1"/>
    <col min="4106" max="4106" width="11.75" style="1" customWidth="1"/>
    <col min="4107" max="4107" width="13.25" style="1" customWidth="1"/>
    <col min="4108" max="4352" width="9.125" style="1"/>
    <col min="4353" max="4353" width="19.375" style="1" customWidth="1"/>
    <col min="4354" max="4354" width="26" style="1" customWidth="1"/>
    <col min="4355" max="4355" width="20.25" style="1" customWidth="1"/>
    <col min="4356" max="4356" width="10.125" style="1" customWidth="1"/>
    <col min="4357" max="4357" width="11.625" style="1" customWidth="1"/>
    <col min="4358" max="4358" width="12.375" style="1" customWidth="1"/>
    <col min="4359" max="4359" width="12.25" style="1" customWidth="1"/>
    <col min="4360" max="4360" width="12.375" style="1" customWidth="1"/>
    <col min="4361" max="4361" width="12.875" style="1" customWidth="1"/>
    <col min="4362" max="4362" width="11.75" style="1" customWidth="1"/>
    <col min="4363" max="4363" width="13.25" style="1" customWidth="1"/>
    <col min="4364" max="4608" width="9.125" style="1"/>
    <col min="4609" max="4609" width="19.375" style="1" customWidth="1"/>
    <col min="4610" max="4610" width="26" style="1" customWidth="1"/>
    <col min="4611" max="4611" width="20.25" style="1" customWidth="1"/>
    <col min="4612" max="4612" width="10.125" style="1" customWidth="1"/>
    <col min="4613" max="4613" width="11.625" style="1" customWidth="1"/>
    <col min="4614" max="4614" width="12.375" style="1" customWidth="1"/>
    <col min="4615" max="4615" width="12.25" style="1" customWidth="1"/>
    <col min="4616" max="4616" width="12.375" style="1" customWidth="1"/>
    <col min="4617" max="4617" width="12.875" style="1" customWidth="1"/>
    <col min="4618" max="4618" width="11.75" style="1" customWidth="1"/>
    <col min="4619" max="4619" width="13.25" style="1" customWidth="1"/>
    <col min="4620" max="4864" width="9.125" style="1"/>
    <col min="4865" max="4865" width="19.375" style="1" customWidth="1"/>
    <col min="4866" max="4866" width="26" style="1" customWidth="1"/>
    <col min="4867" max="4867" width="20.25" style="1" customWidth="1"/>
    <col min="4868" max="4868" width="10.125" style="1" customWidth="1"/>
    <col min="4869" max="4869" width="11.625" style="1" customWidth="1"/>
    <col min="4870" max="4870" width="12.375" style="1" customWidth="1"/>
    <col min="4871" max="4871" width="12.25" style="1" customWidth="1"/>
    <col min="4872" max="4872" width="12.375" style="1" customWidth="1"/>
    <col min="4873" max="4873" width="12.875" style="1" customWidth="1"/>
    <col min="4874" max="4874" width="11.75" style="1" customWidth="1"/>
    <col min="4875" max="4875" width="13.25" style="1" customWidth="1"/>
    <col min="4876" max="5120" width="9.125" style="1"/>
    <col min="5121" max="5121" width="19.375" style="1" customWidth="1"/>
    <col min="5122" max="5122" width="26" style="1" customWidth="1"/>
    <col min="5123" max="5123" width="20.25" style="1" customWidth="1"/>
    <col min="5124" max="5124" width="10.125" style="1" customWidth="1"/>
    <col min="5125" max="5125" width="11.625" style="1" customWidth="1"/>
    <col min="5126" max="5126" width="12.375" style="1" customWidth="1"/>
    <col min="5127" max="5127" width="12.25" style="1" customWidth="1"/>
    <col min="5128" max="5128" width="12.375" style="1" customWidth="1"/>
    <col min="5129" max="5129" width="12.875" style="1" customWidth="1"/>
    <col min="5130" max="5130" width="11.75" style="1" customWidth="1"/>
    <col min="5131" max="5131" width="13.25" style="1" customWidth="1"/>
    <col min="5132" max="5376" width="9.125" style="1"/>
    <col min="5377" max="5377" width="19.375" style="1" customWidth="1"/>
    <col min="5378" max="5378" width="26" style="1" customWidth="1"/>
    <col min="5379" max="5379" width="20.25" style="1" customWidth="1"/>
    <col min="5380" max="5380" width="10.125" style="1" customWidth="1"/>
    <col min="5381" max="5381" width="11.625" style="1" customWidth="1"/>
    <col min="5382" max="5382" width="12.375" style="1" customWidth="1"/>
    <col min="5383" max="5383" width="12.25" style="1" customWidth="1"/>
    <col min="5384" max="5384" width="12.375" style="1" customWidth="1"/>
    <col min="5385" max="5385" width="12.875" style="1" customWidth="1"/>
    <col min="5386" max="5386" width="11.75" style="1" customWidth="1"/>
    <col min="5387" max="5387" width="13.25" style="1" customWidth="1"/>
    <col min="5388" max="5632" width="9.125" style="1"/>
    <col min="5633" max="5633" width="19.375" style="1" customWidth="1"/>
    <col min="5634" max="5634" width="26" style="1" customWidth="1"/>
    <col min="5635" max="5635" width="20.25" style="1" customWidth="1"/>
    <col min="5636" max="5636" width="10.125" style="1" customWidth="1"/>
    <col min="5637" max="5637" width="11.625" style="1" customWidth="1"/>
    <col min="5638" max="5638" width="12.375" style="1" customWidth="1"/>
    <col min="5639" max="5639" width="12.25" style="1" customWidth="1"/>
    <col min="5640" max="5640" width="12.375" style="1" customWidth="1"/>
    <col min="5641" max="5641" width="12.875" style="1" customWidth="1"/>
    <col min="5642" max="5642" width="11.75" style="1" customWidth="1"/>
    <col min="5643" max="5643" width="13.25" style="1" customWidth="1"/>
    <col min="5644" max="5888" width="9.125" style="1"/>
    <col min="5889" max="5889" width="19.375" style="1" customWidth="1"/>
    <col min="5890" max="5890" width="26" style="1" customWidth="1"/>
    <col min="5891" max="5891" width="20.25" style="1" customWidth="1"/>
    <col min="5892" max="5892" width="10.125" style="1" customWidth="1"/>
    <col min="5893" max="5893" width="11.625" style="1" customWidth="1"/>
    <col min="5894" max="5894" width="12.375" style="1" customWidth="1"/>
    <col min="5895" max="5895" width="12.25" style="1" customWidth="1"/>
    <col min="5896" max="5896" width="12.375" style="1" customWidth="1"/>
    <col min="5897" max="5897" width="12.875" style="1" customWidth="1"/>
    <col min="5898" max="5898" width="11.75" style="1" customWidth="1"/>
    <col min="5899" max="5899" width="13.25" style="1" customWidth="1"/>
    <col min="5900" max="6144" width="9.125" style="1"/>
    <col min="6145" max="6145" width="19.375" style="1" customWidth="1"/>
    <col min="6146" max="6146" width="26" style="1" customWidth="1"/>
    <col min="6147" max="6147" width="20.25" style="1" customWidth="1"/>
    <col min="6148" max="6148" width="10.125" style="1" customWidth="1"/>
    <col min="6149" max="6149" width="11.625" style="1" customWidth="1"/>
    <col min="6150" max="6150" width="12.375" style="1" customWidth="1"/>
    <col min="6151" max="6151" width="12.25" style="1" customWidth="1"/>
    <col min="6152" max="6152" width="12.375" style="1" customWidth="1"/>
    <col min="6153" max="6153" width="12.875" style="1" customWidth="1"/>
    <col min="6154" max="6154" width="11.75" style="1" customWidth="1"/>
    <col min="6155" max="6155" width="13.25" style="1" customWidth="1"/>
    <col min="6156" max="6400" width="9.125" style="1"/>
    <col min="6401" max="6401" width="19.375" style="1" customWidth="1"/>
    <col min="6402" max="6402" width="26" style="1" customWidth="1"/>
    <col min="6403" max="6403" width="20.25" style="1" customWidth="1"/>
    <col min="6404" max="6404" width="10.125" style="1" customWidth="1"/>
    <col min="6405" max="6405" width="11.625" style="1" customWidth="1"/>
    <col min="6406" max="6406" width="12.375" style="1" customWidth="1"/>
    <col min="6407" max="6407" width="12.25" style="1" customWidth="1"/>
    <col min="6408" max="6408" width="12.375" style="1" customWidth="1"/>
    <col min="6409" max="6409" width="12.875" style="1" customWidth="1"/>
    <col min="6410" max="6410" width="11.75" style="1" customWidth="1"/>
    <col min="6411" max="6411" width="13.25" style="1" customWidth="1"/>
    <col min="6412" max="6656" width="9.125" style="1"/>
    <col min="6657" max="6657" width="19.375" style="1" customWidth="1"/>
    <col min="6658" max="6658" width="26" style="1" customWidth="1"/>
    <col min="6659" max="6659" width="20.25" style="1" customWidth="1"/>
    <col min="6660" max="6660" width="10.125" style="1" customWidth="1"/>
    <col min="6661" max="6661" width="11.625" style="1" customWidth="1"/>
    <col min="6662" max="6662" width="12.375" style="1" customWidth="1"/>
    <col min="6663" max="6663" width="12.25" style="1" customWidth="1"/>
    <col min="6664" max="6664" width="12.375" style="1" customWidth="1"/>
    <col min="6665" max="6665" width="12.875" style="1" customWidth="1"/>
    <col min="6666" max="6666" width="11.75" style="1" customWidth="1"/>
    <col min="6667" max="6667" width="13.25" style="1" customWidth="1"/>
    <col min="6668" max="6912" width="9.125" style="1"/>
    <col min="6913" max="6913" width="19.375" style="1" customWidth="1"/>
    <col min="6914" max="6914" width="26" style="1" customWidth="1"/>
    <col min="6915" max="6915" width="20.25" style="1" customWidth="1"/>
    <col min="6916" max="6916" width="10.125" style="1" customWidth="1"/>
    <col min="6917" max="6917" width="11.625" style="1" customWidth="1"/>
    <col min="6918" max="6918" width="12.375" style="1" customWidth="1"/>
    <col min="6919" max="6919" width="12.25" style="1" customWidth="1"/>
    <col min="6920" max="6920" width="12.375" style="1" customWidth="1"/>
    <col min="6921" max="6921" width="12.875" style="1" customWidth="1"/>
    <col min="6922" max="6922" width="11.75" style="1" customWidth="1"/>
    <col min="6923" max="6923" width="13.25" style="1" customWidth="1"/>
    <col min="6924" max="7168" width="9.125" style="1"/>
    <col min="7169" max="7169" width="19.375" style="1" customWidth="1"/>
    <col min="7170" max="7170" width="26" style="1" customWidth="1"/>
    <col min="7171" max="7171" width="20.25" style="1" customWidth="1"/>
    <col min="7172" max="7172" width="10.125" style="1" customWidth="1"/>
    <col min="7173" max="7173" width="11.625" style="1" customWidth="1"/>
    <col min="7174" max="7174" width="12.375" style="1" customWidth="1"/>
    <col min="7175" max="7175" width="12.25" style="1" customWidth="1"/>
    <col min="7176" max="7176" width="12.375" style="1" customWidth="1"/>
    <col min="7177" max="7177" width="12.875" style="1" customWidth="1"/>
    <col min="7178" max="7178" width="11.75" style="1" customWidth="1"/>
    <col min="7179" max="7179" width="13.25" style="1" customWidth="1"/>
    <col min="7180" max="7424" width="9.125" style="1"/>
    <col min="7425" max="7425" width="19.375" style="1" customWidth="1"/>
    <col min="7426" max="7426" width="26" style="1" customWidth="1"/>
    <col min="7427" max="7427" width="20.25" style="1" customWidth="1"/>
    <col min="7428" max="7428" width="10.125" style="1" customWidth="1"/>
    <col min="7429" max="7429" width="11.625" style="1" customWidth="1"/>
    <col min="7430" max="7430" width="12.375" style="1" customWidth="1"/>
    <col min="7431" max="7431" width="12.25" style="1" customWidth="1"/>
    <col min="7432" max="7432" width="12.375" style="1" customWidth="1"/>
    <col min="7433" max="7433" width="12.875" style="1" customWidth="1"/>
    <col min="7434" max="7434" width="11.75" style="1" customWidth="1"/>
    <col min="7435" max="7435" width="13.25" style="1" customWidth="1"/>
    <col min="7436" max="7680" width="9.125" style="1"/>
    <col min="7681" max="7681" width="19.375" style="1" customWidth="1"/>
    <col min="7682" max="7682" width="26" style="1" customWidth="1"/>
    <col min="7683" max="7683" width="20.25" style="1" customWidth="1"/>
    <col min="7684" max="7684" width="10.125" style="1" customWidth="1"/>
    <col min="7685" max="7685" width="11.625" style="1" customWidth="1"/>
    <col min="7686" max="7686" width="12.375" style="1" customWidth="1"/>
    <col min="7687" max="7687" width="12.25" style="1" customWidth="1"/>
    <col min="7688" max="7688" width="12.375" style="1" customWidth="1"/>
    <col min="7689" max="7689" width="12.875" style="1" customWidth="1"/>
    <col min="7690" max="7690" width="11.75" style="1" customWidth="1"/>
    <col min="7691" max="7691" width="13.25" style="1" customWidth="1"/>
    <col min="7692" max="7936" width="9.125" style="1"/>
    <col min="7937" max="7937" width="19.375" style="1" customWidth="1"/>
    <col min="7938" max="7938" width="26" style="1" customWidth="1"/>
    <col min="7939" max="7939" width="20.25" style="1" customWidth="1"/>
    <col min="7940" max="7940" width="10.125" style="1" customWidth="1"/>
    <col min="7941" max="7941" width="11.625" style="1" customWidth="1"/>
    <col min="7942" max="7942" width="12.375" style="1" customWidth="1"/>
    <col min="7943" max="7943" width="12.25" style="1" customWidth="1"/>
    <col min="7944" max="7944" width="12.375" style="1" customWidth="1"/>
    <col min="7945" max="7945" width="12.875" style="1" customWidth="1"/>
    <col min="7946" max="7946" width="11.75" style="1" customWidth="1"/>
    <col min="7947" max="7947" width="13.25" style="1" customWidth="1"/>
    <col min="7948" max="8192" width="9.125" style="1"/>
    <col min="8193" max="8193" width="19.375" style="1" customWidth="1"/>
    <col min="8194" max="8194" width="26" style="1" customWidth="1"/>
    <col min="8195" max="8195" width="20.25" style="1" customWidth="1"/>
    <col min="8196" max="8196" width="10.125" style="1" customWidth="1"/>
    <col min="8197" max="8197" width="11.625" style="1" customWidth="1"/>
    <col min="8198" max="8198" width="12.375" style="1" customWidth="1"/>
    <col min="8199" max="8199" width="12.25" style="1" customWidth="1"/>
    <col min="8200" max="8200" width="12.375" style="1" customWidth="1"/>
    <col min="8201" max="8201" width="12.875" style="1" customWidth="1"/>
    <col min="8202" max="8202" width="11.75" style="1" customWidth="1"/>
    <col min="8203" max="8203" width="13.25" style="1" customWidth="1"/>
    <col min="8204" max="8448" width="9.125" style="1"/>
    <col min="8449" max="8449" width="19.375" style="1" customWidth="1"/>
    <col min="8450" max="8450" width="26" style="1" customWidth="1"/>
    <col min="8451" max="8451" width="20.25" style="1" customWidth="1"/>
    <col min="8452" max="8452" width="10.125" style="1" customWidth="1"/>
    <col min="8453" max="8453" width="11.625" style="1" customWidth="1"/>
    <col min="8454" max="8454" width="12.375" style="1" customWidth="1"/>
    <col min="8455" max="8455" width="12.25" style="1" customWidth="1"/>
    <col min="8456" max="8456" width="12.375" style="1" customWidth="1"/>
    <col min="8457" max="8457" width="12.875" style="1" customWidth="1"/>
    <col min="8458" max="8458" width="11.75" style="1" customWidth="1"/>
    <col min="8459" max="8459" width="13.25" style="1" customWidth="1"/>
    <col min="8460" max="8704" width="9.125" style="1"/>
    <col min="8705" max="8705" width="19.375" style="1" customWidth="1"/>
    <col min="8706" max="8706" width="26" style="1" customWidth="1"/>
    <col min="8707" max="8707" width="20.25" style="1" customWidth="1"/>
    <col min="8708" max="8708" width="10.125" style="1" customWidth="1"/>
    <col min="8709" max="8709" width="11.625" style="1" customWidth="1"/>
    <col min="8710" max="8710" width="12.375" style="1" customWidth="1"/>
    <col min="8711" max="8711" width="12.25" style="1" customWidth="1"/>
    <col min="8712" max="8712" width="12.375" style="1" customWidth="1"/>
    <col min="8713" max="8713" width="12.875" style="1" customWidth="1"/>
    <col min="8714" max="8714" width="11.75" style="1" customWidth="1"/>
    <col min="8715" max="8715" width="13.25" style="1" customWidth="1"/>
    <col min="8716" max="8960" width="9.125" style="1"/>
    <col min="8961" max="8961" width="19.375" style="1" customWidth="1"/>
    <col min="8962" max="8962" width="26" style="1" customWidth="1"/>
    <col min="8963" max="8963" width="20.25" style="1" customWidth="1"/>
    <col min="8964" max="8964" width="10.125" style="1" customWidth="1"/>
    <col min="8965" max="8965" width="11.625" style="1" customWidth="1"/>
    <col min="8966" max="8966" width="12.375" style="1" customWidth="1"/>
    <col min="8967" max="8967" width="12.25" style="1" customWidth="1"/>
    <col min="8968" max="8968" width="12.375" style="1" customWidth="1"/>
    <col min="8969" max="8969" width="12.875" style="1" customWidth="1"/>
    <col min="8970" max="8970" width="11.75" style="1" customWidth="1"/>
    <col min="8971" max="8971" width="13.25" style="1" customWidth="1"/>
    <col min="8972" max="9216" width="9.125" style="1"/>
    <col min="9217" max="9217" width="19.375" style="1" customWidth="1"/>
    <col min="9218" max="9218" width="26" style="1" customWidth="1"/>
    <col min="9219" max="9219" width="20.25" style="1" customWidth="1"/>
    <col min="9220" max="9220" width="10.125" style="1" customWidth="1"/>
    <col min="9221" max="9221" width="11.625" style="1" customWidth="1"/>
    <col min="9222" max="9222" width="12.375" style="1" customWidth="1"/>
    <col min="9223" max="9223" width="12.25" style="1" customWidth="1"/>
    <col min="9224" max="9224" width="12.375" style="1" customWidth="1"/>
    <col min="9225" max="9225" width="12.875" style="1" customWidth="1"/>
    <col min="9226" max="9226" width="11.75" style="1" customWidth="1"/>
    <col min="9227" max="9227" width="13.25" style="1" customWidth="1"/>
    <col min="9228" max="9472" width="9.125" style="1"/>
    <col min="9473" max="9473" width="19.375" style="1" customWidth="1"/>
    <col min="9474" max="9474" width="26" style="1" customWidth="1"/>
    <col min="9475" max="9475" width="20.25" style="1" customWidth="1"/>
    <col min="9476" max="9476" width="10.125" style="1" customWidth="1"/>
    <col min="9477" max="9477" width="11.625" style="1" customWidth="1"/>
    <col min="9478" max="9478" width="12.375" style="1" customWidth="1"/>
    <col min="9479" max="9479" width="12.25" style="1" customWidth="1"/>
    <col min="9480" max="9480" width="12.375" style="1" customWidth="1"/>
    <col min="9481" max="9481" width="12.875" style="1" customWidth="1"/>
    <col min="9482" max="9482" width="11.75" style="1" customWidth="1"/>
    <col min="9483" max="9483" width="13.25" style="1" customWidth="1"/>
    <col min="9484" max="9728" width="9.125" style="1"/>
    <col min="9729" max="9729" width="19.375" style="1" customWidth="1"/>
    <col min="9730" max="9730" width="26" style="1" customWidth="1"/>
    <col min="9731" max="9731" width="20.25" style="1" customWidth="1"/>
    <col min="9732" max="9732" width="10.125" style="1" customWidth="1"/>
    <col min="9733" max="9733" width="11.625" style="1" customWidth="1"/>
    <col min="9734" max="9734" width="12.375" style="1" customWidth="1"/>
    <col min="9735" max="9735" width="12.25" style="1" customWidth="1"/>
    <col min="9736" max="9736" width="12.375" style="1" customWidth="1"/>
    <col min="9737" max="9737" width="12.875" style="1" customWidth="1"/>
    <col min="9738" max="9738" width="11.75" style="1" customWidth="1"/>
    <col min="9739" max="9739" width="13.25" style="1" customWidth="1"/>
    <col min="9740" max="9984" width="9.125" style="1"/>
    <col min="9985" max="9985" width="19.375" style="1" customWidth="1"/>
    <col min="9986" max="9986" width="26" style="1" customWidth="1"/>
    <col min="9987" max="9987" width="20.25" style="1" customWidth="1"/>
    <col min="9988" max="9988" width="10.125" style="1" customWidth="1"/>
    <col min="9989" max="9989" width="11.625" style="1" customWidth="1"/>
    <col min="9990" max="9990" width="12.375" style="1" customWidth="1"/>
    <col min="9991" max="9991" width="12.25" style="1" customWidth="1"/>
    <col min="9992" max="9992" width="12.375" style="1" customWidth="1"/>
    <col min="9993" max="9993" width="12.875" style="1" customWidth="1"/>
    <col min="9994" max="9994" width="11.75" style="1" customWidth="1"/>
    <col min="9995" max="9995" width="13.25" style="1" customWidth="1"/>
    <col min="9996" max="10240" width="9.125" style="1"/>
    <col min="10241" max="10241" width="19.375" style="1" customWidth="1"/>
    <col min="10242" max="10242" width="26" style="1" customWidth="1"/>
    <col min="10243" max="10243" width="20.25" style="1" customWidth="1"/>
    <col min="10244" max="10244" width="10.125" style="1" customWidth="1"/>
    <col min="10245" max="10245" width="11.625" style="1" customWidth="1"/>
    <col min="10246" max="10246" width="12.375" style="1" customWidth="1"/>
    <col min="10247" max="10247" width="12.25" style="1" customWidth="1"/>
    <col min="10248" max="10248" width="12.375" style="1" customWidth="1"/>
    <col min="10249" max="10249" width="12.875" style="1" customWidth="1"/>
    <col min="10250" max="10250" width="11.75" style="1" customWidth="1"/>
    <col min="10251" max="10251" width="13.25" style="1" customWidth="1"/>
    <col min="10252" max="10496" width="9.125" style="1"/>
    <col min="10497" max="10497" width="19.375" style="1" customWidth="1"/>
    <col min="10498" max="10498" width="26" style="1" customWidth="1"/>
    <col min="10499" max="10499" width="20.25" style="1" customWidth="1"/>
    <col min="10500" max="10500" width="10.125" style="1" customWidth="1"/>
    <col min="10501" max="10501" width="11.625" style="1" customWidth="1"/>
    <col min="10502" max="10502" width="12.375" style="1" customWidth="1"/>
    <col min="10503" max="10503" width="12.25" style="1" customWidth="1"/>
    <col min="10504" max="10504" width="12.375" style="1" customWidth="1"/>
    <col min="10505" max="10505" width="12.875" style="1" customWidth="1"/>
    <col min="10506" max="10506" width="11.75" style="1" customWidth="1"/>
    <col min="10507" max="10507" width="13.25" style="1" customWidth="1"/>
    <col min="10508" max="10752" width="9.125" style="1"/>
    <col min="10753" max="10753" width="19.375" style="1" customWidth="1"/>
    <col min="10754" max="10754" width="26" style="1" customWidth="1"/>
    <col min="10755" max="10755" width="20.25" style="1" customWidth="1"/>
    <col min="10756" max="10756" width="10.125" style="1" customWidth="1"/>
    <col min="10757" max="10757" width="11.625" style="1" customWidth="1"/>
    <col min="10758" max="10758" width="12.375" style="1" customWidth="1"/>
    <col min="10759" max="10759" width="12.25" style="1" customWidth="1"/>
    <col min="10760" max="10760" width="12.375" style="1" customWidth="1"/>
    <col min="10761" max="10761" width="12.875" style="1" customWidth="1"/>
    <col min="10762" max="10762" width="11.75" style="1" customWidth="1"/>
    <col min="10763" max="10763" width="13.25" style="1" customWidth="1"/>
    <col min="10764" max="11008" width="9.125" style="1"/>
    <col min="11009" max="11009" width="19.375" style="1" customWidth="1"/>
    <col min="11010" max="11010" width="26" style="1" customWidth="1"/>
    <col min="11011" max="11011" width="20.25" style="1" customWidth="1"/>
    <col min="11012" max="11012" width="10.125" style="1" customWidth="1"/>
    <col min="11013" max="11013" width="11.625" style="1" customWidth="1"/>
    <col min="11014" max="11014" width="12.375" style="1" customWidth="1"/>
    <col min="11015" max="11015" width="12.25" style="1" customWidth="1"/>
    <col min="11016" max="11016" width="12.375" style="1" customWidth="1"/>
    <col min="11017" max="11017" width="12.875" style="1" customWidth="1"/>
    <col min="11018" max="11018" width="11.75" style="1" customWidth="1"/>
    <col min="11019" max="11019" width="13.25" style="1" customWidth="1"/>
    <col min="11020" max="11264" width="9.125" style="1"/>
    <col min="11265" max="11265" width="19.375" style="1" customWidth="1"/>
    <col min="11266" max="11266" width="26" style="1" customWidth="1"/>
    <col min="11267" max="11267" width="20.25" style="1" customWidth="1"/>
    <col min="11268" max="11268" width="10.125" style="1" customWidth="1"/>
    <col min="11269" max="11269" width="11.625" style="1" customWidth="1"/>
    <col min="11270" max="11270" width="12.375" style="1" customWidth="1"/>
    <col min="11271" max="11271" width="12.25" style="1" customWidth="1"/>
    <col min="11272" max="11272" width="12.375" style="1" customWidth="1"/>
    <col min="11273" max="11273" width="12.875" style="1" customWidth="1"/>
    <col min="11274" max="11274" width="11.75" style="1" customWidth="1"/>
    <col min="11275" max="11275" width="13.25" style="1" customWidth="1"/>
    <col min="11276" max="11520" width="9.125" style="1"/>
    <col min="11521" max="11521" width="19.375" style="1" customWidth="1"/>
    <col min="11522" max="11522" width="26" style="1" customWidth="1"/>
    <col min="11523" max="11523" width="20.25" style="1" customWidth="1"/>
    <col min="11524" max="11524" width="10.125" style="1" customWidth="1"/>
    <col min="11525" max="11525" width="11.625" style="1" customWidth="1"/>
    <col min="11526" max="11526" width="12.375" style="1" customWidth="1"/>
    <col min="11527" max="11527" width="12.25" style="1" customWidth="1"/>
    <col min="11528" max="11528" width="12.375" style="1" customWidth="1"/>
    <col min="11529" max="11529" width="12.875" style="1" customWidth="1"/>
    <col min="11530" max="11530" width="11.75" style="1" customWidth="1"/>
    <col min="11531" max="11531" width="13.25" style="1" customWidth="1"/>
    <col min="11532" max="11776" width="9.125" style="1"/>
    <col min="11777" max="11777" width="19.375" style="1" customWidth="1"/>
    <col min="11778" max="11778" width="26" style="1" customWidth="1"/>
    <col min="11779" max="11779" width="20.25" style="1" customWidth="1"/>
    <col min="11780" max="11780" width="10.125" style="1" customWidth="1"/>
    <col min="11781" max="11781" width="11.625" style="1" customWidth="1"/>
    <col min="11782" max="11782" width="12.375" style="1" customWidth="1"/>
    <col min="11783" max="11783" width="12.25" style="1" customWidth="1"/>
    <col min="11784" max="11784" width="12.375" style="1" customWidth="1"/>
    <col min="11785" max="11785" width="12.875" style="1" customWidth="1"/>
    <col min="11786" max="11786" width="11.75" style="1" customWidth="1"/>
    <col min="11787" max="11787" width="13.25" style="1" customWidth="1"/>
    <col min="11788" max="12032" width="9.125" style="1"/>
    <col min="12033" max="12033" width="19.375" style="1" customWidth="1"/>
    <col min="12034" max="12034" width="26" style="1" customWidth="1"/>
    <col min="12035" max="12035" width="20.25" style="1" customWidth="1"/>
    <col min="12036" max="12036" width="10.125" style="1" customWidth="1"/>
    <col min="12037" max="12037" width="11.625" style="1" customWidth="1"/>
    <col min="12038" max="12038" width="12.375" style="1" customWidth="1"/>
    <col min="12039" max="12039" width="12.25" style="1" customWidth="1"/>
    <col min="12040" max="12040" width="12.375" style="1" customWidth="1"/>
    <col min="12041" max="12041" width="12.875" style="1" customWidth="1"/>
    <col min="12042" max="12042" width="11.75" style="1" customWidth="1"/>
    <col min="12043" max="12043" width="13.25" style="1" customWidth="1"/>
    <col min="12044" max="12288" width="9.125" style="1"/>
    <col min="12289" max="12289" width="19.375" style="1" customWidth="1"/>
    <col min="12290" max="12290" width="26" style="1" customWidth="1"/>
    <col min="12291" max="12291" width="20.25" style="1" customWidth="1"/>
    <col min="12292" max="12292" width="10.125" style="1" customWidth="1"/>
    <col min="12293" max="12293" width="11.625" style="1" customWidth="1"/>
    <col min="12294" max="12294" width="12.375" style="1" customWidth="1"/>
    <col min="12295" max="12295" width="12.25" style="1" customWidth="1"/>
    <col min="12296" max="12296" width="12.375" style="1" customWidth="1"/>
    <col min="12297" max="12297" width="12.875" style="1" customWidth="1"/>
    <col min="12298" max="12298" width="11.75" style="1" customWidth="1"/>
    <col min="12299" max="12299" width="13.25" style="1" customWidth="1"/>
    <col min="12300" max="12544" width="9.125" style="1"/>
    <col min="12545" max="12545" width="19.375" style="1" customWidth="1"/>
    <col min="12546" max="12546" width="26" style="1" customWidth="1"/>
    <col min="12547" max="12547" width="20.25" style="1" customWidth="1"/>
    <col min="12548" max="12548" width="10.125" style="1" customWidth="1"/>
    <col min="12549" max="12549" width="11.625" style="1" customWidth="1"/>
    <col min="12550" max="12550" width="12.375" style="1" customWidth="1"/>
    <col min="12551" max="12551" width="12.25" style="1" customWidth="1"/>
    <col min="12552" max="12552" width="12.375" style="1" customWidth="1"/>
    <col min="12553" max="12553" width="12.875" style="1" customWidth="1"/>
    <col min="12554" max="12554" width="11.75" style="1" customWidth="1"/>
    <col min="12555" max="12555" width="13.25" style="1" customWidth="1"/>
    <col min="12556" max="12800" width="9.125" style="1"/>
    <col min="12801" max="12801" width="19.375" style="1" customWidth="1"/>
    <col min="12802" max="12802" width="26" style="1" customWidth="1"/>
    <col min="12803" max="12803" width="20.25" style="1" customWidth="1"/>
    <col min="12804" max="12804" width="10.125" style="1" customWidth="1"/>
    <col min="12805" max="12805" width="11.625" style="1" customWidth="1"/>
    <col min="12806" max="12806" width="12.375" style="1" customWidth="1"/>
    <col min="12807" max="12807" width="12.25" style="1" customWidth="1"/>
    <col min="12808" max="12808" width="12.375" style="1" customWidth="1"/>
    <col min="12809" max="12809" width="12.875" style="1" customWidth="1"/>
    <col min="12810" max="12810" width="11.75" style="1" customWidth="1"/>
    <col min="12811" max="12811" width="13.25" style="1" customWidth="1"/>
    <col min="12812" max="13056" width="9.125" style="1"/>
    <col min="13057" max="13057" width="19.375" style="1" customWidth="1"/>
    <col min="13058" max="13058" width="26" style="1" customWidth="1"/>
    <col min="13059" max="13059" width="20.25" style="1" customWidth="1"/>
    <col min="13060" max="13060" width="10.125" style="1" customWidth="1"/>
    <col min="13061" max="13061" width="11.625" style="1" customWidth="1"/>
    <col min="13062" max="13062" width="12.375" style="1" customWidth="1"/>
    <col min="13063" max="13063" width="12.25" style="1" customWidth="1"/>
    <col min="13064" max="13064" width="12.375" style="1" customWidth="1"/>
    <col min="13065" max="13065" width="12.875" style="1" customWidth="1"/>
    <col min="13066" max="13066" width="11.75" style="1" customWidth="1"/>
    <col min="13067" max="13067" width="13.25" style="1" customWidth="1"/>
    <col min="13068" max="13312" width="9.125" style="1"/>
    <col min="13313" max="13313" width="19.375" style="1" customWidth="1"/>
    <col min="13314" max="13314" width="26" style="1" customWidth="1"/>
    <col min="13315" max="13315" width="20.25" style="1" customWidth="1"/>
    <col min="13316" max="13316" width="10.125" style="1" customWidth="1"/>
    <col min="13317" max="13317" width="11.625" style="1" customWidth="1"/>
    <col min="13318" max="13318" width="12.375" style="1" customWidth="1"/>
    <col min="13319" max="13319" width="12.25" style="1" customWidth="1"/>
    <col min="13320" max="13320" width="12.375" style="1" customWidth="1"/>
    <col min="13321" max="13321" width="12.875" style="1" customWidth="1"/>
    <col min="13322" max="13322" width="11.75" style="1" customWidth="1"/>
    <col min="13323" max="13323" width="13.25" style="1" customWidth="1"/>
    <col min="13324" max="13568" width="9.125" style="1"/>
    <col min="13569" max="13569" width="19.375" style="1" customWidth="1"/>
    <col min="13570" max="13570" width="26" style="1" customWidth="1"/>
    <col min="13571" max="13571" width="20.25" style="1" customWidth="1"/>
    <col min="13572" max="13572" width="10.125" style="1" customWidth="1"/>
    <col min="13573" max="13573" width="11.625" style="1" customWidth="1"/>
    <col min="13574" max="13574" width="12.375" style="1" customWidth="1"/>
    <col min="13575" max="13575" width="12.25" style="1" customWidth="1"/>
    <col min="13576" max="13576" width="12.375" style="1" customWidth="1"/>
    <col min="13577" max="13577" width="12.875" style="1" customWidth="1"/>
    <col min="13578" max="13578" width="11.75" style="1" customWidth="1"/>
    <col min="13579" max="13579" width="13.25" style="1" customWidth="1"/>
    <col min="13580" max="13824" width="9.125" style="1"/>
    <col min="13825" max="13825" width="19.375" style="1" customWidth="1"/>
    <col min="13826" max="13826" width="26" style="1" customWidth="1"/>
    <col min="13827" max="13827" width="20.25" style="1" customWidth="1"/>
    <col min="13828" max="13828" width="10.125" style="1" customWidth="1"/>
    <col min="13829" max="13829" width="11.625" style="1" customWidth="1"/>
    <col min="13830" max="13830" width="12.375" style="1" customWidth="1"/>
    <col min="13831" max="13831" width="12.25" style="1" customWidth="1"/>
    <col min="13832" max="13832" width="12.375" style="1" customWidth="1"/>
    <col min="13833" max="13833" width="12.875" style="1" customWidth="1"/>
    <col min="13834" max="13834" width="11.75" style="1" customWidth="1"/>
    <col min="13835" max="13835" width="13.25" style="1" customWidth="1"/>
    <col min="13836" max="14080" width="9.125" style="1"/>
    <col min="14081" max="14081" width="19.375" style="1" customWidth="1"/>
    <col min="14082" max="14082" width="26" style="1" customWidth="1"/>
    <col min="14083" max="14083" width="20.25" style="1" customWidth="1"/>
    <col min="14084" max="14084" width="10.125" style="1" customWidth="1"/>
    <col min="14085" max="14085" width="11.625" style="1" customWidth="1"/>
    <col min="14086" max="14086" width="12.375" style="1" customWidth="1"/>
    <col min="14087" max="14087" width="12.25" style="1" customWidth="1"/>
    <col min="14088" max="14088" width="12.375" style="1" customWidth="1"/>
    <col min="14089" max="14089" width="12.875" style="1" customWidth="1"/>
    <col min="14090" max="14090" width="11.75" style="1" customWidth="1"/>
    <col min="14091" max="14091" width="13.25" style="1" customWidth="1"/>
    <col min="14092" max="14336" width="9.125" style="1"/>
    <col min="14337" max="14337" width="19.375" style="1" customWidth="1"/>
    <col min="14338" max="14338" width="26" style="1" customWidth="1"/>
    <col min="14339" max="14339" width="20.25" style="1" customWidth="1"/>
    <col min="14340" max="14340" width="10.125" style="1" customWidth="1"/>
    <col min="14341" max="14341" width="11.625" style="1" customWidth="1"/>
    <col min="14342" max="14342" width="12.375" style="1" customWidth="1"/>
    <col min="14343" max="14343" width="12.25" style="1" customWidth="1"/>
    <col min="14344" max="14344" width="12.375" style="1" customWidth="1"/>
    <col min="14345" max="14345" width="12.875" style="1" customWidth="1"/>
    <col min="14346" max="14346" width="11.75" style="1" customWidth="1"/>
    <col min="14347" max="14347" width="13.25" style="1" customWidth="1"/>
    <col min="14348" max="14592" width="9.125" style="1"/>
    <col min="14593" max="14593" width="19.375" style="1" customWidth="1"/>
    <col min="14594" max="14594" width="26" style="1" customWidth="1"/>
    <col min="14595" max="14595" width="20.25" style="1" customWidth="1"/>
    <col min="14596" max="14596" width="10.125" style="1" customWidth="1"/>
    <col min="14597" max="14597" width="11.625" style="1" customWidth="1"/>
    <col min="14598" max="14598" width="12.375" style="1" customWidth="1"/>
    <col min="14599" max="14599" width="12.25" style="1" customWidth="1"/>
    <col min="14600" max="14600" width="12.375" style="1" customWidth="1"/>
    <col min="14601" max="14601" width="12.875" style="1" customWidth="1"/>
    <col min="14602" max="14602" width="11.75" style="1" customWidth="1"/>
    <col min="14603" max="14603" width="13.25" style="1" customWidth="1"/>
    <col min="14604" max="14848" width="9.125" style="1"/>
    <col min="14849" max="14849" width="19.375" style="1" customWidth="1"/>
    <col min="14850" max="14850" width="26" style="1" customWidth="1"/>
    <col min="14851" max="14851" width="20.25" style="1" customWidth="1"/>
    <col min="14852" max="14852" width="10.125" style="1" customWidth="1"/>
    <col min="14853" max="14853" width="11.625" style="1" customWidth="1"/>
    <col min="14854" max="14854" width="12.375" style="1" customWidth="1"/>
    <col min="14855" max="14855" width="12.25" style="1" customWidth="1"/>
    <col min="14856" max="14856" width="12.375" style="1" customWidth="1"/>
    <col min="14857" max="14857" width="12.875" style="1" customWidth="1"/>
    <col min="14858" max="14858" width="11.75" style="1" customWidth="1"/>
    <col min="14859" max="14859" width="13.25" style="1" customWidth="1"/>
    <col min="14860" max="15104" width="9.125" style="1"/>
    <col min="15105" max="15105" width="19.375" style="1" customWidth="1"/>
    <col min="15106" max="15106" width="26" style="1" customWidth="1"/>
    <col min="15107" max="15107" width="20.25" style="1" customWidth="1"/>
    <col min="15108" max="15108" width="10.125" style="1" customWidth="1"/>
    <col min="15109" max="15109" width="11.625" style="1" customWidth="1"/>
    <col min="15110" max="15110" width="12.375" style="1" customWidth="1"/>
    <col min="15111" max="15111" width="12.25" style="1" customWidth="1"/>
    <col min="15112" max="15112" width="12.375" style="1" customWidth="1"/>
    <col min="15113" max="15113" width="12.875" style="1" customWidth="1"/>
    <col min="15114" max="15114" width="11.75" style="1" customWidth="1"/>
    <col min="15115" max="15115" width="13.25" style="1" customWidth="1"/>
    <col min="15116" max="15360" width="9.125" style="1"/>
    <col min="15361" max="15361" width="19.375" style="1" customWidth="1"/>
    <col min="15362" max="15362" width="26" style="1" customWidth="1"/>
    <col min="15363" max="15363" width="20.25" style="1" customWidth="1"/>
    <col min="15364" max="15364" width="10.125" style="1" customWidth="1"/>
    <col min="15365" max="15365" width="11.625" style="1" customWidth="1"/>
    <col min="15366" max="15366" width="12.375" style="1" customWidth="1"/>
    <col min="15367" max="15367" width="12.25" style="1" customWidth="1"/>
    <col min="15368" max="15368" width="12.375" style="1" customWidth="1"/>
    <col min="15369" max="15369" width="12.875" style="1" customWidth="1"/>
    <col min="15370" max="15370" width="11.75" style="1" customWidth="1"/>
    <col min="15371" max="15371" width="13.25" style="1" customWidth="1"/>
    <col min="15372" max="15616" width="9.125" style="1"/>
    <col min="15617" max="15617" width="19.375" style="1" customWidth="1"/>
    <col min="15618" max="15618" width="26" style="1" customWidth="1"/>
    <col min="15619" max="15619" width="20.25" style="1" customWidth="1"/>
    <col min="15620" max="15620" width="10.125" style="1" customWidth="1"/>
    <col min="15621" max="15621" width="11.625" style="1" customWidth="1"/>
    <col min="15622" max="15622" width="12.375" style="1" customWidth="1"/>
    <col min="15623" max="15623" width="12.25" style="1" customWidth="1"/>
    <col min="15624" max="15624" width="12.375" style="1" customWidth="1"/>
    <col min="15625" max="15625" width="12.875" style="1" customWidth="1"/>
    <col min="15626" max="15626" width="11.75" style="1" customWidth="1"/>
    <col min="15627" max="15627" width="13.25" style="1" customWidth="1"/>
    <col min="15628" max="15872" width="9.125" style="1"/>
    <col min="15873" max="15873" width="19.375" style="1" customWidth="1"/>
    <col min="15874" max="15874" width="26" style="1" customWidth="1"/>
    <col min="15875" max="15875" width="20.25" style="1" customWidth="1"/>
    <col min="15876" max="15876" width="10.125" style="1" customWidth="1"/>
    <col min="15877" max="15877" width="11.625" style="1" customWidth="1"/>
    <col min="15878" max="15878" width="12.375" style="1" customWidth="1"/>
    <col min="15879" max="15879" width="12.25" style="1" customWidth="1"/>
    <col min="15880" max="15880" width="12.375" style="1" customWidth="1"/>
    <col min="15881" max="15881" width="12.875" style="1" customWidth="1"/>
    <col min="15882" max="15882" width="11.75" style="1" customWidth="1"/>
    <col min="15883" max="15883" width="13.25" style="1" customWidth="1"/>
    <col min="15884" max="16128" width="9.125" style="1"/>
    <col min="16129" max="16129" width="19.375" style="1" customWidth="1"/>
    <col min="16130" max="16130" width="26" style="1" customWidth="1"/>
    <col min="16131" max="16131" width="20.25" style="1" customWidth="1"/>
    <col min="16132" max="16132" width="10.125" style="1" customWidth="1"/>
    <col min="16133" max="16133" width="11.625" style="1" customWidth="1"/>
    <col min="16134" max="16134" width="12.375" style="1" customWidth="1"/>
    <col min="16135" max="16135" width="12.25" style="1" customWidth="1"/>
    <col min="16136" max="16136" width="12.375" style="1" customWidth="1"/>
    <col min="16137" max="16137" width="12.875" style="1" customWidth="1"/>
    <col min="16138" max="16138" width="11.75" style="1" customWidth="1"/>
    <col min="16139" max="16139" width="13.25" style="1" customWidth="1"/>
    <col min="16140" max="16384" width="9.125" style="1"/>
  </cols>
  <sheetData>
    <row r="2" spans="1:9">
      <c r="A2" s="1" t="s">
        <v>20</v>
      </c>
      <c r="B2" s="1" t="s">
        <v>21</v>
      </c>
      <c r="D2" s="90"/>
      <c r="E2" s="90"/>
      <c r="F2" s="90"/>
    </row>
    <row r="3" spans="1:9">
      <c r="A3" s="1" t="s">
        <v>22</v>
      </c>
      <c r="B3" s="1" t="s">
        <v>48</v>
      </c>
      <c r="D3" s="90"/>
      <c r="E3" s="90"/>
      <c r="F3" s="90"/>
    </row>
    <row r="4" spans="1:9">
      <c r="A4" s="1" t="s">
        <v>23</v>
      </c>
      <c r="B4" s="1" t="s">
        <v>251</v>
      </c>
      <c r="D4" s="90"/>
      <c r="E4" s="90"/>
      <c r="F4" s="90"/>
    </row>
    <row r="5" spans="1:9">
      <c r="A5" s="1" t="s">
        <v>24</v>
      </c>
      <c r="B5" s="1" t="s">
        <v>25</v>
      </c>
      <c r="D5" s="90"/>
      <c r="E5" s="90"/>
      <c r="F5" s="90"/>
    </row>
    <row r="6" spans="1:9">
      <c r="A6" s="1" t="s">
        <v>26</v>
      </c>
      <c r="B6" s="1" t="s">
        <v>27</v>
      </c>
      <c r="D6" s="90"/>
      <c r="E6" s="90"/>
      <c r="F6" s="90"/>
    </row>
    <row r="7" spans="1:9">
      <c r="A7" s="1" t="s">
        <v>28</v>
      </c>
      <c r="B7" s="1" t="s">
        <v>222</v>
      </c>
      <c r="D7" s="90"/>
      <c r="E7" s="90"/>
      <c r="F7" s="90"/>
    </row>
    <row r="8" spans="1:9">
      <c r="A8" s="1" t="s">
        <v>29</v>
      </c>
      <c r="B8" s="1" t="s">
        <v>30</v>
      </c>
      <c r="D8" s="90"/>
      <c r="E8" s="90"/>
      <c r="F8" s="90"/>
    </row>
    <row r="9" spans="1:9" ht="14.3">
      <c r="A9" s="1" t="s">
        <v>31</v>
      </c>
      <c r="B9" s="29" t="s">
        <v>32</v>
      </c>
      <c r="D9" s="90"/>
      <c r="E9" s="90"/>
      <c r="F9" s="90"/>
    </row>
    <row r="10" spans="1:9">
      <c r="A10" s="1" t="s">
        <v>33</v>
      </c>
      <c r="B10" s="1" t="s">
        <v>34</v>
      </c>
      <c r="D10" s="90"/>
      <c r="E10" s="90"/>
      <c r="F10" s="90"/>
    </row>
    <row r="11" spans="1:9">
      <c r="D11" s="90"/>
      <c r="E11" s="90"/>
      <c r="F11" s="90"/>
    </row>
    <row r="12" spans="1:9">
      <c r="A12" s="365" t="s">
        <v>35</v>
      </c>
      <c r="B12" s="356" t="s">
        <v>36</v>
      </c>
      <c r="C12" s="356" t="s">
        <v>37</v>
      </c>
      <c r="D12" s="366">
        <v>44805</v>
      </c>
      <c r="E12" s="1"/>
      <c r="F12" s="1"/>
      <c r="H12" s="1"/>
      <c r="I12" s="1"/>
    </row>
    <row r="13" spans="1:9">
      <c r="A13" s="357"/>
      <c r="B13" s="156"/>
      <c r="C13" s="156"/>
      <c r="D13" s="367">
        <v>44834</v>
      </c>
      <c r="E13" s="1"/>
      <c r="F13" s="1"/>
      <c r="H13" s="1"/>
      <c r="I13" s="1"/>
    </row>
    <row r="14" spans="1:9" ht="14.3">
      <c r="A14" s="241" t="s">
        <v>44</v>
      </c>
      <c r="B14" s="353" t="s">
        <v>253</v>
      </c>
      <c r="C14" s="353" t="s">
        <v>38</v>
      </c>
      <c r="D14" s="202">
        <v>154</v>
      </c>
      <c r="E14" s="1"/>
      <c r="F14" s="1"/>
      <c r="H14" s="1"/>
      <c r="I14" s="1"/>
    </row>
    <row r="15" spans="1:9" ht="14.3">
      <c r="A15" s="241" t="s">
        <v>45</v>
      </c>
      <c r="B15" s="203" t="s">
        <v>253</v>
      </c>
      <c r="C15" s="203" t="s">
        <v>39</v>
      </c>
      <c r="D15" s="202">
        <f>+D14</f>
        <v>154</v>
      </c>
      <c r="E15" s="1"/>
      <c r="F15" s="1"/>
      <c r="H15" s="1"/>
      <c r="I15" s="1"/>
    </row>
    <row r="16" spans="1:9" ht="14.3">
      <c r="A16" s="357" t="s">
        <v>44</v>
      </c>
      <c r="B16" s="349" t="s">
        <v>253</v>
      </c>
      <c r="C16" s="358" t="s">
        <v>431</v>
      </c>
      <c r="D16" s="368">
        <f>+D14</f>
        <v>154</v>
      </c>
      <c r="E16" s="1"/>
      <c r="F16" s="1"/>
      <c r="H16" s="1"/>
      <c r="I16" s="1"/>
    </row>
    <row r="17" spans="1:9" ht="14.3">
      <c r="A17" s="241" t="s">
        <v>44</v>
      </c>
      <c r="B17" s="353" t="s">
        <v>254</v>
      </c>
      <c r="C17" s="353" t="s">
        <v>38</v>
      </c>
      <c r="D17" s="202">
        <v>162</v>
      </c>
      <c r="E17" s="1"/>
      <c r="F17" s="1"/>
      <c r="H17" s="1"/>
      <c r="I17" s="1"/>
    </row>
    <row r="18" spans="1:9" ht="14.3">
      <c r="A18" s="241" t="s">
        <v>45</v>
      </c>
      <c r="B18" s="203" t="s">
        <v>254</v>
      </c>
      <c r="C18" s="203" t="s">
        <v>39</v>
      </c>
      <c r="D18" s="202">
        <f>+D17</f>
        <v>162</v>
      </c>
      <c r="E18" s="1"/>
      <c r="F18" s="1"/>
      <c r="H18" s="1"/>
      <c r="I18" s="1"/>
    </row>
    <row r="19" spans="1:9" ht="14.3">
      <c r="A19" s="349" t="s">
        <v>44</v>
      </c>
      <c r="B19" s="203" t="s">
        <v>254</v>
      </c>
      <c r="C19" s="358" t="s">
        <v>431</v>
      </c>
      <c r="D19" s="368">
        <f>+D17</f>
        <v>162</v>
      </c>
      <c r="E19" s="1"/>
      <c r="F19" s="1"/>
      <c r="H19" s="1"/>
      <c r="I19" s="1"/>
    </row>
    <row r="20" spans="1:9" ht="14.3">
      <c r="A20" s="241" t="s">
        <v>60</v>
      </c>
      <c r="B20" s="353" t="s">
        <v>122</v>
      </c>
      <c r="C20" s="353" t="s">
        <v>38</v>
      </c>
      <c r="D20" s="369">
        <v>174</v>
      </c>
      <c r="E20" s="1"/>
      <c r="F20" s="1"/>
      <c r="H20" s="1"/>
      <c r="I20" s="1"/>
    </row>
    <row r="21" spans="1:9" ht="14.3">
      <c r="A21" s="241" t="s">
        <v>60</v>
      </c>
      <c r="B21" s="203" t="s">
        <v>122</v>
      </c>
      <c r="C21" s="203" t="s">
        <v>39</v>
      </c>
      <c r="D21" s="202">
        <f>+D20</f>
        <v>174</v>
      </c>
      <c r="E21" s="1"/>
      <c r="F21" s="1"/>
      <c r="H21" s="1"/>
      <c r="I21" s="1"/>
    </row>
    <row r="22" spans="1:9" ht="14.3">
      <c r="A22" s="241" t="s">
        <v>60</v>
      </c>
      <c r="B22" s="203" t="s">
        <v>122</v>
      </c>
      <c r="C22" s="203" t="s">
        <v>40</v>
      </c>
      <c r="D22" s="202">
        <f>+D21+55</f>
        <v>229</v>
      </c>
      <c r="E22" s="1"/>
      <c r="F22" s="1"/>
      <c r="H22" s="1"/>
      <c r="I22" s="1"/>
    </row>
    <row r="23" spans="1:9" ht="14.3">
      <c r="A23" s="241" t="s">
        <v>60</v>
      </c>
      <c r="B23" s="203" t="s">
        <v>122</v>
      </c>
      <c r="C23" s="203" t="s">
        <v>41</v>
      </c>
      <c r="D23" s="202">
        <f>+D21+55</f>
        <v>229</v>
      </c>
      <c r="E23" s="1"/>
      <c r="F23" s="1"/>
      <c r="H23" s="1"/>
      <c r="I23" s="1"/>
    </row>
    <row r="24" spans="1:9" ht="14.3">
      <c r="A24" s="357" t="s">
        <v>60</v>
      </c>
      <c r="B24" s="349" t="s">
        <v>122</v>
      </c>
      <c r="C24" s="358" t="s">
        <v>42</v>
      </c>
      <c r="D24" s="368">
        <f>+D21+12</f>
        <v>186</v>
      </c>
      <c r="E24" s="1"/>
      <c r="F24" s="1"/>
      <c r="H24" s="1"/>
      <c r="I24" s="1"/>
    </row>
    <row r="25" spans="1:9" ht="14.3">
      <c r="A25" s="241" t="s">
        <v>44</v>
      </c>
      <c r="B25" s="203" t="s">
        <v>255</v>
      </c>
      <c r="C25" s="203" t="s">
        <v>38</v>
      </c>
      <c r="D25" s="370">
        <v>198</v>
      </c>
      <c r="E25" s="1"/>
      <c r="F25" s="1"/>
      <c r="H25" s="1"/>
      <c r="I25" s="1"/>
    </row>
    <row r="26" spans="1:9" ht="14.3">
      <c r="A26" s="241" t="s">
        <v>45</v>
      </c>
      <c r="B26" s="203" t="s">
        <v>256</v>
      </c>
      <c r="C26" s="203" t="s">
        <v>39</v>
      </c>
      <c r="D26" s="202">
        <f>+D25</f>
        <v>198</v>
      </c>
      <c r="E26" s="1"/>
      <c r="F26" s="1"/>
      <c r="H26" s="1"/>
      <c r="I26" s="1"/>
    </row>
    <row r="27" spans="1:9" ht="14.3">
      <c r="A27" s="357" t="s">
        <v>44</v>
      </c>
      <c r="B27" s="349" t="s">
        <v>256</v>
      </c>
      <c r="C27" s="358" t="s">
        <v>431</v>
      </c>
      <c r="D27" s="368">
        <f>+D25</f>
        <v>198</v>
      </c>
      <c r="E27" s="1"/>
      <c r="F27" s="1"/>
      <c r="H27" s="1"/>
      <c r="I27" s="1"/>
    </row>
    <row r="28" spans="1:9" ht="14.3">
      <c r="A28" s="241" t="s">
        <v>60</v>
      </c>
      <c r="B28" s="203" t="s">
        <v>256</v>
      </c>
      <c r="C28" s="203" t="s">
        <v>38</v>
      </c>
      <c r="D28" s="370">
        <v>225</v>
      </c>
      <c r="E28" s="1"/>
      <c r="F28" s="1"/>
      <c r="H28" s="1"/>
      <c r="I28" s="1"/>
    </row>
    <row r="29" spans="1:9" ht="14.3">
      <c r="A29" s="241" t="s">
        <v>60</v>
      </c>
      <c r="B29" s="203" t="s">
        <v>256</v>
      </c>
      <c r="C29" s="203" t="s">
        <v>39</v>
      </c>
      <c r="D29" s="202">
        <f>+D28</f>
        <v>225</v>
      </c>
      <c r="E29" s="1"/>
      <c r="F29" s="1"/>
      <c r="H29" s="1"/>
      <c r="I29" s="1"/>
    </row>
    <row r="30" spans="1:9" ht="14.3">
      <c r="A30" s="241" t="s">
        <v>60</v>
      </c>
      <c r="B30" s="203" t="s">
        <v>256</v>
      </c>
      <c r="C30" s="203" t="s">
        <v>40</v>
      </c>
      <c r="D30" s="202">
        <f>+D29+55</f>
        <v>280</v>
      </c>
      <c r="E30" s="1"/>
      <c r="F30" s="1"/>
      <c r="H30" s="1"/>
      <c r="I30" s="1"/>
    </row>
    <row r="31" spans="1:9" ht="14.3">
      <c r="A31" s="241" t="s">
        <v>60</v>
      </c>
      <c r="B31" s="203" t="s">
        <v>256</v>
      </c>
      <c r="C31" s="203" t="s">
        <v>41</v>
      </c>
      <c r="D31" s="202">
        <f>+D29+55</f>
        <v>280</v>
      </c>
      <c r="E31" s="1"/>
      <c r="F31" s="1"/>
      <c r="H31" s="1"/>
      <c r="I31" s="1"/>
    </row>
    <row r="32" spans="1:9" ht="14.3">
      <c r="A32" s="357" t="s">
        <v>60</v>
      </c>
      <c r="B32" s="349" t="s">
        <v>256</v>
      </c>
      <c r="C32" s="358" t="s">
        <v>42</v>
      </c>
      <c r="D32" s="368">
        <f>+D29+12</f>
        <v>237</v>
      </c>
      <c r="E32" s="1"/>
      <c r="F32" s="1"/>
      <c r="H32" s="1"/>
      <c r="I32" s="1"/>
    </row>
    <row r="33" spans="1:9" ht="14.3">
      <c r="A33" s="241" t="s">
        <v>49</v>
      </c>
      <c r="B33" s="203" t="s">
        <v>257</v>
      </c>
      <c r="C33" s="203" t="s">
        <v>38</v>
      </c>
      <c r="D33" s="370">
        <v>259</v>
      </c>
      <c r="E33" s="1"/>
      <c r="F33" s="1"/>
      <c r="H33" s="1"/>
      <c r="I33" s="1"/>
    </row>
    <row r="34" spans="1:9" ht="14.3">
      <c r="A34" s="241" t="s">
        <v>49</v>
      </c>
      <c r="B34" s="203" t="s">
        <v>257</v>
      </c>
      <c r="C34" s="203" t="s">
        <v>39</v>
      </c>
      <c r="D34" s="202">
        <f>+D33</f>
        <v>259</v>
      </c>
      <c r="E34" s="1"/>
      <c r="F34" s="1"/>
      <c r="H34" s="1"/>
      <c r="I34" s="1"/>
    </row>
    <row r="35" spans="1:9" ht="14.3">
      <c r="A35" s="241" t="s">
        <v>49</v>
      </c>
      <c r="B35" s="203" t="s">
        <v>257</v>
      </c>
      <c r="C35" s="203" t="s">
        <v>40</v>
      </c>
      <c r="D35" s="202">
        <f>+D34+55</f>
        <v>314</v>
      </c>
      <c r="E35" s="1"/>
      <c r="F35" s="1"/>
      <c r="H35" s="1"/>
      <c r="I35" s="1"/>
    </row>
    <row r="36" spans="1:9" ht="14.3">
      <c r="A36" s="241" t="s">
        <v>49</v>
      </c>
      <c r="B36" s="203" t="s">
        <v>257</v>
      </c>
      <c r="C36" s="203" t="s">
        <v>41</v>
      </c>
      <c r="D36" s="202">
        <f>+D34+55</f>
        <v>314</v>
      </c>
      <c r="E36" s="1"/>
      <c r="F36" s="1"/>
      <c r="H36" s="1"/>
      <c r="I36" s="1"/>
    </row>
    <row r="37" spans="1:9" ht="14.3">
      <c r="A37" s="357" t="s">
        <v>49</v>
      </c>
      <c r="B37" s="349" t="s">
        <v>257</v>
      </c>
      <c r="C37" s="358" t="s">
        <v>42</v>
      </c>
      <c r="D37" s="368">
        <f>+D34+12</f>
        <v>271</v>
      </c>
      <c r="E37" s="1"/>
      <c r="F37" s="1"/>
      <c r="H37" s="1"/>
      <c r="I37" s="1"/>
    </row>
    <row r="38" spans="1:9" ht="14.3">
      <c r="A38" s="241" t="s">
        <v>47</v>
      </c>
      <c r="B38" s="203" t="s">
        <v>258</v>
      </c>
      <c r="C38" s="203" t="s">
        <v>38</v>
      </c>
      <c r="D38" s="370">
        <v>570</v>
      </c>
      <c r="E38" s="1"/>
      <c r="F38" s="1"/>
      <c r="H38" s="1"/>
      <c r="I38" s="1"/>
    </row>
    <row r="39" spans="1:9" ht="14.3">
      <c r="A39" s="241" t="s">
        <v>47</v>
      </c>
      <c r="B39" s="203" t="s">
        <v>258</v>
      </c>
      <c r="C39" s="203" t="s">
        <v>39</v>
      </c>
      <c r="D39" s="202">
        <f>+D38</f>
        <v>570</v>
      </c>
      <c r="E39" s="1"/>
      <c r="F39" s="1"/>
      <c r="H39" s="1"/>
      <c r="I39" s="1"/>
    </row>
    <row r="40" spans="1:9" ht="14.3">
      <c r="A40" s="241" t="s">
        <v>47</v>
      </c>
      <c r="B40" s="203" t="s">
        <v>258</v>
      </c>
      <c r="C40" s="203" t="s">
        <v>40</v>
      </c>
      <c r="D40" s="202">
        <f>+D39+55</f>
        <v>625</v>
      </c>
      <c r="E40" s="1"/>
      <c r="F40" s="1"/>
      <c r="H40" s="1"/>
      <c r="I40" s="1"/>
    </row>
    <row r="41" spans="1:9" ht="14.3">
      <c r="A41" s="241" t="s">
        <v>47</v>
      </c>
      <c r="B41" s="203" t="s">
        <v>258</v>
      </c>
      <c r="C41" s="203" t="s">
        <v>41</v>
      </c>
      <c r="D41" s="202">
        <f>+D39+55</f>
        <v>625</v>
      </c>
      <c r="E41" s="1"/>
      <c r="F41" s="1"/>
      <c r="H41" s="1"/>
      <c r="I41" s="1"/>
    </row>
    <row r="42" spans="1:9" ht="14.3">
      <c r="A42" s="357" t="s">
        <v>47</v>
      </c>
      <c r="B42" s="349" t="s">
        <v>258</v>
      </c>
      <c r="C42" s="358" t="s">
        <v>42</v>
      </c>
      <c r="D42" s="368">
        <f>+D39+12</f>
        <v>582</v>
      </c>
      <c r="E42" s="1"/>
      <c r="F42" s="1"/>
      <c r="H42" s="1"/>
      <c r="I42" s="1"/>
    </row>
    <row r="43" spans="1:9" ht="16.3">
      <c r="A43" s="330" t="s">
        <v>507</v>
      </c>
      <c r="B43" s="35"/>
      <c r="C43" s="65"/>
      <c r="D43" s="1"/>
      <c r="E43" s="1"/>
      <c r="F43" s="1"/>
      <c r="H43" s="1"/>
      <c r="I43" s="1"/>
    </row>
    <row r="44" spans="1:9" ht="16.3">
      <c r="A44" s="330" t="s">
        <v>508</v>
      </c>
      <c r="D44" s="90"/>
      <c r="E44" s="90"/>
      <c r="F44" s="90"/>
    </row>
    <row r="45" spans="1:9" ht="16.3">
      <c r="A45" s="334" t="s">
        <v>509</v>
      </c>
      <c r="D45" s="90"/>
      <c r="E45" s="90"/>
      <c r="F45" s="90"/>
    </row>
    <row r="46" spans="1:9" ht="16.3">
      <c r="A46" s="335" t="s">
        <v>510</v>
      </c>
      <c r="D46" s="90"/>
      <c r="E46" s="90"/>
      <c r="F46" s="90"/>
    </row>
    <row r="47" spans="1:9" ht="16.3">
      <c r="A47" s="335" t="s">
        <v>511</v>
      </c>
      <c r="D47" s="90"/>
      <c r="E47" s="90"/>
      <c r="F47" s="90"/>
    </row>
    <row r="48" spans="1:9" ht="16.3">
      <c r="A48" s="371" t="s">
        <v>252</v>
      </c>
      <c r="D48" s="90"/>
      <c r="E48" s="90"/>
      <c r="F48" s="90"/>
      <c r="H48" s="1"/>
      <c r="I48" s="1"/>
    </row>
    <row r="49" spans="1:9" ht="16.3">
      <c r="A49" s="335" t="s">
        <v>537</v>
      </c>
      <c r="D49" s="1"/>
      <c r="E49" s="1"/>
      <c r="F49" s="1"/>
      <c r="H49" s="1"/>
      <c r="I49" s="1"/>
    </row>
    <row r="50" spans="1:9" ht="16.3">
      <c r="A50" s="372" t="s">
        <v>538</v>
      </c>
      <c r="B50" s="51"/>
      <c r="D50" s="1"/>
      <c r="E50" s="1"/>
      <c r="F50" s="1"/>
      <c r="H50" s="1"/>
      <c r="I50" s="1"/>
    </row>
    <row r="51" spans="1:9" ht="16.3">
      <c r="A51" s="373" t="s">
        <v>539</v>
      </c>
      <c r="B51" s="51"/>
      <c r="D51" s="1"/>
      <c r="E51" s="1"/>
      <c r="F51" s="1"/>
      <c r="H51" s="1"/>
      <c r="I51" s="1"/>
    </row>
    <row r="52" spans="1:9" ht="16.3">
      <c r="A52" s="374" t="s">
        <v>540</v>
      </c>
      <c r="B52" s="51"/>
      <c r="D52" s="1"/>
      <c r="E52" s="1"/>
      <c r="F52" s="1"/>
      <c r="H52" s="1"/>
      <c r="I52" s="1"/>
    </row>
    <row r="53" spans="1:9" ht="16.3">
      <c r="A53" s="374" t="s">
        <v>541</v>
      </c>
      <c r="B53" s="51"/>
      <c r="D53" s="1"/>
      <c r="E53" s="1"/>
      <c r="F53" s="1"/>
      <c r="H53" s="1"/>
      <c r="I53" s="1"/>
    </row>
    <row r="54" spans="1:9" ht="16.3">
      <c r="A54" s="374" t="s">
        <v>542</v>
      </c>
      <c r="B54" s="51"/>
    </row>
    <row r="55" spans="1:9" ht="16.3">
      <c r="A55" s="374" t="s">
        <v>543</v>
      </c>
      <c r="B55" s="51"/>
    </row>
    <row r="56" spans="1:9" ht="16.3">
      <c r="A56" s="375" t="s">
        <v>544</v>
      </c>
      <c r="B56" s="51"/>
    </row>
    <row r="58" spans="1:9" ht="14.3">
      <c r="A58" s="273" t="s">
        <v>545</v>
      </c>
    </row>
    <row r="66" spans="4:9">
      <c r="D66" s="1"/>
      <c r="E66" s="1"/>
      <c r="F66" s="1"/>
      <c r="H66" s="1"/>
      <c r="I66" s="1"/>
    </row>
    <row r="67" spans="4:9">
      <c r="D67" s="1"/>
      <c r="E67" s="1"/>
      <c r="F67" s="1"/>
      <c r="H67" s="1"/>
      <c r="I67" s="1"/>
    </row>
    <row r="68" spans="4:9">
      <c r="D68" s="1"/>
      <c r="E68" s="1"/>
      <c r="F68" s="1"/>
      <c r="H68" s="1"/>
      <c r="I68" s="1"/>
    </row>
    <row r="69" spans="4:9">
      <c r="D69" s="1"/>
      <c r="E69" s="1"/>
      <c r="F69" s="1"/>
      <c r="H69" s="1"/>
      <c r="I69" s="1"/>
    </row>
    <row r="70" spans="4:9">
      <c r="D70" s="1"/>
      <c r="E70" s="1"/>
      <c r="F70" s="1"/>
      <c r="H70" s="1"/>
      <c r="I70" s="1"/>
    </row>
    <row r="71" spans="4:9">
      <c r="D71" s="1"/>
      <c r="E71" s="1"/>
      <c r="F71" s="1"/>
      <c r="H71" s="1"/>
      <c r="I71" s="1"/>
    </row>
    <row r="72" spans="4:9">
      <c r="D72" s="1"/>
      <c r="E72" s="1"/>
      <c r="F72" s="1"/>
      <c r="H72" s="1"/>
      <c r="I72" s="1"/>
    </row>
    <row r="73" spans="4:9">
      <c r="D73" s="1"/>
      <c r="E73" s="1"/>
      <c r="F73" s="1"/>
      <c r="H73" s="1"/>
      <c r="I73" s="1"/>
    </row>
    <row r="74" spans="4:9">
      <c r="D74" s="1"/>
      <c r="E74" s="1"/>
      <c r="F74" s="1"/>
      <c r="H74" s="1"/>
      <c r="I74" s="1"/>
    </row>
    <row r="75" spans="4:9">
      <c r="D75" s="1"/>
      <c r="E75" s="1"/>
      <c r="F75" s="1"/>
      <c r="H75" s="1"/>
      <c r="I75" s="1"/>
    </row>
    <row r="76" spans="4:9">
      <c r="D76" s="1"/>
      <c r="E76" s="1"/>
      <c r="F76" s="1"/>
      <c r="H76" s="1"/>
      <c r="I76" s="1"/>
    </row>
    <row r="77" spans="4:9">
      <c r="D77" s="1"/>
      <c r="E77" s="1"/>
      <c r="F77" s="1"/>
      <c r="H77" s="1"/>
      <c r="I77" s="1"/>
    </row>
    <row r="78" spans="4:9">
      <c r="D78" s="1"/>
      <c r="E78" s="1"/>
      <c r="F78" s="1"/>
      <c r="H78" s="1"/>
      <c r="I78" s="1"/>
    </row>
    <row r="79" spans="4:9">
      <c r="D79" s="1"/>
      <c r="E79" s="1"/>
      <c r="F79" s="1"/>
      <c r="H79" s="1"/>
      <c r="I79" s="1"/>
    </row>
    <row r="80" spans="4:9">
      <c r="D80" s="1"/>
      <c r="E80" s="1"/>
      <c r="F80" s="1"/>
      <c r="H80" s="1"/>
      <c r="I80" s="1"/>
    </row>
    <row r="81" spans="4:9">
      <c r="D81" s="1"/>
      <c r="E81" s="1"/>
      <c r="F81" s="1"/>
      <c r="H81" s="1"/>
      <c r="I81" s="1"/>
    </row>
    <row r="82" spans="4:9">
      <c r="D82" s="1"/>
      <c r="E82" s="1"/>
      <c r="F82" s="1"/>
      <c r="H82" s="1"/>
      <c r="I82" s="1"/>
    </row>
    <row r="83" spans="4:9">
      <c r="D83" s="1"/>
      <c r="E83" s="1"/>
      <c r="F83" s="1"/>
      <c r="H83" s="1"/>
      <c r="I83" s="1"/>
    </row>
    <row r="84" spans="4:9">
      <c r="D84" s="1"/>
      <c r="E84" s="1"/>
      <c r="F84" s="1"/>
      <c r="H84" s="1"/>
      <c r="I84" s="1"/>
    </row>
    <row r="85" spans="4:9">
      <c r="D85" s="1"/>
      <c r="E85" s="1"/>
      <c r="F85" s="1"/>
      <c r="H85" s="1"/>
      <c r="I85" s="1"/>
    </row>
    <row r="86" spans="4:9">
      <c r="D86" s="1"/>
      <c r="E86" s="1"/>
      <c r="F86" s="1"/>
      <c r="H86" s="1"/>
      <c r="I86" s="1"/>
    </row>
    <row r="87" spans="4:9">
      <c r="D87" s="1"/>
      <c r="E87" s="1"/>
      <c r="F87" s="1"/>
      <c r="H87" s="1"/>
      <c r="I87" s="1"/>
    </row>
    <row r="88" spans="4:9">
      <c r="D88" s="1"/>
      <c r="E88" s="1"/>
      <c r="F88" s="1"/>
      <c r="H88" s="1"/>
      <c r="I88" s="1"/>
    </row>
    <row r="89" spans="4:9">
      <c r="D89" s="1"/>
      <c r="E89" s="1"/>
      <c r="F89" s="1"/>
      <c r="H89" s="1"/>
      <c r="I89" s="1"/>
    </row>
    <row r="90" spans="4:9">
      <c r="D90" s="1"/>
      <c r="E90" s="1"/>
      <c r="F90" s="1"/>
      <c r="H90" s="1"/>
      <c r="I90" s="1"/>
    </row>
    <row r="91" spans="4:9">
      <c r="D91" s="1"/>
      <c r="E91" s="1"/>
      <c r="F91" s="1"/>
      <c r="H91" s="1"/>
      <c r="I91" s="1"/>
    </row>
    <row r="92" spans="4:9">
      <c r="D92" s="1"/>
      <c r="E92" s="1"/>
      <c r="F92" s="1"/>
      <c r="H92" s="1"/>
      <c r="I92" s="1"/>
    </row>
    <row r="93" spans="4:9">
      <c r="D93" s="1"/>
      <c r="E93" s="1"/>
      <c r="F93" s="1"/>
      <c r="H93" s="1"/>
      <c r="I93" s="1"/>
    </row>
    <row r="94" spans="4:9">
      <c r="D94" s="1"/>
      <c r="E94" s="1"/>
      <c r="F94" s="1"/>
      <c r="H94" s="1"/>
      <c r="I94" s="1"/>
    </row>
    <row r="95" spans="4:9">
      <c r="D95" s="1"/>
      <c r="E95" s="1"/>
      <c r="F95" s="1"/>
      <c r="H95" s="1"/>
      <c r="I95" s="1"/>
    </row>
    <row r="96" spans="4:9">
      <c r="D96" s="1"/>
      <c r="E96" s="1"/>
      <c r="F96" s="1"/>
      <c r="H96" s="1"/>
      <c r="I96" s="1"/>
    </row>
    <row r="97" spans="4:9">
      <c r="D97" s="1"/>
      <c r="E97" s="1"/>
      <c r="F97" s="1"/>
      <c r="H97" s="1"/>
      <c r="I97" s="1"/>
    </row>
    <row r="98" spans="4:9">
      <c r="D98" s="1"/>
      <c r="E98" s="1"/>
      <c r="F98" s="1"/>
      <c r="H98" s="1"/>
      <c r="I98" s="1"/>
    </row>
    <row r="99" spans="4:9">
      <c r="D99" s="1"/>
      <c r="E99" s="1"/>
      <c r="F99" s="1"/>
      <c r="H99" s="1"/>
      <c r="I99" s="1"/>
    </row>
    <row r="100" spans="4:9">
      <c r="D100" s="1"/>
      <c r="E100" s="1"/>
      <c r="F100" s="1"/>
      <c r="H100" s="1"/>
      <c r="I100" s="1"/>
    </row>
    <row r="101" spans="4:9">
      <c r="D101" s="1"/>
      <c r="E101" s="1"/>
      <c r="F101" s="1"/>
      <c r="H101" s="1"/>
      <c r="I101" s="1"/>
    </row>
    <row r="102" spans="4:9">
      <c r="D102" s="1"/>
      <c r="E102" s="1"/>
      <c r="F102" s="1"/>
      <c r="H102" s="1"/>
      <c r="I102" s="1"/>
    </row>
    <row r="103" spans="4:9">
      <c r="D103" s="1"/>
      <c r="E103" s="1"/>
      <c r="F103" s="1"/>
      <c r="H103" s="1"/>
      <c r="I103" s="1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2"/>
  <sheetViews>
    <sheetView topLeftCell="A13" zoomScale="85" zoomScaleNormal="85" workbookViewId="0"/>
  </sheetViews>
  <sheetFormatPr defaultColWidth="9.125" defaultRowHeight="12.9"/>
  <cols>
    <col min="1" max="1" width="16.75" style="1" customWidth="1"/>
    <col min="2" max="2" width="26.375" style="1" bestFit="1" customWidth="1"/>
    <col min="3" max="3" width="20.25" style="1" customWidth="1"/>
    <col min="4" max="4" width="10.875" style="34" customWidth="1"/>
    <col min="5" max="5" width="10.875" style="1" customWidth="1"/>
    <col min="6" max="16384" width="9.125" style="1"/>
  </cols>
  <sheetData>
    <row r="1" spans="1:5" ht="14.3">
      <c r="A1" s="46"/>
    </row>
    <row r="2" spans="1:5">
      <c r="D2" s="1"/>
    </row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174</v>
      </c>
    </row>
    <row r="5" spans="1:5">
      <c r="A5" s="1" t="s">
        <v>23</v>
      </c>
      <c r="B5" s="1" t="s">
        <v>666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667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2" spans="1:5">
      <c r="D12" s="1"/>
    </row>
    <row r="13" spans="1:5">
      <c r="A13" s="480" t="s">
        <v>35</v>
      </c>
      <c r="B13" s="481" t="s">
        <v>36</v>
      </c>
      <c r="C13" s="462" t="s">
        <v>37</v>
      </c>
      <c r="D13" s="482">
        <v>45170</v>
      </c>
      <c r="E13" s="478">
        <v>45297</v>
      </c>
    </row>
    <row r="14" spans="1:5">
      <c r="A14" s="272"/>
      <c r="B14" s="483"/>
      <c r="C14" s="156"/>
      <c r="D14" s="484">
        <v>45282</v>
      </c>
      <c r="E14" s="227">
        <v>45382</v>
      </c>
    </row>
    <row r="15" spans="1:5">
      <c r="A15" s="241" t="s">
        <v>44</v>
      </c>
      <c r="B15" s="203" t="s">
        <v>671</v>
      </c>
      <c r="C15" s="35" t="s">
        <v>38</v>
      </c>
      <c r="D15" s="205">
        <v>53</v>
      </c>
      <c r="E15" s="205">
        <v>53</v>
      </c>
    </row>
    <row r="16" spans="1:5">
      <c r="A16" s="241" t="s">
        <v>45</v>
      </c>
      <c r="B16" s="203" t="s">
        <v>671</v>
      </c>
      <c r="C16" s="35" t="s">
        <v>39</v>
      </c>
      <c r="D16" s="205">
        <f>+D15</f>
        <v>53</v>
      </c>
      <c r="E16" s="205">
        <f>+E15</f>
        <v>53</v>
      </c>
    </row>
    <row r="17" spans="1:5">
      <c r="A17" s="241" t="s">
        <v>44</v>
      </c>
      <c r="B17" s="203" t="s">
        <v>671</v>
      </c>
      <c r="C17" s="1" t="s">
        <v>40</v>
      </c>
      <c r="D17" s="205">
        <f>+D15+27</f>
        <v>80</v>
      </c>
      <c r="E17" s="205">
        <f>+E15+27</f>
        <v>80</v>
      </c>
    </row>
    <row r="18" spans="1:5">
      <c r="A18" s="241" t="s">
        <v>44</v>
      </c>
      <c r="B18" s="203" t="s">
        <v>671</v>
      </c>
      <c r="C18" s="35" t="s">
        <v>41</v>
      </c>
      <c r="D18" s="205">
        <f>+D15+27</f>
        <v>80</v>
      </c>
      <c r="E18" s="205">
        <f>+E15+27</f>
        <v>80</v>
      </c>
    </row>
    <row r="19" spans="1:5">
      <c r="A19" s="272" t="s">
        <v>44</v>
      </c>
      <c r="B19" s="483" t="s">
        <v>671</v>
      </c>
      <c r="C19" s="483" t="s">
        <v>42</v>
      </c>
      <c r="D19" s="485">
        <f>+D15+15</f>
        <v>68</v>
      </c>
      <c r="E19" s="485">
        <f>+E15+15</f>
        <v>68</v>
      </c>
    </row>
    <row r="20" spans="1:5">
      <c r="A20" s="241" t="s">
        <v>47</v>
      </c>
      <c r="B20" s="203" t="s">
        <v>677</v>
      </c>
      <c r="C20" s="35" t="s">
        <v>38</v>
      </c>
      <c r="D20" s="205">
        <v>75</v>
      </c>
      <c r="E20" s="205">
        <v>75</v>
      </c>
    </row>
    <row r="21" spans="1:5">
      <c r="A21" s="241" t="s">
        <v>47</v>
      </c>
      <c r="B21" s="203" t="s">
        <v>677</v>
      </c>
      <c r="C21" s="35" t="s">
        <v>39</v>
      </c>
      <c r="D21" s="205">
        <f>+D20</f>
        <v>75</v>
      </c>
      <c r="E21" s="205">
        <f>+E20</f>
        <v>75</v>
      </c>
    </row>
    <row r="22" spans="1:5">
      <c r="A22" s="241" t="s">
        <v>47</v>
      </c>
      <c r="B22" s="203" t="s">
        <v>677</v>
      </c>
      <c r="C22" s="1" t="s">
        <v>40</v>
      </c>
      <c r="D22" s="205">
        <f>+D20+27</f>
        <v>102</v>
      </c>
      <c r="E22" s="205">
        <f>+E20+27</f>
        <v>102</v>
      </c>
    </row>
    <row r="23" spans="1:5">
      <c r="A23" s="241" t="s">
        <v>47</v>
      </c>
      <c r="B23" s="203" t="s">
        <v>677</v>
      </c>
      <c r="C23" s="35" t="s">
        <v>41</v>
      </c>
      <c r="D23" s="205">
        <f>+D20+27</f>
        <v>102</v>
      </c>
      <c r="E23" s="205">
        <f>+E20+27</f>
        <v>102</v>
      </c>
    </row>
    <row r="24" spans="1:5">
      <c r="A24" s="483" t="s">
        <v>47</v>
      </c>
      <c r="B24" s="483" t="s">
        <v>677</v>
      </c>
      <c r="C24" s="483" t="s">
        <v>42</v>
      </c>
      <c r="D24" s="485">
        <f>+D20+15</f>
        <v>90</v>
      </c>
      <c r="E24" s="485">
        <f>+E20+15</f>
        <v>90</v>
      </c>
    </row>
    <row r="25" spans="1:5">
      <c r="A25" s="241" t="s">
        <v>47</v>
      </c>
      <c r="B25" s="203" t="s">
        <v>678</v>
      </c>
      <c r="C25" s="35" t="s">
        <v>38</v>
      </c>
      <c r="D25" s="205">
        <v>82</v>
      </c>
      <c r="E25" s="205">
        <v>82</v>
      </c>
    </row>
    <row r="26" spans="1:5">
      <c r="A26" s="241" t="s">
        <v>47</v>
      </c>
      <c r="B26" s="203" t="s">
        <v>678</v>
      </c>
      <c r="C26" s="35" t="s">
        <v>39</v>
      </c>
      <c r="D26" s="205">
        <f>+D25</f>
        <v>82</v>
      </c>
      <c r="E26" s="205">
        <f>+E25</f>
        <v>82</v>
      </c>
    </row>
    <row r="27" spans="1:5">
      <c r="A27" s="241" t="s">
        <v>47</v>
      </c>
      <c r="B27" s="203" t="s">
        <v>678</v>
      </c>
      <c r="C27" s="1" t="s">
        <v>40</v>
      </c>
      <c r="D27" s="205">
        <f>+D25+27</f>
        <v>109</v>
      </c>
      <c r="E27" s="205">
        <f>+E25+27</f>
        <v>109</v>
      </c>
    </row>
    <row r="28" spans="1:5">
      <c r="A28" s="241" t="s">
        <v>47</v>
      </c>
      <c r="B28" s="203" t="s">
        <v>678</v>
      </c>
      <c r="C28" s="35" t="s">
        <v>41</v>
      </c>
      <c r="D28" s="205">
        <f>+D25+27</f>
        <v>109</v>
      </c>
      <c r="E28" s="205">
        <f>+E25+27</f>
        <v>109</v>
      </c>
    </row>
    <row r="29" spans="1:5">
      <c r="A29" s="483" t="s">
        <v>47</v>
      </c>
      <c r="B29" s="483" t="s">
        <v>678</v>
      </c>
      <c r="C29" s="483" t="s">
        <v>42</v>
      </c>
      <c r="D29" s="485">
        <f>+D25+15</f>
        <v>97</v>
      </c>
      <c r="E29" s="485">
        <f>+E25+15</f>
        <v>97</v>
      </c>
    </row>
    <row r="30" spans="1:5">
      <c r="A30" s="35"/>
      <c r="B30" s="35"/>
      <c r="C30" s="35"/>
      <c r="D30" s="66"/>
      <c r="E30" s="66"/>
    </row>
    <row r="31" spans="1:5">
      <c r="A31" s="1" t="s">
        <v>674</v>
      </c>
      <c r="D31" s="1"/>
    </row>
    <row r="32" spans="1:5" ht="16.3">
      <c r="A32" s="404" t="s">
        <v>675</v>
      </c>
      <c r="D32" s="1"/>
    </row>
    <row r="33" spans="1:4" ht="16.3">
      <c r="A33" s="488" t="s">
        <v>676</v>
      </c>
      <c r="D33" s="1"/>
    </row>
    <row r="34" spans="1:4" ht="16.3">
      <c r="A34" s="489" t="s">
        <v>662</v>
      </c>
      <c r="D34" s="1"/>
    </row>
    <row r="35" spans="1:4">
      <c r="A35" s="1" t="s">
        <v>658</v>
      </c>
      <c r="D35" s="1"/>
    </row>
    <row r="37" spans="1:4" ht="14.3">
      <c r="A37" s="327" t="s">
        <v>663</v>
      </c>
      <c r="B37" s="328"/>
    </row>
    <row r="38" spans="1:4">
      <c r="D38" s="1"/>
    </row>
    <row r="39" spans="1:4">
      <c r="D39" s="1"/>
    </row>
    <row r="40" spans="1:4">
      <c r="D40" s="1"/>
    </row>
    <row r="41" spans="1:4">
      <c r="D41" s="1"/>
    </row>
    <row r="42" spans="1:4">
      <c r="D42" s="1"/>
    </row>
    <row r="43" spans="1:4">
      <c r="D43" s="1"/>
    </row>
    <row r="44" spans="1:4">
      <c r="D44" s="1"/>
    </row>
    <row r="45" spans="1:4">
      <c r="D45" s="1"/>
    </row>
    <row r="46" spans="1:4">
      <c r="D46" s="1"/>
    </row>
    <row r="48" spans="1:4">
      <c r="D48" s="1"/>
    </row>
    <row r="49" spans="4:4">
      <c r="D49" s="1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1" spans="4:4">
      <c r="D91" s="1"/>
    </row>
    <row r="93" spans="4:4">
      <c r="D93" s="1"/>
    </row>
    <row r="98" spans="4:4">
      <c r="D98" s="1"/>
    </row>
    <row r="99" spans="4:4">
      <c r="D99" s="1"/>
    </row>
    <row r="100" spans="4:4">
      <c r="D100" s="1"/>
    </row>
    <row r="102" spans="4:4">
      <c r="D102" s="1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197"/>
  <sheetViews>
    <sheetView workbookViewId="0"/>
  </sheetViews>
  <sheetFormatPr defaultRowHeight="12.9"/>
  <cols>
    <col min="1" max="1" width="16.625" style="1" customWidth="1"/>
    <col min="2" max="2" width="28.125" style="1" customWidth="1"/>
    <col min="3" max="3" width="20.25" style="1" customWidth="1"/>
    <col min="4" max="4" width="11.25" style="34" customWidth="1"/>
    <col min="5" max="7" width="11.25" style="1" customWidth="1"/>
    <col min="8" max="8" width="12.375" style="1" customWidth="1"/>
    <col min="9" max="9" width="11.625" style="1" customWidth="1"/>
    <col min="10" max="256" width="9.125" style="1"/>
    <col min="257" max="257" width="17.875" style="1" customWidth="1"/>
    <col min="258" max="258" width="23.375" style="1" customWidth="1"/>
    <col min="259" max="259" width="20.25" style="1" customWidth="1"/>
    <col min="260" max="260" width="12.625" style="1" customWidth="1"/>
    <col min="261" max="261" width="12.875" style="1" customWidth="1"/>
    <col min="262" max="262" width="12.375" style="1" customWidth="1"/>
    <col min="263" max="263" width="12.75" style="1" customWidth="1"/>
    <col min="264" max="264" width="12.375" style="1" customWidth="1"/>
    <col min="265" max="265" width="11.625" style="1" customWidth="1"/>
    <col min="266" max="512" width="9.125" style="1"/>
    <col min="513" max="513" width="17.875" style="1" customWidth="1"/>
    <col min="514" max="514" width="23.375" style="1" customWidth="1"/>
    <col min="515" max="515" width="20.25" style="1" customWidth="1"/>
    <col min="516" max="516" width="12.625" style="1" customWidth="1"/>
    <col min="517" max="517" width="12.875" style="1" customWidth="1"/>
    <col min="518" max="518" width="12.375" style="1" customWidth="1"/>
    <col min="519" max="519" width="12.75" style="1" customWidth="1"/>
    <col min="520" max="520" width="12.375" style="1" customWidth="1"/>
    <col min="521" max="521" width="11.625" style="1" customWidth="1"/>
    <col min="522" max="768" width="9.125" style="1"/>
    <col min="769" max="769" width="17.875" style="1" customWidth="1"/>
    <col min="770" max="770" width="23.375" style="1" customWidth="1"/>
    <col min="771" max="771" width="20.25" style="1" customWidth="1"/>
    <col min="772" max="772" width="12.625" style="1" customWidth="1"/>
    <col min="773" max="773" width="12.875" style="1" customWidth="1"/>
    <col min="774" max="774" width="12.375" style="1" customWidth="1"/>
    <col min="775" max="775" width="12.75" style="1" customWidth="1"/>
    <col min="776" max="776" width="12.375" style="1" customWidth="1"/>
    <col min="777" max="777" width="11.625" style="1" customWidth="1"/>
    <col min="778" max="1024" width="9.125" style="1"/>
    <col min="1025" max="1025" width="17.875" style="1" customWidth="1"/>
    <col min="1026" max="1026" width="23.375" style="1" customWidth="1"/>
    <col min="1027" max="1027" width="20.25" style="1" customWidth="1"/>
    <col min="1028" max="1028" width="12.625" style="1" customWidth="1"/>
    <col min="1029" max="1029" width="12.875" style="1" customWidth="1"/>
    <col min="1030" max="1030" width="12.375" style="1" customWidth="1"/>
    <col min="1031" max="1031" width="12.75" style="1" customWidth="1"/>
    <col min="1032" max="1032" width="12.375" style="1" customWidth="1"/>
    <col min="1033" max="1033" width="11.625" style="1" customWidth="1"/>
    <col min="1034" max="1280" width="9.125" style="1"/>
    <col min="1281" max="1281" width="17.875" style="1" customWidth="1"/>
    <col min="1282" max="1282" width="23.375" style="1" customWidth="1"/>
    <col min="1283" max="1283" width="20.25" style="1" customWidth="1"/>
    <col min="1284" max="1284" width="12.625" style="1" customWidth="1"/>
    <col min="1285" max="1285" width="12.875" style="1" customWidth="1"/>
    <col min="1286" max="1286" width="12.375" style="1" customWidth="1"/>
    <col min="1287" max="1287" width="12.75" style="1" customWidth="1"/>
    <col min="1288" max="1288" width="12.375" style="1" customWidth="1"/>
    <col min="1289" max="1289" width="11.625" style="1" customWidth="1"/>
    <col min="1290" max="1536" width="9.125" style="1"/>
    <col min="1537" max="1537" width="17.875" style="1" customWidth="1"/>
    <col min="1538" max="1538" width="23.375" style="1" customWidth="1"/>
    <col min="1539" max="1539" width="20.25" style="1" customWidth="1"/>
    <col min="1540" max="1540" width="12.625" style="1" customWidth="1"/>
    <col min="1541" max="1541" width="12.875" style="1" customWidth="1"/>
    <col min="1542" max="1542" width="12.375" style="1" customWidth="1"/>
    <col min="1543" max="1543" width="12.75" style="1" customWidth="1"/>
    <col min="1544" max="1544" width="12.375" style="1" customWidth="1"/>
    <col min="1545" max="1545" width="11.625" style="1" customWidth="1"/>
    <col min="1546" max="1792" width="9.125" style="1"/>
    <col min="1793" max="1793" width="17.875" style="1" customWidth="1"/>
    <col min="1794" max="1794" width="23.375" style="1" customWidth="1"/>
    <col min="1795" max="1795" width="20.25" style="1" customWidth="1"/>
    <col min="1796" max="1796" width="12.625" style="1" customWidth="1"/>
    <col min="1797" max="1797" width="12.875" style="1" customWidth="1"/>
    <col min="1798" max="1798" width="12.375" style="1" customWidth="1"/>
    <col min="1799" max="1799" width="12.75" style="1" customWidth="1"/>
    <col min="1800" max="1800" width="12.375" style="1" customWidth="1"/>
    <col min="1801" max="1801" width="11.625" style="1" customWidth="1"/>
    <col min="1802" max="2048" width="9.125" style="1"/>
    <col min="2049" max="2049" width="17.875" style="1" customWidth="1"/>
    <col min="2050" max="2050" width="23.375" style="1" customWidth="1"/>
    <col min="2051" max="2051" width="20.25" style="1" customWidth="1"/>
    <col min="2052" max="2052" width="12.625" style="1" customWidth="1"/>
    <col min="2053" max="2053" width="12.875" style="1" customWidth="1"/>
    <col min="2054" max="2054" width="12.375" style="1" customWidth="1"/>
    <col min="2055" max="2055" width="12.75" style="1" customWidth="1"/>
    <col min="2056" max="2056" width="12.375" style="1" customWidth="1"/>
    <col min="2057" max="2057" width="11.625" style="1" customWidth="1"/>
    <col min="2058" max="2304" width="9.125" style="1"/>
    <col min="2305" max="2305" width="17.875" style="1" customWidth="1"/>
    <col min="2306" max="2306" width="23.375" style="1" customWidth="1"/>
    <col min="2307" max="2307" width="20.25" style="1" customWidth="1"/>
    <col min="2308" max="2308" width="12.625" style="1" customWidth="1"/>
    <col min="2309" max="2309" width="12.875" style="1" customWidth="1"/>
    <col min="2310" max="2310" width="12.375" style="1" customWidth="1"/>
    <col min="2311" max="2311" width="12.75" style="1" customWidth="1"/>
    <col min="2312" max="2312" width="12.375" style="1" customWidth="1"/>
    <col min="2313" max="2313" width="11.625" style="1" customWidth="1"/>
    <col min="2314" max="2560" width="9.125" style="1"/>
    <col min="2561" max="2561" width="17.875" style="1" customWidth="1"/>
    <col min="2562" max="2562" width="23.375" style="1" customWidth="1"/>
    <col min="2563" max="2563" width="20.25" style="1" customWidth="1"/>
    <col min="2564" max="2564" width="12.625" style="1" customWidth="1"/>
    <col min="2565" max="2565" width="12.875" style="1" customWidth="1"/>
    <col min="2566" max="2566" width="12.375" style="1" customWidth="1"/>
    <col min="2567" max="2567" width="12.75" style="1" customWidth="1"/>
    <col min="2568" max="2568" width="12.375" style="1" customWidth="1"/>
    <col min="2569" max="2569" width="11.625" style="1" customWidth="1"/>
    <col min="2570" max="2816" width="9.125" style="1"/>
    <col min="2817" max="2817" width="17.875" style="1" customWidth="1"/>
    <col min="2818" max="2818" width="23.375" style="1" customWidth="1"/>
    <col min="2819" max="2819" width="20.25" style="1" customWidth="1"/>
    <col min="2820" max="2820" width="12.625" style="1" customWidth="1"/>
    <col min="2821" max="2821" width="12.875" style="1" customWidth="1"/>
    <col min="2822" max="2822" width="12.375" style="1" customWidth="1"/>
    <col min="2823" max="2823" width="12.75" style="1" customWidth="1"/>
    <col min="2824" max="2824" width="12.375" style="1" customWidth="1"/>
    <col min="2825" max="2825" width="11.625" style="1" customWidth="1"/>
    <col min="2826" max="3072" width="9.125" style="1"/>
    <col min="3073" max="3073" width="17.875" style="1" customWidth="1"/>
    <col min="3074" max="3074" width="23.375" style="1" customWidth="1"/>
    <col min="3075" max="3075" width="20.25" style="1" customWidth="1"/>
    <col min="3076" max="3076" width="12.625" style="1" customWidth="1"/>
    <col min="3077" max="3077" width="12.875" style="1" customWidth="1"/>
    <col min="3078" max="3078" width="12.375" style="1" customWidth="1"/>
    <col min="3079" max="3079" width="12.75" style="1" customWidth="1"/>
    <col min="3080" max="3080" width="12.375" style="1" customWidth="1"/>
    <col min="3081" max="3081" width="11.625" style="1" customWidth="1"/>
    <col min="3082" max="3328" width="9.125" style="1"/>
    <col min="3329" max="3329" width="17.875" style="1" customWidth="1"/>
    <col min="3330" max="3330" width="23.375" style="1" customWidth="1"/>
    <col min="3331" max="3331" width="20.25" style="1" customWidth="1"/>
    <col min="3332" max="3332" width="12.625" style="1" customWidth="1"/>
    <col min="3333" max="3333" width="12.875" style="1" customWidth="1"/>
    <col min="3334" max="3334" width="12.375" style="1" customWidth="1"/>
    <col min="3335" max="3335" width="12.75" style="1" customWidth="1"/>
    <col min="3336" max="3336" width="12.375" style="1" customWidth="1"/>
    <col min="3337" max="3337" width="11.625" style="1" customWidth="1"/>
    <col min="3338" max="3584" width="9.125" style="1"/>
    <col min="3585" max="3585" width="17.875" style="1" customWidth="1"/>
    <col min="3586" max="3586" width="23.375" style="1" customWidth="1"/>
    <col min="3587" max="3587" width="20.25" style="1" customWidth="1"/>
    <col min="3588" max="3588" width="12.625" style="1" customWidth="1"/>
    <col min="3589" max="3589" width="12.875" style="1" customWidth="1"/>
    <col min="3590" max="3590" width="12.375" style="1" customWidth="1"/>
    <col min="3591" max="3591" width="12.75" style="1" customWidth="1"/>
    <col min="3592" max="3592" width="12.375" style="1" customWidth="1"/>
    <col min="3593" max="3593" width="11.625" style="1" customWidth="1"/>
    <col min="3594" max="3840" width="9.125" style="1"/>
    <col min="3841" max="3841" width="17.875" style="1" customWidth="1"/>
    <col min="3842" max="3842" width="23.375" style="1" customWidth="1"/>
    <col min="3843" max="3843" width="20.25" style="1" customWidth="1"/>
    <col min="3844" max="3844" width="12.625" style="1" customWidth="1"/>
    <col min="3845" max="3845" width="12.875" style="1" customWidth="1"/>
    <col min="3846" max="3846" width="12.375" style="1" customWidth="1"/>
    <col min="3847" max="3847" width="12.75" style="1" customWidth="1"/>
    <col min="3848" max="3848" width="12.375" style="1" customWidth="1"/>
    <col min="3849" max="3849" width="11.625" style="1" customWidth="1"/>
    <col min="3850" max="4096" width="9.125" style="1"/>
    <col min="4097" max="4097" width="17.875" style="1" customWidth="1"/>
    <col min="4098" max="4098" width="23.375" style="1" customWidth="1"/>
    <col min="4099" max="4099" width="20.25" style="1" customWidth="1"/>
    <col min="4100" max="4100" width="12.625" style="1" customWidth="1"/>
    <col min="4101" max="4101" width="12.875" style="1" customWidth="1"/>
    <col min="4102" max="4102" width="12.375" style="1" customWidth="1"/>
    <col min="4103" max="4103" width="12.75" style="1" customWidth="1"/>
    <col min="4104" max="4104" width="12.375" style="1" customWidth="1"/>
    <col min="4105" max="4105" width="11.625" style="1" customWidth="1"/>
    <col min="4106" max="4352" width="9.125" style="1"/>
    <col min="4353" max="4353" width="17.875" style="1" customWidth="1"/>
    <col min="4354" max="4354" width="23.375" style="1" customWidth="1"/>
    <col min="4355" max="4355" width="20.25" style="1" customWidth="1"/>
    <col min="4356" max="4356" width="12.625" style="1" customWidth="1"/>
    <col min="4357" max="4357" width="12.875" style="1" customWidth="1"/>
    <col min="4358" max="4358" width="12.375" style="1" customWidth="1"/>
    <col min="4359" max="4359" width="12.75" style="1" customWidth="1"/>
    <col min="4360" max="4360" width="12.375" style="1" customWidth="1"/>
    <col min="4361" max="4361" width="11.625" style="1" customWidth="1"/>
    <col min="4362" max="4608" width="9.125" style="1"/>
    <col min="4609" max="4609" width="17.875" style="1" customWidth="1"/>
    <col min="4610" max="4610" width="23.375" style="1" customWidth="1"/>
    <col min="4611" max="4611" width="20.25" style="1" customWidth="1"/>
    <col min="4612" max="4612" width="12.625" style="1" customWidth="1"/>
    <col min="4613" max="4613" width="12.875" style="1" customWidth="1"/>
    <col min="4614" max="4614" width="12.375" style="1" customWidth="1"/>
    <col min="4615" max="4615" width="12.75" style="1" customWidth="1"/>
    <col min="4616" max="4616" width="12.375" style="1" customWidth="1"/>
    <col min="4617" max="4617" width="11.625" style="1" customWidth="1"/>
    <col min="4618" max="4864" width="9.125" style="1"/>
    <col min="4865" max="4865" width="17.875" style="1" customWidth="1"/>
    <col min="4866" max="4866" width="23.375" style="1" customWidth="1"/>
    <col min="4867" max="4867" width="20.25" style="1" customWidth="1"/>
    <col min="4868" max="4868" width="12.625" style="1" customWidth="1"/>
    <col min="4869" max="4869" width="12.875" style="1" customWidth="1"/>
    <col min="4870" max="4870" width="12.375" style="1" customWidth="1"/>
    <col min="4871" max="4871" width="12.75" style="1" customWidth="1"/>
    <col min="4872" max="4872" width="12.375" style="1" customWidth="1"/>
    <col min="4873" max="4873" width="11.625" style="1" customWidth="1"/>
    <col min="4874" max="5120" width="9.125" style="1"/>
    <col min="5121" max="5121" width="17.875" style="1" customWidth="1"/>
    <col min="5122" max="5122" width="23.375" style="1" customWidth="1"/>
    <col min="5123" max="5123" width="20.25" style="1" customWidth="1"/>
    <col min="5124" max="5124" width="12.625" style="1" customWidth="1"/>
    <col min="5125" max="5125" width="12.875" style="1" customWidth="1"/>
    <col min="5126" max="5126" width="12.375" style="1" customWidth="1"/>
    <col min="5127" max="5127" width="12.75" style="1" customWidth="1"/>
    <col min="5128" max="5128" width="12.375" style="1" customWidth="1"/>
    <col min="5129" max="5129" width="11.625" style="1" customWidth="1"/>
    <col min="5130" max="5376" width="9.125" style="1"/>
    <col min="5377" max="5377" width="17.875" style="1" customWidth="1"/>
    <col min="5378" max="5378" width="23.375" style="1" customWidth="1"/>
    <col min="5379" max="5379" width="20.25" style="1" customWidth="1"/>
    <col min="5380" max="5380" width="12.625" style="1" customWidth="1"/>
    <col min="5381" max="5381" width="12.875" style="1" customWidth="1"/>
    <col min="5382" max="5382" width="12.375" style="1" customWidth="1"/>
    <col min="5383" max="5383" width="12.75" style="1" customWidth="1"/>
    <col min="5384" max="5384" width="12.375" style="1" customWidth="1"/>
    <col min="5385" max="5385" width="11.625" style="1" customWidth="1"/>
    <col min="5386" max="5632" width="9.125" style="1"/>
    <col min="5633" max="5633" width="17.875" style="1" customWidth="1"/>
    <col min="5634" max="5634" width="23.375" style="1" customWidth="1"/>
    <col min="5635" max="5635" width="20.25" style="1" customWidth="1"/>
    <col min="5636" max="5636" width="12.625" style="1" customWidth="1"/>
    <col min="5637" max="5637" width="12.875" style="1" customWidth="1"/>
    <col min="5638" max="5638" width="12.375" style="1" customWidth="1"/>
    <col min="5639" max="5639" width="12.75" style="1" customWidth="1"/>
    <col min="5640" max="5640" width="12.375" style="1" customWidth="1"/>
    <col min="5641" max="5641" width="11.625" style="1" customWidth="1"/>
    <col min="5642" max="5888" width="9.125" style="1"/>
    <col min="5889" max="5889" width="17.875" style="1" customWidth="1"/>
    <col min="5890" max="5890" width="23.375" style="1" customWidth="1"/>
    <col min="5891" max="5891" width="20.25" style="1" customWidth="1"/>
    <col min="5892" max="5892" width="12.625" style="1" customWidth="1"/>
    <col min="5893" max="5893" width="12.875" style="1" customWidth="1"/>
    <col min="5894" max="5894" width="12.375" style="1" customWidth="1"/>
    <col min="5895" max="5895" width="12.75" style="1" customWidth="1"/>
    <col min="5896" max="5896" width="12.375" style="1" customWidth="1"/>
    <col min="5897" max="5897" width="11.625" style="1" customWidth="1"/>
    <col min="5898" max="6144" width="9.125" style="1"/>
    <col min="6145" max="6145" width="17.875" style="1" customWidth="1"/>
    <col min="6146" max="6146" width="23.375" style="1" customWidth="1"/>
    <col min="6147" max="6147" width="20.25" style="1" customWidth="1"/>
    <col min="6148" max="6148" width="12.625" style="1" customWidth="1"/>
    <col min="6149" max="6149" width="12.875" style="1" customWidth="1"/>
    <col min="6150" max="6150" width="12.375" style="1" customWidth="1"/>
    <col min="6151" max="6151" width="12.75" style="1" customWidth="1"/>
    <col min="6152" max="6152" width="12.375" style="1" customWidth="1"/>
    <col min="6153" max="6153" width="11.625" style="1" customWidth="1"/>
    <col min="6154" max="6400" width="9.125" style="1"/>
    <col min="6401" max="6401" width="17.875" style="1" customWidth="1"/>
    <col min="6402" max="6402" width="23.375" style="1" customWidth="1"/>
    <col min="6403" max="6403" width="20.25" style="1" customWidth="1"/>
    <col min="6404" max="6404" width="12.625" style="1" customWidth="1"/>
    <col min="6405" max="6405" width="12.875" style="1" customWidth="1"/>
    <col min="6406" max="6406" width="12.375" style="1" customWidth="1"/>
    <col min="6407" max="6407" width="12.75" style="1" customWidth="1"/>
    <col min="6408" max="6408" width="12.375" style="1" customWidth="1"/>
    <col min="6409" max="6409" width="11.625" style="1" customWidth="1"/>
    <col min="6410" max="6656" width="9.125" style="1"/>
    <col min="6657" max="6657" width="17.875" style="1" customWidth="1"/>
    <col min="6658" max="6658" width="23.375" style="1" customWidth="1"/>
    <col min="6659" max="6659" width="20.25" style="1" customWidth="1"/>
    <col min="6660" max="6660" width="12.625" style="1" customWidth="1"/>
    <col min="6661" max="6661" width="12.875" style="1" customWidth="1"/>
    <col min="6662" max="6662" width="12.375" style="1" customWidth="1"/>
    <col min="6663" max="6663" width="12.75" style="1" customWidth="1"/>
    <col min="6664" max="6664" width="12.375" style="1" customWidth="1"/>
    <col min="6665" max="6665" width="11.625" style="1" customWidth="1"/>
    <col min="6666" max="6912" width="9.125" style="1"/>
    <col min="6913" max="6913" width="17.875" style="1" customWidth="1"/>
    <col min="6914" max="6914" width="23.375" style="1" customWidth="1"/>
    <col min="6915" max="6915" width="20.25" style="1" customWidth="1"/>
    <col min="6916" max="6916" width="12.625" style="1" customWidth="1"/>
    <col min="6917" max="6917" width="12.875" style="1" customWidth="1"/>
    <col min="6918" max="6918" width="12.375" style="1" customWidth="1"/>
    <col min="6919" max="6919" width="12.75" style="1" customWidth="1"/>
    <col min="6920" max="6920" width="12.375" style="1" customWidth="1"/>
    <col min="6921" max="6921" width="11.625" style="1" customWidth="1"/>
    <col min="6922" max="7168" width="9.125" style="1"/>
    <col min="7169" max="7169" width="17.875" style="1" customWidth="1"/>
    <col min="7170" max="7170" width="23.375" style="1" customWidth="1"/>
    <col min="7171" max="7171" width="20.25" style="1" customWidth="1"/>
    <col min="7172" max="7172" width="12.625" style="1" customWidth="1"/>
    <col min="7173" max="7173" width="12.875" style="1" customWidth="1"/>
    <col min="7174" max="7174" width="12.375" style="1" customWidth="1"/>
    <col min="7175" max="7175" width="12.75" style="1" customWidth="1"/>
    <col min="7176" max="7176" width="12.375" style="1" customWidth="1"/>
    <col min="7177" max="7177" width="11.625" style="1" customWidth="1"/>
    <col min="7178" max="7424" width="9.125" style="1"/>
    <col min="7425" max="7425" width="17.875" style="1" customWidth="1"/>
    <col min="7426" max="7426" width="23.375" style="1" customWidth="1"/>
    <col min="7427" max="7427" width="20.25" style="1" customWidth="1"/>
    <col min="7428" max="7428" width="12.625" style="1" customWidth="1"/>
    <col min="7429" max="7429" width="12.875" style="1" customWidth="1"/>
    <col min="7430" max="7430" width="12.375" style="1" customWidth="1"/>
    <col min="7431" max="7431" width="12.75" style="1" customWidth="1"/>
    <col min="7432" max="7432" width="12.375" style="1" customWidth="1"/>
    <col min="7433" max="7433" width="11.625" style="1" customWidth="1"/>
    <col min="7434" max="7680" width="9.125" style="1"/>
    <col min="7681" max="7681" width="17.875" style="1" customWidth="1"/>
    <col min="7682" max="7682" width="23.375" style="1" customWidth="1"/>
    <col min="7683" max="7683" width="20.25" style="1" customWidth="1"/>
    <col min="7684" max="7684" width="12.625" style="1" customWidth="1"/>
    <col min="7685" max="7685" width="12.875" style="1" customWidth="1"/>
    <col min="7686" max="7686" width="12.375" style="1" customWidth="1"/>
    <col min="7687" max="7687" width="12.75" style="1" customWidth="1"/>
    <col min="7688" max="7688" width="12.375" style="1" customWidth="1"/>
    <col min="7689" max="7689" width="11.625" style="1" customWidth="1"/>
    <col min="7690" max="7936" width="9.125" style="1"/>
    <col min="7937" max="7937" width="17.875" style="1" customWidth="1"/>
    <col min="7938" max="7938" width="23.375" style="1" customWidth="1"/>
    <col min="7939" max="7939" width="20.25" style="1" customWidth="1"/>
    <col min="7940" max="7940" width="12.625" style="1" customWidth="1"/>
    <col min="7941" max="7941" width="12.875" style="1" customWidth="1"/>
    <col min="7942" max="7942" width="12.375" style="1" customWidth="1"/>
    <col min="7943" max="7943" width="12.75" style="1" customWidth="1"/>
    <col min="7944" max="7944" width="12.375" style="1" customWidth="1"/>
    <col min="7945" max="7945" width="11.625" style="1" customWidth="1"/>
    <col min="7946" max="8192" width="9.125" style="1"/>
    <col min="8193" max="8193" width="17.875" style="1" customWidth="1"/>
    <col min="8194" max="8194" width="23.375" style="1" customWidth="1"/>
    <col min="8195" max="8195" width="20.25" style="1" customWidth="1"/>
    <col min="8196" max="8196" width="12.625" style="1" customWidth="1"/>
    <col min="8197" max="8197" width="12.875" style="1" customWidth="1"/>
    <col min="8198" max="8198" width="12.375" style="1" customWidth="1"/>
    <col min="8199" max="8199" width="12.75" style="1" customWidth="1"/>
    <col min="8200" max="8200" width="12.375" style="1" customWidth="1"/>
    <col min="8201" max="8201" width="11.625" style="1" customWidth="1"/>
    <col min="8202" max="8448" width="9.125" style="1"/>
    <col min="8449" max="8449" width="17.875" style="1" customWidth="1"/>
    <col min="8450" max="8450" width="23.375" style="1" customWidth="1"/>
    <col min="8451" max="8451" width="20.25" style="1" customWidth="1"/>
    <col min="8452" max="8452" width="12.625" style="1" customWidth="1"/>
    <col min="8453" max="8453" width="12.875" style="1" customWidth="1"/>
    <col min="8454" max="8454" width="12.375" style="1" customWidth="1"/>
    <col min="8455" max="8455" width="12.75" style="1" customWidth="1"/>
    <col min="8456" max="8456" width="12.375" style="1" customWidth="1"/>
    <col min="8457" max="8457" width="11.625" style="1" customWidth="1"/>
    <col min="8458" max="8704" width="9.125" style="1"/>
    <col min="8705" max="8705" width="17.875" style="1" customWidth="1"/>
    <col min="8706" max="8706" width="23.375" style="1" customWidth="1"/>
    <col min="8707" max="8707" width="20.25" style="1" customWidth="1"/>
    <col min="8708" max="8708" width="12.625" style="1" customWidth="1"/>
    <col min="8709" max="8709" width="12.875" style="1" customWidth="1"/>
    <col min="8710" max="8710" width="12.375" style="1" customWidth="1"/>
    <col min="8711" max="8711" width="12.75" style="1" customWidth="1"/>
    <col min="8712" max="8712" width="12.375" style="1" customWidth="1"/>
    <col min="8713" max="8713" width="11.625" style="1" customWidth="1"/>
    <col min="8714" max="8960" width="9.125" style="1"/>
    <col min="8961" max="8961" width="17.875" style="1" customWidth="1"/>
    <col min="8962" max="8962" width="23.375" style="1" customWidth="1"/>
    <col min="8963" max="8963" width="20.25" style="1" customWidth="1"/>
    <col min="8964" max="8964" width="12.625" style="1" customWidth="1"/>
    <col min="8965" max="8965" width="12.875" style="1" customWidth="1"/>
    <col min="8966" max="8966" width="12.375" style="1" customWidth="1"/>
    <col min="8967" max="8967" width="12.75" style="1" customWidth="1"/>
    <col min="8968" max="8968" width="12.375" style="1" customWidth="1"/>
    <col min="8969" max="8969" width="11.625" style="1" customWidth="1"/>
    <col min="8970" max="9216" width="9.125" style="1"/>
    <col min="9217" max="9217" width="17.875" style="1" customWidth="1"/>
    <col min="9218" max="9218" width="23.375" style="1" customWidth="1"/>
    <col min="9219" max="9219" width="20.25" style="1" customWidth="1"/>
    <col min="9220" max="9220" width="12.625" style="1" customWidth="1"/>
    <col min="9221" max="9221" width="12.875" style="1" customWidth="1"/>
    <col min="9222" max="9222" width="12.375" style="1" customWidth="1"/>
    <col min="9223" max="9223" width="12.75" style="1" customWidth="1"/>
    <col min="9224" max="9224" width="12.375" style="1" customWidth="1"/>
    <col min="9225" max="9225" width="11.625" style="1" customWidth="1"/>
    <col min="9226" max="9472" width="9.125" style="1"/>
    <col min="9473" max="9473" width="17.875" style="1" customWidth="1"/>
    <col min="9474" max="9474" width="23.375" style="1" customWidth="1"/>
    <col min="9475" max="9475" width="20.25" style="1" customWidth="1"/>
    <col min="9476" max="9476" width="12.625" style="1" customWidth="1"/>
    <col min="9477" max="9477" width="12.875" style="1" customWidth="1"/>
    <col min="9478" max="9478" width="12.375" style="1" customWidth="1"/>
    <col min="9479" max="9479" width="12.75" style="1" customWidth="1"/>
    <col min="9480" max="9480" width="12.375" style="1" customWidth="1"/>
    <col min="9481" max="9481" width="11.625" style="1" customWidth="1"/>
    <col min="9482" max="9728" width="9.125" style="1"/>
    <col min="9729" max="9729" width="17.875" style="1" customWidth="1"/>
    <col min="9730" max="9730" width="23.375" style="1" customWidth="1"/>
    <col min="9731" max="9731" width="20.25" style="1" customWidth="1"/>
    <col min="9732" max="9732" width="12.625" style="1" customWidth="1"/>
    <col min="9733" max="9733" width="12.875" style="1" customWidth="1"/>
    <col min="9734" max="9734" width="12.375" style="1" customWidth="1"/>
    <col min="9735" max="9735" width="12.75" style="1" customWidth="1"/>
    <col min="9736" max="9736" width="12.375" style="1" customWidth="1"/>
    <col min="9737" max="9737" width="11.625" style="1" customWidth="1"/>
    <col min="9738" max="9984" width="9.125" style="1"/>
    <col min="9985" max="9985" width="17.875" style="1" customWidth="1"/>
    <col min="9986" max="9986" width="23.375" style="1" customWidth="1"/>
    <col min="9987" max="9987" width="20.25" style="1" customWidth="1"/>
    <col min="9988" max="9988" width="12.625" style="1" customWidth="1"/>
    <col min="9989" max="9989" width="12.875" style="1" customWidth="1"/>
    <col min="9990" max="9990" width="12.375" style="1" customWidth="1"/>
    <col min="9991" max="9991" width="12.75" style="1" customWidth="1"/>
    <col min="9992" max="9992" width="12.375" style="1" customWidth="1"/>
    <col min="9993" max="9993" width="11.625" style="1" customWidth="1"/>
    <col min="9994" max="10240" width="9.125" style="1"/>
    <col min="10241" max="10241" width="17.875" style="1" customWidth="1"/>
    <col min="10242" max="10242" width="23.375" style="1" customWidth="1"/>
    <col min="10243" max="10243" width="20.25" style="1" customWidth="1"/>
    <col min="10244" max="10244" width="12.625" style="1" customWidth="1"/>
    <col min="10245" max="10245" width="12.875" style="1" customWidth="1"/>
    <col min="10246" max="10246" width="12.375" style="1" customWidth="1"/>
    <col min="10247" max="10247" width="12.75" style="1" customWidth="1"/>
    <col min="10248" max="10248" width="12.375" style="1" customWidth="1"/>
    <col min="10249" max="10249" width="11.625" style="1" customWidth="1"/>
    <col min="10250" max="10496" width="9.125" style="1"/>
    <col min="10497" max="10497" width="17.875" style="1" customWidth="1"/>
    <col min="10498" max="10498" width="23.375" style="1" customWidth="1"/>
    <col min="10499" max="10499" width="20.25" style="1" customWidth="1"/>
    <col min="10500" max="10500" width="12.625" style="1" customWidth="1"/>
    <col min="10501" max="10501" width="12.875" style="1" customWidth="1"/>
    <col min="10502" max="10502" width="12.375" style="1" customWidth="1"/>
    <col min="10503" max="10503" width="12.75" style="1" customWidth="1"/>
    <col min="10504" max="10504" width="12.375" style="1" customWidth="1"/>
    <col min="10505" max="10505" width="11.625" style="1" customWidth="1"/>
    <col min="10506" max="10752" width="9.125" style="1"/>
    <col min="10753" max="10753" width="17.875" style="1" customWidth="1"/>
    <col min="10754" max="10754" width="23.375" style="1" customWidth="1"/>
    <col min="10755" max="10755" width="20.25" style="1" customWidth="1"/>
    <col min="10756" max="10756" width="12.625" style="1" customWidth="1"/>
    <col min="10757" max="10757" width="12.875" style="1" customWidth="1"/>
    <col min="10758" max="10758" width="12.375" style="1" customWidth="1"/>
    <col min="10759" max="10759" width="12.75" style="1" customWidth="1"/>
    <col min="10760" max="10760" width="12.375" style="1" customWidth="1"/>
    <col min="10761" max="10761" width="11.625" style="1" customWidth="1"/>
    <col min="10762" max="11008" width="9.125" style="1"/>
    <col min="11009" max="11009" width="17.875" style="1" customWidth="1"/>
    <col min="11010" max="11010" width="23.375" style="1" customWidth="1"/>
    <col min="11011" max="11011" width="20.25" style="1" customWidth="1"/>
    <col min="11012" max="11012" width="12.625" style="1" customWidth="1"/>
    <col min="11013" max="11013" width="12.875" style="1" customWidth="1"/>
    <col min="11014" max="11014" width="12.375" style="1" customWidth="1"/>
    <col min="11015" max="11015" width="12.75" style="1" customWidth="1"/>
    <col min="11016" max="11016" width="12.375" style="1" customWidth="1"/>
    <col min="11017" max="11017" width="11.625" style="1" customWidth="1"/>
    <col min="11018" max="11264" width="9.125" style="1"/>
    <col min="11265" max="11265" width="17.875" style="1" customWidth="1"/>
    <col min="11266" max="11266" width="23.375" style="1" customWidth="1"/>
    <col min="11267" max="11267" width="20.25" style="1" customWidth="1"/>
    <col min="11268" max="11268" width="12.625" style="1" customWidth="1"/>
    <col min="11269" max="11269" width="12.875" style="1" customWidth="1"/>
    <col min="11270" max="11270" width="12.375" style="1" customWidth="1"/>
    <col min="11271" max="11271" width="12.75" style="1" customWidth="1"/>
    <col min="11272" max="11272" width="12.375" style="1" customWidth="1"/>
    <col min="11273" max="11273" width="11.625" style="1" customWidth="1"/>
    <col min="11274" max="11520" width="9.125" style="1"/>
    <col min="11521" max="11521" width="17.875" style="1" customWidth="1"/>
    <col min="11522" max="11522" width="23.375" style="1" customWidth="1"/>
    <col min="11523" max="11523" width="20.25" style="1" customWidth="1"/>
    <col min="11524" max="11524" width="12.625" style="1" customWidth="1"/>
    <col min="11525" max="11525" width="12.875" style="1" customWidth="1"/>
    <col min="11526" max="11526" width="12.375" style="1" customWidth="1"/>
    <col min="11527" max="11527" width="12.75" style="1" customWidth="1"/>
    <col min="11528" max="11528" width="12.375" style="1" customWidth="1"/>
    <col min="11529" max="11529" width="11.625" style="1" customWidth="1"/>
    <col min="11530" max="11776" width="9.125" style="1"/>
    <col min="11777" max="11777" width="17.875" style="1" customWidth="1"/>
    <col min="11778" max="11778" width="23.375" style="1" customWidth="1"/>
    <col min="11779" max="11779" width="20.25" style="1" customWidth="1"/>
    <col min="11780" max="11780" width="12.625" style="1" customWidth="1"/>
    <col min="11781" max="11781" width="12.875" style="1" customWidth="1"/>
    <col min="11782" max="11782" width="12.375" style="1" customWidth="1"/>
    <col min="11783" max="11783" width="12.75" style="1" customWidth="1"/>
    <col min="11784" max="11784" width="12.375" style="1" customWidth="1"/>
    <col min="11785" max="11785" width="11.625" style="1" customWidth="1"/>
    <col min="11786" max="12032" width="9.125" style="1"/>
    <col min="12033" max="12033" width="17.875" style="1" customWidth="1"/>
    <col min="12034" max="12034" width="23.375" style="1" customWidth="1"/>
    <col min="12035" max="12035" width="20.25" style="1" customWidth="1"/>
    <col min="12036" max="12036" width="12.625" style="1" customWidth="1"/>
    <col min="12037" max="12037" width="12.875" style="1" customWidth="1"/>
    <col min="12038" max="12038" width="12.375" style="1" customWidth="1"/>
    <col min="12039" max="12039" width="12.75" style="1" customWidth="1"/>
    <col min="12040" max="12040" width="12.375" style="1" customWidth="1"/>
    <col min="12041" max="12041" width="11.625" style="1" customWidth="1"/>
    <col min="12042" max="12288" width="9.125" style="1"/>
    <col min="12289" max="12289" width="17.875" style="1" customWidth="1"/>
    <col min="12290" max="12290" width="23.375" style="1" customWidth="1"/>
    <col min="12291" max="12291" width="20.25" style="1" customWidth="1"/>
    <col min="12292" max="12292" width="12.625" style="1" customWidth="1"/>
    <col min="12293" max="12293" width="12.875" style="1" customWidth="1"/>
    <col min="12294" max="12294" width="12.375" style="1" customWidth="1"/>
    <col min="12295" max="12295" width="12.75" style="1" customWidth="1"/>
    <col min="12296" max="12296" width="12.375" style="1" customWidth="1"/>
    <col min="12297" max="12297" width="11.625" style="1" customWidth="1"/>
    <col min="12298" max="12544" width="9.125" style="1"/>
    <col min="12545" max="12545" width="17.875" style="1" customWidth="1"/>
    <col min="12546" max="12546" width="23.375" style="1" customWidth="1"/>
    <col min="12547" max="12547" width="20.25" style="1" customWidth="1"/>
    <col min="12548" max="12548" width="12.625" style="1" customWidth="1"/>
    <col min="12549" max="12549" width="12.875" style="1" customWidth="1"/>
    <col min="12550" max="12550" width="12.375" style="1" customWidth="1"/>
    <col min="12551" max="12551" width="12.75" style="1" customWidth="1"/>
    <col min="12552" max="12552" width="12.375" style="1" customWidth="1"/>
    <col min="12553" max="12553" width="11.625" style="1" customWidth="1"/>
    <col min="12554" max="12800" width="9.125" style="1"/>
    <col min="12801" max="12801" width="17.875" style="1" customWidth="1"/>
    <col min="12802" max="12802" width="23.375" style="1" customWidth="1"/>
    <col min="12803" max="12803" width="20.25" style="1" customWidth="1"/>
    <col min="12804" max="12804" width="12.625" style="1" customWidth="1"/>
    <col min="12805" max="12805" width="12.875" style="1" customWidth="1"/>
    <col min="12806" max="12806" width="12.375" style="1" customWidth="1"/>
    <col min="12807" max="12807" width="12.75" style="1" customWidth="1"/>
    <col min="12808" max="12808" width="12.375" style="1" customWidth="1"/>
    <col min="12809" max="12809" width="11.625" style="1" customWidth="1"/>
    <col min="12810" max="13056" width="9.125" style="1"/>
    <col min="13057" max="13057" width="17.875" style="1" customWidth="1"/>
    <col min="13058" max="13058" width="23.375" style="1" customWidth="1"/>
    <col min="13059" max="13059" width="20.25" style="1" customWidth="1"/>
    <col min="13060" max="13060" width="12.625" style="1" customWidth="1"/>
    <col min="13061" max="13061" width="12.875" style="1" customWidth="1"/>
    <col min="13062" max="13062" width="12.375" style="1" customWidth="1"/>
    <col min="13063" max="13063" width="12.75" style="1" customWidth="1"/>
    <col min="13064" max="13064" width="12.375" style="1" customWidth="1"/>
    <col min="13065" max="13065" width="11.625" style="1" customWidth="1"/>
    <col min="13066" max="13312" width="9.125" style="1"/>
    <col min="13313" max="13313" width="17.875" style="1" customWidth="1"/>
    <col min="13314" max="13314" width="23.375" style="1" customWidth="1"/>
    <col min="13315" max="13315" width="20.25" style="1" customWidth="1"/>
    <col min="13316" max="13316" width="12.625" style="1" customWidth="1"/>
    <col min="13317" max="13317" width="12.875" style="1" customWidth="1"/>
    <col min="13318" max="13318" width="12.375" style="1" customWidth="1"/>
    <col min="13319" max="13319" width="12.75" style="1" customWidth="1"/>
    <col min="13320" max="13320" width="12.375" style="1" customWidth="1"/>
    <col min="13321" max="13321" width="11.625" style="1" customWidth="1"/>
    <col min="13322" max="13568" width="9.125" style="1"/>
    <col min="13569" max="13569" width="17.875" style="1" customWidth="1"/>
    <col min="13570" max="13570" width="23.375" style="1" customWidth="1"/>
    <col min="13571" max="13571" width="20.25" style="1" customWidth="1"/>
    <col min="13572" max="13572" width="12.625" style="1" customWidth="1"/>
    <col min="13573" max="13573" width="12.875" style="1" customWidth="1"/>
    <col min="13574" max="13574" width="12.375" style="1" customWidth="1"/>
    <col min="13575" max="13575" width="12.75" style="1" customWidth="1"/>
    <col min="13576" max="13576" width="12.375" style="1" customWidth="1"/>
    <col min="13577" max="13577" width="11.625" style="1" customWidth="1"/>
    <col min="13578" max="13824" width="9.125" style="1"/>
    <col min="13825" max="13825" width="17.875" style="1" customWidth="1"/>
    <col min="13826" max="13826" width="23.375" style="1" customWidth="1"/>
    <col min="13827" max="13827" width="20.25" style="1" customWidth="1"/>
    <col min="13828" max="13828" width="12.625" style="1" customWidth="1"/>
    <col min="13829" max="13829" width="12.875" style="1" customWidth="1"/>
    <col min="13830" max="13830" width="12.375" style="1" customWidth="1"/>
    <col min="13831" max="13831" width="12.75" style="1" customWidth="1"/>
    <col min="13832" max="13832" width="12.375" style="1" customWidth="1"/>
    <col min="13833" max="13833" width="11.625" style="1" customWidth="1"/>
    <col min="13834" max="14080" width="9.125" style="1"/>
    <col min="14081" max="14081" width="17.875" style="1" customWidth="1"/>
    <col min="14082" max="14082" width="23.375" style="1" customWidth="1"/>
    <col min="14083" max="14083" width="20.25" style="1" customWidth="1"/>
    <col min="14084" max="14084" width="12.625" style="1" customWidth="1"/>
    <col min="14085" max="14085" width="12.875" style="1" customWidth="1"/>
    <col min="14086" max="14086" width="12.375" style="1" customWidth="1"/>
    <col min="14087" max="14087" width="12.75" style="1" customWidth="1"/>
    <col min="14088" max="14088" width="12.375" style="1" customWidth="1"/>
    <col min="14089" max="14089" width="11.625" style="1" customWidth="1"/>
    <col min="14090" max="14336" width="9.125" style="1"/>
    <col min="14337" max="14337" width="17.875" style="1" customWidth="1"/>
    <col min="14338" max="14338" width="23.375" style="1" customWidth="1"/>
    <col min="14339" max="14339" width="20.25" style="1" customWidth="1"/>
    <col min="14340" max="14340" width="12.625" style="1" customWidth="1"/>
    <col min="14341" max="14341" width="12.875" style="1" customWidth="1"/>
    <col min="14342" max="14342" width="12.375" style="1" customWidth="1"/>
    <col min="14343" max="14343" width="12.75" style="1" customWidth="1"/>
    <col min="14344" max="14344" width="12.375" style="1" customWidth="1"/>
    <col min="14345" max="14345" width="11.625" style="1" customWidth="1"/>
    <col min="14346" max="14592" width="9.125" style="1"/>
    <col min="14593" max="14593" width="17.875" style="1" customWidth="1"/>
    <col min="14594" max="14594" width="23.375" style="1" customWidth="1"/>
    <col min="14595" max="14595" width="20.25" style="1" customWidth="1"/>
    <col min="14596" max="14596" width="12.625" style="1" customWidth="1"/>
    <col min="14597" max="14597" width="12.875" style="1" customWidth="1"/>
    <col min="14598" max="14598" width="12.375" style="1" customWidth="1"/>
    <col min="14599" max="14599" width="12.75" style="1" customWidth="1"/>
    <col min="14600" max="14600" width="12.375" style="1" customWidth="1"/>
    <col min="14601" max="14601" width="11.625" style="1" customWidth="1"/>
    <col min="14602" max="14848" width="9.125" style="1"/>
    <col min="14849" max="14849" width="17.875" style="1" customWidth="1"/>
    <col min="14850" max="14850" width="23.375" style="1" customWidth="1"/>
    <col min="14851" max="14851" width="20.25" style="1" customWidth="1"/>
    <col min="14852" max="14852" width="12.625" style="1" customWidth="1"/>
    <col min="14853" max="14853" width="12.875" style="1" customWidth="1"/>
    <col min="14854" max="14854" width="12.375" style="1" customWidth="1"/>
    <col min="14855" max="14855" width="12.75" style="1" customWidth="1"/>
    <col min="14856" max="14856" width="12.375" style="1" customWidth="1"/>
    <col min="14857" max="14857" width="11.625" style="1" customWidth="1"/>
    <col min="14858" max="15104" width="9.125" style="1"/>
    <col min="15105" max="15105" width="17.875" style="1" customWidth="1"/>
    <col min="15106" max="15106" width="23.375" style="1" customWidth="1"/>
    <col min="15107" max="15107" width="20.25" style="1" customWidth="1"/>
    <col min="15108" max="15108" width="12.625" style="1" customWidth="1"/>
    <col min="15109" max="15109" width="12.875" style="1" customWidth="1"/>
    <col min="15110" max="15110" width="12.375" style="1" customWidth="1"/>
    <col min="15111" max="15111" width="12.75" style="1" customWidth="1"/>
    <col min="15112" max="15112" width="12.375" style="1" customWidth="1"/>
    <col min="15113" max="15113" width="11.625" style="1" customWidth="1"/>
    <col min="15114" max="15360" width="9.125" style="1"/>
    <col min="15361" max="15361" width="17.875" style="1" customWidth="1"/>
    <col min="15362" max="15362" width="23.375" style="1" customWidth="1"/>
    <col min="15363" max="15363" width="20.25" style="1" customWidth="1"/>
    <col min="15364" max="15364" width="12.625" style="1" customWidth="1"/>
    <col min="15365" max="15365" width="12.875" style="1" customWidth="1"/>
    <col min="15366" max="15366" width="12.375" style="1" customWidth="1"/>
    <col min="15367" max="15367" width="12.75" style="1" customWidth="1"/>
    <col min="15368" max="15368" width="12.375" style="1" customWidth="1"/>
    <col min="15369" max="15369" width="11.625" style="1" customWidth="1"/>
    <col min="15370" max="15616" width="9.125" style="1"/>
    <col min="15617" max="15617" width="17.875" style="1" customWidth="1"/>
    <col min="15618" max="15618" width="23.375" style="1" customWidth="1"/>
    <col min="15619" max="15619" width="20.25" style="1" customWidth="1"/>
    <col min="15620" max="15620" width="12.625" style="1" customWidth="1"/>
    <col min="15621" max="15621" width="12.875" style="1" customWidth="1"/>
    <col min="15622" max="15622" width="12.375" style="1" customWidth="1"/>
    <col min="15623" max="15623" width="12.75" style="1" customWidth="1"/>
    <col min="15624" max="15624" width="12.375" style="1" customWidth="1"/>
    <col min="15625" max="15625" width="11.625" style="1" customWidth="1"/>
    <col min="15626" max="15872" width="9.125" style="1"/>
    <col min="15873" max="15873" width="17.875" style="1" customWidth="1"/>
    <col min="15874" max="15874" width="23.375" style="1" customWidth="1"/>
    <col min="15875" max="15875" width="20.25" style="1" customWidth="1"/>
    <col min="15876" max="15876" width="12.625" style="1" customWidth="1"/>
    <col min="15877" max="15877" width="12.875" style="1" customWidth="1"/>
    <col min="15878" max="15878" width="12.375" style="1" customWidth="1"/>
    <col min="15879" max="15879" width="12.75" style="1" customWidth="1"/>
    <col min="15880" max="15880" width="12.375" style="1" customWidth="1"/>
    <col min="15881" max="15881" width="11.625" style="1" customWidth="1"/>
    <col min="15882" max="16128" width="9.125" style="1"/>
    <col min="16129" max="16129" width="17.875" style="1" customWidth="1"/>
    <col min="16130" max="16130" width="23.375" style="1" customWidth="1"/>
    <col min="16131" max="16131" width="20.25" style="1" customWidth="1"/>
    <col min="16132" max="16132" width="12.625" style="1" customWidth="1"/>
    <col min="16133" max="16133" width="12.875" style="1" customWidth="1"/>
    <col min="16134" max="16134" width="12.375" style="1" customWidth="1"/>
    <col min="16135" max="16135" width="12.75" style="1" customWidth="1"/>
    <col min="16136" max="16136" width="12.375" style="1" customWidth="1"/>
    <col min="16137" max="16137" width="11.625" style="1" customWidth="1"/>
    <col min="16138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178</v>
      </c>
    </row>
    <row r="5" spans="1:4">
      <c r="A5" s="1" t="s">
        <v>23</v>
      </c>
      <c r="B5" s="1" t="s">
        <v>216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155" t="s">
        <v>35</v>
      </c>
      <c r="B13" s="121" t="s">
        <v>36</v>
      </c>
      <c r="C13" s="121" t="s">
        <v>37</v>
      </c>
      <c r="D13" s="161">
        <v>44597</v>
      </c>
    </row>
    <row r="14" spans="1:4">
      <c r="A14" s="162"/>
      <c r="B14" s="156"/>
      <c r="C14" s="156"/>
      <c r="D14" s="163">
        <v>44865</v>
      </c>
    </row>
    <row r="15" spans="1:4" ht="14.3">
      <c r="A15" s="164" t="s">
        <v>44</v>
      </c>
      <c r="B15" s="164" t="s">
        <v>217</v>
      </c>
      <c r="C15" s="164" t="s">
        <v>38</v>
      </c>
      <c r="D15" s="76">
        <v>55</v>
      </c>
    </row>
    <row r="16" spans="1:4" ht="14.3">
      <c r="A16" s="75" t="s">
        <v>45</v>
      </c>
      <c r="B16" s="75" t="s">
        <v>217</v>
      </c>
      <c r="C16" s="75" t="s">
        <v>39</v>
      </c>
      <c r="D16" s="76">
        <f>+D15</f>
        <v>55</v>
      </c>
    </row>
    <row r="17" spans="1:4" ht="14.3">
      <c r="A17" s="75" t="s">
        <v>44</v>
      </c>
      <c r="B17" s="75" t="s">
        <v>217</v>
      </c>
      <c r="C17" s="75" t="s">
        <v>40</v>
      </c>
      <c r="D17" s="76">
        <f>+D15+33</f>
        <v>88</v>
      </c>
    </row>
    <row r="18" spans="1:4" ht="14.3">
      <c r="A18" s="75" t="s">
        <v>44</v>
      </c>
      <c r="B18" s="75" t="s">
        <v>217</v>
      </c>
      <c r="C18" s="75" t="s">
        <v>41</v>
      </c>
      <c r="D18" s="76">
        <f>+D15+33</f>
        <v>88</v>
      </c>
    </row>
    <row r="19" spans="1:4" ht="14.3">
      <c r="A19" s="165" t="s">
        <v>44</v>
      </c>
      <c r="B19" s="165" t="s">
        <v>217</v>
      </c>
      <c r="C19" s="165" t="s">
        <v>42</v>
      </c>
      <c r="D19" s="166">
        <f>+D15+16</f>
        <v>71</v>
      </c>
    </row>
    <row r="20" spans="1:4" ht="14.3">
      <c r="A20" s="167" t="s">
        <v>44</v>
      </c>
      <c r="B20" s="164" t="s">
        <v>218</v>
      </c>
      <c r="C20" s="75" t="s">
        <v>38</v>
      </c>
      <c r="D20" s="76">
        <v>70</v>
      </c>
    </row>
    <row r="21" spans="1:4" ht="14.3">
      <c r="A21" s="167" t="s">
        <v>45</v>
      </c>
      <c r="B21" s="75" t="s">
        <v>218</v>
      </c>
      <c r="C21" s="75" t="s">
        <v>39</v>
      </c>
      <c r="D21" s="76">
        <f>+D20</f>
        <v>70</v>
      </c>
    </row>
    <row r="22" spans="1:4" ht="14.3">
      <c r="A22" s="167" t="s">
        <v>44</v>
      </c>
      <c r="B22" s="75" t="s">
        <v>218</v>
      </c>
      <c r="C22" s="75" t="s">
        <v>40</v>
      </c>
      <c r="D22" s="76">
        <f>+D20+33</f>
        <v>103</v>
      </c>
    </row>
    <row r="23" spans="1:4" ht="14.3">
      <c r="A23" s="167" t="s">
        <v>44</v>
      </c>
      <c r="B23" s="75" t="s">
        <v>218</v>
      </c>
      <c r="C23" s="75" t="s">
        <v>41</v>
      </c>
      <c r="D23" s="76">
        <f>+D20+33</f>
        <v>103</v>
      </c>
    </row>
    <row r="24" spans="1:4" ht="14.3">
      <c r="A24" s="162" t="s">
        <v>44</v>
      </c>
      <c r="B24" s="165" t="s">
        <v>218</v>
      </c>
      <c r="C24" s="168" t="s">
        <v>42</v>
      </c>
      <c r="D24" s="166">
        <f>+D20+16</f>
        <v>86</v>
      </c>
    </row>
    <row r="25" spans="1:4">
      <c r="A25" s="169"/>
    </row>
    <row r="26" spans="1:4">
      <c r="A26" s="170"/>
      <c r="D26" s="1"/>
    </row>
    <row r="27" spans="1:4">
      <c r="A27" s="171"/>
      <c r="D27" s="1"/>
    </row>
    <row r="29" spans="1:4">
      <c r="D29" s="1"/>
    </row>
    <row r="31" spans="1:4" ht="14.3">
      <c r="A31" s="29" t="s">
        <v>221</v>
      </c>
      <c r="D31" s="1"/>
    </row>
    <row r="32" spans="1:4">
      <c r="D32" s="1"/>
    </row>
    <row r="33" spans="4:4">
      <c r="D33" s="1"/>
    </row>
    <row r="34" spans="4:4">
      <c r="D34" s="1"/>
    </row>
    <row r="47" spans="4:4">
      <c r="D47" s="1"/>
    </row>
    <row r="48" spans="4:4">
      <c r="D48" s="1"/>
    </row>
    <row r="49" spans="4:4">
      <c r="D49" s="1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1" spans="4:4">
      <c r="D61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1" spans="4:4">
      <c r="D91" s="1"/>
    </row>
    <row r="93" spans="4:4">
      <c r="D93" s="1"/>
    </row>
    <row r="94" spans="4:4">
      <c r="D94" s="1"/>
    </row>
    <row r="95" spans="4:4">
      <c r="D95" s="1"/>
    </row>
    <row r="96" spans="4:4">
      <c r="D96" s="1"/>
    </row>
    <row r="97" spans="4:4">
      <c r="D97" s="1"/>
    </row>
    <row r="98" spans="4:4">
      <c r="D98" s="1"/>
    </row>
    <row r="99" spans="4:4">
      <c r="D99" s="1"/>
    </row>
    <row r="100" spans="4:4">
      <c r="D100" s="1"/>
    </row>
    <row r="101" spans="4:4">
      <c r="D101" s="1"/>
    </row>
    <row r="103" spans="4:4">
      <c r="D103" s="1"/>
    </row>
    <row r="104" spans="4:4">
      <c r="D104" s="1"/>
    </row>
    <row r="105" spans="4:4">
      <c r="D105" s="1"/>
    </row>
    <row r="106" spans="4:4">
      <c r="D106" s="1"/>
    </row>
    <row r="107" spans="4:4">
      <c r="D107" s="1"/>
    </row>
    <row r="108" spans="4:4">
      <c r="D108" s="1"/>
    </row>
    <row r="109" spans="4:4">
      <c r="D109" s="1"/>
    </row>
    <row r="110" spans="4:4">
      <c r="D110" s="1"/>
    </row>
    <row r="111" spans="4:4">
      <c r="D111" s="1"/>
    </row>
    <row r="112" spans="4:4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  <row r="122" spans="4:4">
      <c r="D122" s="1"/>
    </row>
    <row r="123" spans="4:4">
      <c r="D123" s="1"/>
    </row>
    <row r="124" spans="4:4">
      <c r="D124" s="1"/>
    </row>
    <row r="125" spans="4:4">
      <c r="D125" s="1"/>
    </row>
    <row r="126" spans="4:4">
      <c r="D126" s="1"/>
    </row>
    <row r="127" spans="4:4">
      <c r="D127" s="1"/>
    </row>
    <row r="128" spans="4:4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2" spans="4:4">
      <c r="D142" s="1"/>
    </row>
    <row r="143" spans="4:4">
      <c r="D143" s="1"/>
    </row>
    <row r="144" spans="4:4">
      <c r="D144" s="1"/>
    </row>
    <row r="145" spans="4:4">
      <c r="D145" s="1"/>
    </row>
    <row r="146" spans="4:4">
      <c r="D146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6" spans="4:4">
      <c r="D156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4" spans="4:4">
      <c r="D194" s="1"/>
    </row>
    <row r="195" spans="4:4">
      <c r="D195" s="1"/>
    </row>
    <row r="197" spans="4:4">
      <c r="D197" s="1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38"/>
  <sheetViews>
    <sheetView workbookViewId="0"/>
  </sheetViews>
  <sheetFormatPr defaultColWidth="9.125" defaultRowHeight="12.9"/>
  <cols>
    <col min="1" max="1" width="15.75" style="1" customWidth="1"/>
    <col min="2" max="2" width="19.875" style="1" customWidth="1"/>
    <col min="3" max="3" width="19" style="1" customWidth="1"/>
    <col min="4" max="8" width="13" style="34" customWidth="1"/>
    <col min="9" max="16384" width="9.125" style="1"/>
  </cols>
  <sheetData>
    <row r="3" spans="1:8">
      <c r="A3" s="1" t="s">
        <v>20</v>
      </c>
      <c r="B3" s="1" t="s">
        <v>21</v>
      </c>
    </row>
    <row r="4" spans="1:8">
      <c r="A4" s="1" t="s">
        <v>22</v>
      </c>
      <c r="B4" s="1" t="s">
        <v>178</v>
      </c>
    </row>
    <row r="5" spans="1:8">
      <c r="A5" s="1" t="s">
        <v>23</v>
      </c>
      <c r="B5" s="1" t="s">
        <v>228</v>
      </c>
    </row>
    <row r="6" spans="1:8">
      <c r="A6" s="1" t="s">
        <v>24</v>
      </c>
      <c r="B6" s="1" t="s">
        <v>25</v>
      </c>
    </row>
    <row r="7" spans="1:8">
      <c r="A7" s="1" t="s">
        <v>26</v>
      </c>
      <c r="B7" s="1" t="s">
        <v>27</v>
      </c>
    </row>
    <row r="8" spans="1:8">
      <c r="A8" s="1" t="s">
        <v>28</v>
      </c>
      <c r="B8" s="1" t="s">
        <v>117</v>
      </c>
    </row>
    <row r="9" spans="1:8">
      <c r="A9" s="1" t="s">
        <v>29</v>
      </c>
      <c r="B9" s="1" t="s">
        <v>30</v>
      </c>
    </row>
    <row r="10" spans="1:8" ht="14.3">
      <c r="A10" s="1" t="s">
        <v>31</v>
      </c>
      <c r="B10" s="29" t="s">
        <v>32</v>
      </c>
    </row>
    <row r="11" spans="1:8">
      <c r="A11" s="1" t="s">
        <v>33</v>
      </c>
      <c r="B11" s="1" t="s">
        <v>34</v>
      </c>
    </row>
    <row r="13" spans="1:8">
      <c r="A13" s="155" t="s">
        <v>35</v>
      </c>
      <c r="B13" s="121" t="s">
        <v>36</v>
      </c>
      <c r="C13" s="121" t="s">
        <v>37</v>
      </c>
      <c r="D13" s="182">
        <v>44671</v>
      </c>
      <c r="E13" s="182">
        <v>44743</v>
      </c>
      <c r="F13" s="1"/>
      <c r="G13" s="1"/>
      <c r="H13" s="1"/>
    </row>
    <row r="14" spans="1:8">
      <c r="A14" s="167"/>
      <c r="B14" s="156"/>
      <c r="C14" s="156"/>
      <c r="D14" s="183">
        <v>44742</v>
      </c>
      <c r="E14" s="183">
        <v>44865</v>
      </c>
      <c r="F14" s="1"/>
      <c r="G14" s="1"/>
      <c r="H14" s="1"/>
    </row>
    <row r="15" spans="1:8" ht="14.3">
      <c r="A15" s="164" t="s">
        <v>49</v>
      </c>
      <c r="B15" s="184" t="s">
        <v>229</v>
      </c>
      <c r="C15" s="75" t="s">
        <v>38</v>
      </c>
      <c r="D15" s="185">
        <v>125</v>
      </c>
      <c r="E15" s="185">
        <v>149</v>
      </c>
      <c r="F15" s="1"/>
      <c r="G15" s="1"/>
      <c r="H15" s="1"/>
    </row>
    <row r="16" spans="1:8" ht="14.3">
      <c r="A16" s="158" t="s">
        <v>49</v>
      </c>
      <c r="B16" s="196" t="s">
        <v>229</v>
      </c>
      <c r="C16" s="75" t="s">
        <v>39</v>
      </c>
      <c r="D16" s="185">
        <f>+D15</f>
        <v>125</v>
      </c>
      <c r="E16" s="185">
        <f>+E15</f>
        <v>149</v>
      </c>
      <c r="F16" s="1"/>
      <c r="G16" s="1"/>
      <c r="H16" s="1"/>
    </row>
    <row r="17" spans="1:8" ht="14.3">
      <c r="A17" s="158" t="s">
        <v>49</v>
      </c>
      <c r="B17" s="196" t="s">
        <v>229</v>
      </c>
      <c r="C17" s="165" t="s">
        <v>40</v>
      </c>
      <c r="D17" s="185">
        <f>+D15+39</f>
        <v>164</v>
      </c>
      <c r="E17" s="185">
        <f>+E15+39</f>
        <v>188</v>
      </c>
      <c r="F17" s="1"/>
      <c r="G17" s="1"/>
      <c r="H17" s="1"/>
    </row>
    <row r="18" spans="1:8">
      <c r="A18" s="164" t="s">
        <v>47</v>
      </c>
      <c r="B18" s="164" t="s">
        <v>230</v>
      </c>
      <c r="C18" s="75" t="s">
        <v>38</v>
      </c>
      <c r="D18" s="187">
        <v>195</v>
      </c>
      <c r="E18" s="187">
        <v>222</v>
      </c>
      <c r="F18" s="1"/>
      <c r="G18" s="1"/>
      <c r="H18" s="1"/>
    </row>
    <row r="19" spans="1:8">
      <c r="A19" s="158" t="s">
        <v>47</v>
      </c>
      <c r="B19" s="158" t="s">
        <v>230</v>
      </c>
      <c r="C19" s="75" t="s">
        <v>39</v>
      </c>
      <c r="D19" s="185">
        <f>+D18</f>
        <v>195</v>
      </c>
      <c r="E19" s="185">
        <f>+E18</f>
        <v>222</v>
      </c>
      <c r="F19" s="1"/>
      <c r="G19" s="1"/>
      <c r="H19" s="1"/>
    </row>
    <row r="20" spans="1:8">
      <c r="A20" s="158" t="s">
        <v>47</v>
      </c>
      <c r="B20" s="158" t="s">
        <v>230</v>
      </c>
      <c r="C20" s="165" t="s">
        <v>40</v>
      </c>
      <c r="D20" s="186">
        <f>+D18+46</f>
        <v>241</v>
      </c>
      <c r="E20" s="186">
        <f>+E18+46</f>
        <v>268</v>
      </c>
      <c r="F20" s="1"/>
      <c r="G20" s="1"/>
      <c r="H20" s="1"/>
    </row>
    <row r="21" spans="1:8">
      <c r="A21" s="164" t="s">
        <v>47</v>
      </c>
      <c r="B21" s="164" t="s">
        <v>231</v>
      </c>
      <c r="C21" s="75" t="s">
        <v>38</v>
      </c>
      <c r="D21" s="185">
        <v>267</v>
      </c>
      <c r="E21" s="185">
        <v>295</v>
      </c>
      <c r="F21" s="1"/>
      <c r="G21" s="1"/>
      <c r="H21" s="1"/>
    </row>
    <row r="22" spans="1:8">
      <c r="A22" s="158" t="s">
        <v>47</v>
      </c>
      <c r="B22" s="158" t="s">
        <v>231</v>
      </c>
      <c r="C22" s="75" t="s">
        <v>39</v>
      </c>
      <c r="D22" s="185">
        <f>+D21</f>
        <v>267</v>
      </c>
      <c r="E22" s="185">
        <f>+E21</f>
        <v>295</v>
      </c>
      <c r="F22" s="1"/>
      <c r="G22" s="1"/>
      <c r="H22" s="1"/>
    </row>
    <row r="23" spans="1:8">
      <c r="A23" s="158" t="s">
        <v>47</v>
      </c>
      <c r="B23" s="165" t="s">
        <v>231</v>
      </c>
      <c r="C23" s="165" t="s">
        <v>40</v>
      </c>
      <c r="D23" s="186">
        <f>+D21+46</f>
        <v>313</v>
      </c>
      <c r="E23" s="186">
        <f>+E21+46</f>
        <v>341</v>
      </c>
      <c r="F23" s="1"/>
      <c r="G23" s="1"/>
      <c r="H23" s="1"/>
    </row>
    <row r="24" spans="1:8">
      <c r="A24" s="188" t="s">
        <v>388</v>
      </c>
      <c r="B24" s="189"/>
      <c r="C24" s="190"/>
    </row>
    <row r="25" spans="1:8" ht="13.6">
      <c r="A25" s="204" t="s">
        <v>387</v>
      </c>
    </row>
    <row r="26" spans="1:8" ht="13.6">
      <c r="A26" s="204" t="s">
        <v>259</v>
      </c>
    </row>
    <row r="27" spans="1:8" ht="13.6">
      <c r="A27" s="204" t="s">
        <v>385</v>
      </c>
    </row>
    <row r="28" spans="1:8" ht="13.6">
      <c r="A28" s="204"/>
    </row>
    <row r="29" spans="1:8">
      <c r="A29" s="191" t="s">
        <v>232</v>
      </c>
      <c r="B29" s="189"/>
      <c r="C29" s="190"/>
    </row>
    <row r="30" spans="1:8" ht="16.3">
      <c r="A30" s="192" t="s">
        <v>233</v>
      </c>
      <c r="B30" s="193"/>
      <c r="C30" s="194"/>
    </row>
    <row r="31" spans="1:8" ht="16.3">
      <c r="A31" s="195" t="s">
        <v>234</v>
      </c>
      <c r="B31" s="193"/>
      <c r="C31" s="194"/>
    </row>
    <row r="32" spans="1:8" ht="16.3">
      <c r="A32" s="192" t="s">
        <v>235</v>
      </c>
      <c r="B32" s="193"/>
      <c r="C32" s="194"/>
    </row>
    <row r="33" spans="1:8" ht="16.3">
      <c r="A33" s="192" t="s">
        <v>236</v>
      </c>
      <c r="B33" s="193"/>
      <c r="C33" s="194"/>
    </row>
    <row r="34" spans="1:8" ht="16.3">
      <c r="A34" s="192" t="s">
        <v>237</v>
      </c>
      <c r="B34" s="193"/>
      <c r="C34" s="194"/>
      <c r="D34" s="1"/>
      <c r="E34" s="1"/>
      <c r="F34" s="1"/>
      <c r="G34" s="1"/>
      <c r="H34" s="1"/>
    </row>
    <row r="35" spans="1:8" ht="16.3">
      <c r="A35" s="192" t="s">
        <v>238</v>
      </c>
      <c r="B35" s="193"/>
      <c r="C35" s="194"/>
      <c r="D35" s="1"/>
      <c r="E35" s="1"/>
      <c r="F35" s="1"/>
      <c r="G35" s="1"/>
      <c r="H35" s="1"/>
    </row>
    <row r="36" spans="1:8" ht="16.3">
      <c r="A36" s="192" t="s">
        <v>239</v>
      </c>
      <c r="B36" s="193"/>
      <c r="C36" s="194"/>
      <c r="D36" s="1"/>
      <c r="E36" s="1"/>
      <c r="F36" s="1"/>
      <c r="G36" s="1"/>
      <c r="H36" s="1"/>
    </row>
    <row r="37" spans="1:8">
      <c r="D37" s="1"/>
      <c r="E37" s="1"/>
      <c r="F37" s="1"/>
      <c r="G37" s="1"/>
      <c r="H37" s="1"/>
    </row>
    <row r="38" spans="1:8" ht="14.3">
      <c r="A38" s="29" t="s">
        <v>396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3"/>
  <sheetViews>
    <sheetView topLeftCell="A10" workbookViewId="0">
      <selection activeCell="C30" sqref="C30"/>
    </sheetView>
  </sheetViews>
  <sheetFormatPr defaultRowHeight="12.9"/>
  <cols>
    <col min="1" max="1" width="18.625" style="1" customWidth="1"/>
    <col min="2" max="2" width="25.75" style="1" customWidth="1"/>
    <col min="3" max="3" width="19.25" style="1" customWidth="1"/>
    <col min="4" max="4" width="11.625" style="1" customWidth="1"/>
    <col min="5" max="5" width="12.75" style="1" customWidth="1"/>
    <col min="6" max="253" width="9.125" style="1"/>
    <col min="254" max="254" width="13.125" style="1" customWidth="1"/>
    <col min="255" max="255" width="25.75" style="1" customWidth="1"/>
    <col min="256" max="256" width="19.25" style="1" customWidth="1"/>
    <col min="257" max="257" width="12.125" style="1" customWidth="1"/>
    <col min="258" max="258" width="11.875" style="1" customWidth="1"/>
    <col min="259" max="259" width="12.375" style="1" customWidth="1"/>
    <col min="260" max="261" width="11.875" style="1" customWidth="1"/>
    <col min="262" max="509" width="9.125" style="1"/>
    <col min="510" max="510" width="13.125" style="1" customWidth="1"/>
    <col min="511" max="511" width="25.75" style="1" customWidth="1"/>
    <col min="512" max="512" width="19.25" style="1" customWidth="1"/>
    <col min="513" max="513" width="12.125" style="1" customWidth="1"/>
    <col min="514" max="514" width="11.875" style="1" customWidth="1"/>
    <col min="515" max="515" width="12.375" style="1" customWidth="1"/>
    <col min="516" max="517" width="11.875" style="1" customWidth="1"/>
    <col min="518" max="765" width="9.125" style="1"/>
    <col min="766" max="766" width="13.125" style="1" customWidth="1"/>
    <col min="767" max="767" width="25.75" style="1" customWidth="1"/>
    <col min="768" max="768" width="19.25" style="1" customWidth="1"/>
    <col min="769" max="769" width="12.125" style="1" customWidth="1"/>
    <col min="770" max="770" width="11.875" style="1" customWidth="1"/>
    <col min="771" max="771" width="12.375" style="1" customWidth="1"/>
    <col min="772" max="773" width="11.875" style="1" customWidth="1"/>
    <col min="774" max="1021" width="9.125" style="1"/>
    <col min="1022" max="1022" width="13.125" style="1" customWidth="1"/>
    <col min="1023" max="1023" width="25.75" style="1" customWidth="1"/>
    <col min="1024" max="1024" width="19.25" style="1" customWidth="1"/>
    <col min="1025" max="1025" width="12.125" style="1" customWidth="1"/>
    <col min="1026" max="1026" width="11.875" style="1" customWidth="1"/>
    <col min="1027" max="1027" width="12.375" style="1" customWidth="1"/>
    <col min="1028" max="1029" width="11.875" style="1" customWidth="1"/>
    <col min="1030" max="1277" width="9.125" style="1"/>
    <col min="1278" max="1278" width="13.125" style="1" customWidth="1"/>
    <col min="1279" max="1279" width="25.75" style="1" customWidth="1"/>
    <col min="1280" max="1280" width="19.25" style="1" customWidth="1"/>
    <col min="1281" max="1281" width="12.125" style="1" customWidth="1"/>
    <col min="1282" max="1282" width="11.875" style="1" customWidth="1"/>
    <col min="1283" max="1283" width="12.375" style="1" customWidth="1"/>
    <col min="1284" max="1285" width="11.875" style="1" customWidth="1"/>
    <col min="1286" max="1533" width="9.125" style="1"/>
    <col min="1534" max="1534" width="13.125" style="1" customWidth="1"/>
    <col min="1535" max="1535" width="25.75" style="1" customWidth="1"/>
    <col min="1536" max="1536" width="19.25" style="1" customWidth="1"/>
    <col min="1537" max="1537" width="12.125" style="1" customWidth="1"/>
    <col min="1538" max="1538" width="11.875" style="1" customWidth="1"/>
    <col min="1539" max="1539" width="12.375" style="1" customWidth="1"/>
    <col min="1540" max="1541" width="11.875" style="1" customWidth="1"/>
    <col min="1542" max="1789" width="9.125" style="1"/>
    <col min="1790" max="1790" width="13.125" style="1" customWidth="1"/>
    <col min="1791" max="1791" width="25.75" style="1" customWidth="1"/>
    <col min="1792" max="1792" width="19.25" style="1" customWidth="1"/>
    <col min="1793" max="1793" width="12.125" style="1" customWidth="1"/>
    <col min="1794" max="1794" width="11.875" style="1" customWidth="1"/>
    <col min="1795" max="1795" width="12.375" style="1" customWidth="1"/>
    <col min="1796" max="1797" width="11.875" style="1" customWidth="1"/>
    <col min="1798" max="2045" width="9.125" style="1"/>
    <col min="2046" max="2046" width="13.125" style="1" customWidth="1"/>
    <col min="2047" max="2047" width="25.75" style="1" customWidth="1"/>
    <col min="2048" max="2048" width="19.25" style="1" customWidth="1"/>
    <col min="2049" max="2049" width="12.125" style="1" customWidth="1"/>
    <col min="2050" max="2050" width="11.875" style="1" customWidth="1"/>
    <col min="2051" max="2051" width="12.375" style="1" customWidth="1"/>
    <col min="2052" max="2053" width="11.875" style="1" customWidth="1"/>
    <col min="2054" max="2301" width="9.125" style="1"/>
    <col min="2302" max="2302" width="13.125" style="1" customWidth="1"/>
    <col min="2303" max="2303" width="25.75" style="1" customWidth="1"/>
    <col min="2304" max="2304" width="19.25" style="1" customWidth="1"/>
    <col min="2305" max="2305" width="12.125" style="1" customWidth="1"/>
    <col min="2306" max="2306" width="11.875" style="1" customWidth="1"/>
    <col min="2307" max="2307" width="12.375" style="1" customWidth="1"/>
    <col min="2308" max="2309" width="11.875" style="1" customWidth="1"/>
    <col min="2310" max="2557" width="9.125" style="1"/>
    <col min="2558" max="2558" width="13.125" style="1" customWidth="1"/>
    <col min="2559" max="2559" width="25.75" style="1" customWidth="1"/>
    <col min="2560" max="2560" width="19.25" style="1" customWidth="1"/>
    <col min="2561" max="2561" width="12.125" style="1" customWidth="1"/>
    <col min="2562" max="2562" width="11.875" style="1" customWidth="1"/>
    <col min="2563" max="2563" width="12.375" style="1" customWidth="1"/>
    <col min="2564" max="2565" width="11.875" style="1" customWidth="1"/>
    <col min="2566" max="2813" width="9.125" style="1"/>
    <col min="2814" max="2814" width="13.125" style="1" customWidth="1"/>
    <col min="2815" max="2815" width="25.75" style="1" customWidth="1"/>
    <col min="2816" max="2816" width="19.25" style="1" customWidth="1"/>
    <col min="2817" max="2817" width="12.125" style="1" customWidth="1"/>
    <col min="2818" max="2818" width="11.875" style="1" customWidth="1"/>
    <col min="2819" max="2819" width="12.375" style="1" customWidth="1"/>
    <col min="2820" max="2821" width="11.875" style="1" customWidth="1"/>
    <col min="2822" max="3069" width="9.125" style="1"/>
    <col min="3070" max="3070" width="13.125" style="1" customWidth="1"/>
    <col min="3071" max="3071" width="25.75" style="1" customWidth="1"/>
    <col min="3072" max="3072" width="19.25" style="1" customWidth="1"/>
    <col min="3073" max="3073" width="12.125" style="1" customWidth="1"/>
    <col min="3074" max="3074" width="11.875" style="1" customWidth="1"/>
    <col min="3075" max="3075" width="12.375" style="1" customWidth="1"/>
    <col min="3076" max="3077" width="11.875" style="1" customWidth="1"/>
    <col min="3078" max="3325" width="9.125" style="1"/>
    <col min="3326" max="3326" width="13.125" style="1" customWidth="1"/>
    <col min="3327" max="3327" width="25.75" style="1" customWidth="1"/>
    <col min="3328" max="3328" width="19.25" style="1" customWidth="1"/>
    <col min="3329" max="3329" width="12.125" style="1" customWidth="1"/>
    <col min="3330" max="3330" width="11.875" style="1" customWidth="1"/>
    <col min="3331" max="3331" width="12.375" style="1" customWidth="1"/>
    <col min="3332" max="3333" width="11.875" style="1" customWidth="1"/>
    <col min="3334" max="3581" width="9.125" style="1"/>
    <col min="3582" max="3582" width="13.125" style="1" customWidth="1"/>
    <col min="3583" max="3583" width="25.75" style="1" customWidth="1"/>
    <col min="3584" max="3584" width="19.25" style="1" customWidth="1"/>
    <col min="3585" max="3585" width="12.125" style="1" customWidth="1"/>
    <col min="3586" max="3586" width="11.875" style="1" customWidth="1"/>
    <col min="3587" max="3587" width="12.375" style="1" customWidth="1"/>
    <col min="3588" max="3589" width="11.875" style="1" customWidth="1"/>
    <col min="3590" max="3837" width="9.125" style="1"/>
    <col min="3838" max="3838" width="13.125" style="1" customWidth="1"/>
    <col min="3839" max="3839" width="25.75" style="1" customWidth="1"/>
    <col min="3840" max="3840" width="19.25" style="1" customWidth="1"/>
    <col min="3841" max="3841" width="12.125" style="1" customWidth="1"/>
    <col min="3842" max="3842" width="11.875" style="1" customWidth="1"/>
    <col min="3843" max="3843" width="12.375" style="1" customWidth="1"/>
    <col min="3844" max="3845" width="11.875" style="1" customWidth="1"/>
    <col min="3846" max="4093" width="9.125" style="1"/>
    <col min="4094" max="4094" width="13.125" style="1" customWidth="1"/>
    <col min="4095" max="4095" width="25.75" style="1" customWidth="1"/>
    <col min="4096" max="4096" width="19.25" style="1" customWidth="1"/>
    <col min="4097" max="4097" width="12.125" style="1" customWidth="1"/>
    <col min="4098" max="4098" width="11.875" style="1" customWidth="1"/>
    <col min="4099" max="4099" width="12.375" style="1" customWidth="1"/>
    <col min="4100" max="4101" width="11.875" style="1" customWidth="1"/>
    <col min="4102" max="4349" width="9.125" style="1"/>
    <col min="4350" max="4350" width="13.125" style="1" customWidth="1"/>
    <col min="4351" max="4351" width="25.75" style="1" customWidth="1"/>
    <col min="4352" max="4352" width="19.25" style="1" customWidth="1"/>
    <col min="4353" max="4353" width="12.125" style="1" customWidth="1"/>
    <col min="4354" max="4354" width="11.875" style="1" customWidth="1"/>
    <col min="4355" max="4355" width="12.375" style="1" customWidth="1"/>
    <col min="4356" max="4357" width="11.875" style="1" customWidth="1"/>
    <col min="4358" max="4605" width="9.125" style="1"/>
    <col min="4606" max="4606" width="13.125" style="1" customWidth="1"/>
    <col min="4607" max="4607" width="25.75" style="1" customWidth="1"/>
    <col min="4608" max="4608" width="19.25" style="1" customWidth="1"/>
    <col min="4609" max="4609" width="12.125" style="1" customWidth="1"/>
    <col min="4610" max="4610" width="11.875" style="1" customWidth="1"/>
    <col min="4611" max="4611" width="12.375" style="1" customWidth="1"/>
    <col min="4612" max="4613" width="11.875" style="1" customWidth="1"/>
    <col min="4614" max="4861" width="9.125" style="1"/>
    <col min="4862" max="4862" width="13.125" style="1" customWidth="1"/>
    <col min="4863" max="4863" width="25.75" style="1" customWidth="1"/>
    <col min="4864" max="4864" width="19.25" style="1" customWidth="1"/>
    <col min="4865" max="4865" width="12.125" style="1" customWidth="1"/>
    <col min="4866" max="4866" width="11.875" style="1" customWidth="1"/>
    <col min="4867" max="4867" width="12.375" style="1" customWidth="1"/>
    <col min="4868" max="4869" width="11.875" style="1" customWidth="1"/>
    <col min="4870" max="5117" width="9.125" style="1"/>
    <col min="5118" max="5118" width="13.125" style="1" customWidth="1"/>
    <col min="5119" max="5119" width="25.75" style="1" customWidth="1"/>
    <col min="5120" max="5120" width="19.25" style="1" customWidth="1"/>
    <col min="5121" max="5121" width="12.125" style="1" customWidth="1"/>
    <col min="5122" max="5122" width="11.875" style="1" customWidth="1"/>
    <col min="5123" max="5123" width="12.375" style="1" customWidth="1"/>
    <col min="5124" max="5125" width="11.875" style="1" customWidth="1"/>
    <col min="5126" max="5373" width="9.125" style="1"/>
    <col min="5374" max="5374" width="13.125" style="1" customWidth="1"/>
    <col min="5375" max="5375" width="25.75" style="1" customWidth="1"/>
    <col min="5376" max="5376" width="19.25" style="1" customWidth="1"/>
    <col min="5377" max="5377" width="12.125" style="1" customWidth="1"/>
    <col min="5378" max="5378" width="11.875" style="1" customWidth="1"/>
    <col min="5379" max="5379" width="12.375" style="1" customWidth="1"/>
    <col min="5380" max="5381" width="11.875" style="1" customWidth="1"/>
    <col min="5382" max="5629" width="9.125" style="1"/>
    <col min="5630" max="5630" width="13.125" style="1" customWidth="1"/>
    <col min="5631" max="5631" width="25.75" style="1" customWidth="1"/>
    <col min="5632" max="5632" width="19.25" style="1" customWidth="1"/>
    <col min="5633" max="5633" width="12.125" style="1" customWidth="1"/>
    <col min="5634" max="5634" width="11.875" style="1" customWidth="1"/>
    <col min="5635" max="5635" width="12.375" style="1" customWidth="1"/>
    <col min="5636" max="5637" width="11.875" style="1" customWidth="1"/>
    <col min="5638" max="5885" width="9.125" style="1"/>
    <col min="5886" max="5886" width="13.125" style="1" customWidth="1"/>
    <col min="5887" max="5887" width="25.75" style="1" customWidth="1"/>
    <col min="5888" max="5888" width="19.25" style="1" customWidth="1"/>
    <col min="5889" max="5889" width="12.125" style="1" customWidth="1"/>
    <col min="5890" max="5890" width="11.875" style="1" customWidth="1"/>
    <col min="5891" max="5891" width="12.375" style="1" customWidth="1"/>
    <col min="5892" max="5893" width="11.875" style="1" customWidth="1"/>
    <col min="5894" max="6141" width="9.125" style="1"/>
    <col min="6142" max="6142" width="13.125" style="1" customWidth="1"/>
    <col min="6143" max="6143" width="25.75" style="1" customWidth="1"/>
    <col min="6144" max="6144" width="19.25" style="1" customWidth="1"/>
    <col min="6145" max="6145" width="12.125" style="1" customWidth="1"/>
    <col min="6146" max="6146" width="11.875" style="1" customWidth="1"/>
    <col min="6147" max="6147" width="12.375" style="1" customWidth="1"/>
    <col min="6148" max="6149" width="11.875" style="1" customWidth="1"/>
    <col min="6150" max="6397" width="9.125" style="1"/>
    <col min="6398" max="6398" width="13.125" style="1" customWidth="1"/>
    <col min="6399" max="6399" width="25.75" style="1" customWidth="1"/>
    <col min="6400" max="6400" width="19.25" style="1" customWidth="1"/>
    <col min="6401" max="6401" width="12.125" style="1" customWidth="1"/>
    <col min="6402" max="6402" width="11.875" style="1" customWidth="1"/>
    <col min="6403" max="6403" width="12.375" style="1" customWidth="1"/>
    <col min="6404" max="6405" width="11.875" style="1" customWidth="1"/>
    <col min="6406" max="6653" width="9.125" style="1"/>
    <col min="6654" max="6654" width="13.125" style="1" customWidth="1"/>
    <col min="6655" max="6655" width="25.75" style="1" customWidth="1"/>
    <col min="6656" max="6656" width="19.25" style="1" customWidth="1"/>
    <col min="6657" max="6657" width="12.125" style="1" customWidth="1"/>
    <col min="6658" max="6658" width="11.875" style="1" customWidth="1"/>
    <col min="6659" max="6659" width="12.375" style="1" customWidth="1"/>
    <col min="6660" max="6661" width="11.875" style="1" customWidth="1"/>
    <col min="6662" max="6909" width="9.125" style="1"/>
    <col min="6910" max="6910" width="13.125" style="1" customWidth="1"/>
    <col min="6911" max="6911" width="25.75" style="1" customWidth="1"/>
    <col min="6912" max="6912" width="19.25" style="1" customWidth="1"/>
    <col min="6913" max="6913" width="12.125" style="1" customWidth="1"/>
    <col min="6914" max="6914" width="11.875" style="1" customWidth="1"/>
    <col min="6915" max="6915" width="12.375" style="1" customWidth="1"/>
    <col min="6916" max="6917" width="11.875" style="1" customWidth="1"/>
    <col min="6918" max="7165" width="9.125" style="1"/>
    <col min="7166" max="7166" width="13.125" style="1" customWidth="1"/>
    <col min="7167" max="7167" width="25.75" style="1" customWidth="1"/>
    <col min="7168" max="7168" width="19.25" style="1" customWidth="1"/>
    <col min="7169" max="7169" width="12.125" style="1" customWidth="1"/>
    <col min="7170" max="7170" width="11.875" style="1" customWidth="1"/>
    <col min="7171" max="7171" width="12.375" style="1" customWidth="1"/>
    <col min="7172" max="7173" width="11.875" style="1" customWidth="1"/>
    <col min="7174" max="7421" width="9.125" style="1"/>
    <col min="7422" max="7422" width="13.125" style="1" customWidth="1"/>
    <col min="7423" max="7423" width="25.75" style="1" customWidth="1"/>
    <col min="7424" max="7424" width="19.25" style="1" customWidth="1"/>
    <col min="7425" max="7425" width="12.125" style="1" customWidth="1"/>
    <col min="7426" max="7426" width="11.875" style="1" customWidth="1"/>
    <col min="7427" max="7427" width="12.375" style="1" customWidth="1"/>
    <col min="7428" max="7429" width="11.875" style="1" customWidth="1"/>
    <col min="7430" max="7677" width="9.125" style="1"/>
    <col min="7678" max="7678" width="13.125" style="1" customWidth="1"/>
    <col min="7679" max="7679" width="25.75" style="1" customWidth="1"/>
    <col min="7680" max="7680" width="19.25" style="1" customWidth="1"/>
    <col min="7681" max="7681" width="12.125" style="1" customWidth="1"/>
    <col min="7682" max="7682" width="11.875" style="1" customWidth="1"/>
    <col min="7683" max="7683" width="12.375" style="1" customWidth="1"/>
    <col min="7684" max="7685" width="11.875" style="1" customWidth="1"/>
    <col min="7686" max="7933" width="9.125" style="1"/>
    <col min="7934" max="7934" width="13.125" style="1" customWidth="1"/>
    <col min="7935" max="7935" width="25.75" style="1" customWidth="1"/>
    <col min="7936" max="7936" width="19.25" style="1" customWidth="1"/>
    <col min="7937" max="7937" width="12.125" style="1" customWidth="1"/>
    <col min="7938" max="7938" width="11.875" style="1" customWidth="1"/>
    <col min="7939" max="7939" width="12.375" style="1" customWidth="1"/>
    <col min="7940" max="7941" width="11.875" style="1" customWidth="1"/>
    <col min="7942" max="8189" width="9.125" style="1"/>
    <col min="8190" max="8190" width="13.125" style="1" customWidth="1"/>
    <col min="8191" max="8191" width="25.75" style="1" customWidth="1"/>
    <col min="8192" max="8192" width="19.25" style="1" customWidth="1"/>
    <col min="8193" max="8193" width="12.125" style="1" customWidth="1"/>
    <col min="8194" max="8194" width="11.875" style="1" customWidth="1"/>
    <col min="8195" max="8195" width="12.375" style="1" customWidth="1"/>
    <col min="8196" max="8197" width="11.875" style="1" customWidth="1"/>
    <col min="8198" max="8445" width="9.125" style="1"/>
    <col min="8446" max="8446" width="13.125" style="1" customWidth="1"/>
    <col min="8447" max="8447" width="25.75" style="1" customWidth="1"/>
    <col min="8448" max="8448" width="19.25" style="1" customWidth="1"/>
    <col min="8449" max="8449" width="12.125" style="1" customWidth="1"/>
    <col min="8450" max="8450" width="11.875" style="1" customWidth="1"/>
    <col min="8451" max="8451" width="12.375" style="1" customWidth="1"/>
    <col min="8452" max="8453" width="11.875" style="1" customWidth="1"/>
    <col min="8454" max="8701" width="9.125" style="1"/>
    <col min="8702" max="8702" width="13.125" style="1" customWidth="1"/>
    <col min="8703" max="8703" width="25.75" style="1" customWidth="1"/>
    <col min="8704" max="8704" width="19.25" style="1" customWidth="1"/>
    <col min="8705" max="8705" width="12.125" style="1" customWidth="1"/>
    <col min="8706" max="8706" width="11.875" style="1" customWidth="1"/>
    <col min="8707" max="8707" width="12.375" style="1" customWidth="1"/>
    <col min="8708" max="8709" width="11.875" style="1" customWidth="1"/>
    <col min="8710" max="8957" width="9.125" style="1"/>
    <col min="8958" max="8958" width="13.125" style="1" customWidth="1"/>
    <col min="8959" max="8959" width="25.75" style="1" customWidth="1"/>
    <col min="8960" max="8960" width="19.25" style="1" customWidth="1"/>
    <col min="8961" max="8961" width="12.125" style="1" customWidth="1"/>
    <col min="8962" max="8962" width="11.875" style="1" customWidth="1"/>
    <col min="8963" max="8963" width="12.375" style="1" customWidth="1"/>
    <col min="8964" max="8965" width="11.875" style="1" customWidth="1"/>
    <col min="8966" max="9213" width="9.125" style="1"/>
    <col min="9214" max="9214" width="13.125" style="1" customWidth="1"/>
    <col min="9215" max="9215" width="25.75" style="1" customWidth="1"/>
    <col min="9216" max="9216" width="19.25" style="1" customWidth="1"/>
    <col min="9217" max="9217" width="12.125" style="1" customWidth="1"/>
    <col min="9218" max="9218" width="11.875" style="1" customWidth="1"/>
    <col min="9219" max="9219" width="12.375" style="1" customWidth="1"/>
    <col min="9220" max="9221" width="11.875" style="1" customWidth="1"/>
    <col min="9222" max="9469" width="9.125" style="1"/>
    <col min="9470" max="9470" width="13.125" style="1" customWidth="1"/>
    <col min="9471" max="9471" width="25.75" style="1" customWidth="1"/>
    <col min="9472" max="9472" width="19.25" style="1" customWidth="1"/>
    <col min="9473" max="9473" width="12.125" style="1" customWidth="1"/>
    <col min="9474" max="9474" width="11.875" style="1" customWidth="1"/>
    <col min="9475" max="9475" width="12.375" style="1" customWidth="1"/>
    <col min="9476" max="9477" width="11.875" style="1" customWidth="1"/>
    <col min="9478" max="9725" width="9.125" style="1"/>
    <col min="9726" max="9726" width="13.125" style="1" customWidth="1"/>
    <col min="9727" max="9727" width="25.75" style="1" customWidth="1"/>
    <col min="9728" max="9728" width="19.25" style="1" customWidth="1"/>
    <col min="9729" max="9729" width="12.125" style="1" customWidth="1"/>
    <col min="9730" max="9730" width="11.875" style="1" customWidth="1"/>
    <col min="9731" max="9731" width="12.375" style="1" customWidth="1"/>
    <col min="9732" max="9733" width="11.875" style="1" customWidth="1"/>
    <col min="9734" max="9981" width="9.125" style="1"/>
    <col min="9982" max="9982" width="13.125" style="1" customWidth="1"/>
    <col min="9983" max="9983" width="25.75" style="1" customWidth="1"/>
    <col min="9984" max="9984" width="19.25" style="1" customWidth="1"/>
    <col min="9985" max="9985" width="12.125" style="1" customWidth="1"/>
    <col min="9986" max="9986" width="11.875" style="1" customWidth="1"/>
    <col min="9987" max="9987" width="12.375" style="1" customWidth="1"/>
    <col min="9988" max="9989" width="11.875" style="1" customWidth="1"/>
    <col min="9990" max="10237" width="9.125" style="1"/>
    <col min="10238" max="10238" width="13.125" style="1" customWidth="1"/>
    <col min="10239" max="10239" width="25.75" style="1" customWidth="1"/>
    <col min="10240" max="10240" width="19.25" style="1" customWidth="1"/>
    <col min="10241" max="10241" width="12.125" style="1" customWidth="1"/>
    <col min="10242" max="10242" width="11.875" style="1" customWidth="1"/>
    <col min="10243" max="10243" width="12.375" style="1" customWidth="1"/>
    <col min="10244" max="10245" width="11.875" style="1" customWidth="1"/>
    <col min="10246" max="10493" width="9.125" style="1"/>
    <col min="10494" max="10494" width="13.125" style="1" customWidth="1"/>
    <col min="10495" max="10495" width="25.75" style="1" customWidth="1"/>
    <col min="10496" max="10496" width="19.25" style="1" customWidth="1"/>
    <col min="10497" max="10497" width="12.125" style="1" customWidth="1"/>
    <col min="10498" max="10498" width="11.875" style="1" customWidth="1"/>
    <col min="10499" max="10499" width="12.375" style="1" customWidth="1"/>
    <col min="10500" max="10501" width="11.875" style="1" customWidth="1"/>
    <col min="10502" max="10749" width="9.125" style="1"/>
    <col min="10750" max="10750" width="13.125" style="1" customWidth="1"/>
    <col min="10751" max="10751" width="25.75" style="1" customWidth="1"/>
    <col min="10752" max="10752" width="19.25" style="1" customWidth="1"/>
    <col min="10753" max="10753" width="12.125" style="1" customWidth="1"/>
    <col min="10754" max="10754" width="11.875" style="1" customWidth="1"/>
    <col min="10755" max="10755" width="12.375" style="1" customWidth="1"/>
    <col min="10756" max="10757" width="11.875" style="1" customWidth="1"/>
    <col min="10758" max="11005" width="9.125" style="1"/>
    <col min="11006" max="11006" width="13.125" style="1" customWidth="1"/>
    <col min="11007" max="11007" width="25.75" style="1" customWidth="1"/>
    <col min="11008" max="11008" width="19.25" style="1" customWidth="1"/>
    <col min="11009" max="11009" width="12.125" style="1" customWidth="1"/>
    <col min="11010" max="11010" width="11.875" style="1" customWidth="1"/>
    <col min="11011" max="11011" width="12.375" style="1" customWidth="1"/>
    <col min="11012" max="11013" width="11.875" style="1" customWidth="1"/>
    <col min="11014" max="11261" width="9.125" style="1"/>
    <col min="11262" max="11262" width="13.125" style="1" customWidth="1"/>
    <col min="11263" max="11263" width="25.75" style="1" customWidth="1"/>
    <col min="11264" max="11264" width="19.25" style="1" customWidth="1"/>
    <col min="11265" max="11265" width="12.125" style="1" customWidth="1"/>
    <col min="11266" max="11266" width="11.875" style="1" customWidth="1"/>
    <col min="11267" max="11267" width="12.375" style="1" customWidth="1"/>
    <col min="11268" max="11269" width="11.875" style="1" customWidth="1"/>
    <col min="11270" max="11517" width="9.125" style="1"/>
    <col min="11518" max="11518" width="13.125" style="1" customWidth="1"/>
    <col min="11519" max="11519" width="25.75" style="1" customWidth="1"/>
    <col min="11520" max="11520" width="19.25" style="1" customWidth="1"/>
    <col min="11521" max="11521" width="12.125" style="1" customWidth="1"/>
    <col min="11522" max="11522" width="11.875" style="1" customWidth="1"/>
    <col min="11523" max="11523" width="12.375" style="1" customWidth="1"/>
    <col min="11524" max="11525" width="11.875" style="1" customWidth="1"/>
    <col min="11526" max="11773" width="9.125" style="1"/>
    <col min="11774" max="11774" width="13.125" style="1" customWidth="1"/>
    <col min="11775" max="11775" width="25.75" style="1" customWidth="1"/>
    <col min="11776" max="11776" width="19.25" style="1" customWidth="1"/>
    <col min="11777" max="11777" width="12.125" style="1" customWidth="1"/>
    <col min="11778" max="11778" width="11.875" style="1" customWidth="1"/>
    <col min="11779" max="11779" width="12.375" style="1" customWidth="1"/>
    <col min="11780" max="11781" width="11.875" style="1" customWidth="1"/>
    <col min="11782" max="12029" width="9.125" style="1"/>
    <col min="12030" max="12030" width="13.125" style="1" customWidth="1"/>
    <col min="12031" max="12031" width="25.75" style="1" customWidth="1"/>
    <col min="12032" max="12032" width="19.25" style="1" customWidth="1"/>
    <col min="12033" max="12033" width="12.125" style="1" customWidth="1"/>
    <col min="12034" max="12034" width="11.875" style="1" customWidth="1"/>
    <col min="12035" max="12035" width="12.375" style="1" customWidth="1"/>
    <col min="12036" max="12037" width="11.875" style="1" customWidth="1"/>
    <col min="12038" max="12285" width="9.125" style="1"/>
    <col min="12286" max="12286" width="13.125" style="1" customWidth="1"/>
    <col min="12287" max="12287" width="25.75" style="1" customWidth="1"/>
    <col min="12288" max="12288" width="19.25" style="1" customWidth="1"/>
    <col min="12289" max="12289" width="12.125" style="1" customWidth="1"/>
    <col min="12290" max="12290" width="11.875" style="1" customWidth="1"/>
    <col min="12291" max="12291" width="12.375" style="1" customWidth="1"/>
    <col min="12292" max="12293" width="11.875" style="1" customWidth="1"/>
    <col min="12294" max="12541" width="9.125" style="1"/>
    <col min="12542" max="12542" width="13.125" style="1" customWidth="1"/>
    <col min="12543" max="12543" width="25.75" style="1" customWidth="1"/>
    <col min="12544" max="12544" width="19.25" style="1" customWidth="1"/>
    <col min="12545" max="12545" width="12.125" style="1" customWidth="1"/>
    <col min="12546" max="12546" width="11.875" style="1" customWidth="1"/>
    <col min="12547" max="12547" width="12.375" style="1" customWidth="1"/>
    <col min="12548" max="12549" width="11.875" style="1" customWidth="1"/>
    <col min="12550" max="12797" width="9.125" style="1"/>
    <col min="12798" max="12798" width="13.125" style="1" customWidth="1"/>
    <col min="12799" max="12799" width="25.75" style="1" customWidth="1"/>
    <col min="12800" max="12800" width="19.25" style="1" customWidth="1"/>
    <col min="12801" max="12801" width="12.125" style="1" customWidth="1"/>
    <col min="12802" max="12802" width="11.875" style="1" customWidth="1"/>
    <col min="12803" max="12803" width="12.375" style="1" customWidth="1"/>
    <col min="12804" max="12805" width="11.875" style="1" customWidth="1"/>
    <col min="12806" max="13053" width="9.125" style="1"/>
    <col min="13054" max="13054" width="13.125" style="1" customWidth="1"/>
    <col min="13055" max="13055" width="25.75" style="1" customWidth="1"/>
    <col min="13056" max="13056" width="19.25" style="1" customWidth="1"/>
    <col min="13057" max="13057" width="12.125" style="1" customWidth="1"/>
    <col min="13058" max="13058" width="11.875" style="1" customWidth="1"/>
    <col min="13059" max="13059" width="12.375" style="1" customWidth="1"/>
    <col min="13060" max="13061" width="11.875" style="1" customWidth="1"/>
    <col min="13062" max="13309" width="9.125" style="1"/>
    <col min="13310" max="13310" width="13.125" style="1" customWidth="1"/>
    <col min="13311" max="13311" width="25.75" style="1" customWidth="1"/>
    <col min="13312" max="13312" width="19.25" style="1" customWidth="1"/>
    <col min="13313" max="13313" width="12.125" style="1" customWidth="1"/>
    <col min="13314" max="13314" width="11.875" style="1" customWidth="1"/>
    <col min="13315" max="13315" width="12.375" style="1" customWidth="1"/>
    <col min="13316" max="13317" width="11.875" style="1" customWidth="1"/>
    <col min="13318" max="13565" width="9.125" style="1"/>
    <col min="13566" max="13566" width="13.125" style="1" customWidth="1"/>
    <col min="13567" max="13567" width="25.75" style="1" customWidth="1"/>
    <col min="13568" max="13568" width="19.25" style="1" customWidth="1"/>
    <col min="13569" max="13569" width="12.125" style="1" customWidth="1"/>
    <col min="13570" max="13570" width="11.875" style="1" customWidth="1"/>
    <col min="13571" max="13571" width="12.375" style="1" customWidth="1"/>
    <col min="13572" max="13573" width="11.875" style="1" customWidth="1"/>
    <col min="13574" max="13821" width="9.125" style="1"/>
    <col min="13822" max="13822" width="13.125" style="1" customWidth="1"/>
    <col min="13823" max="13823" width="25.75" style="1" customWidth="1"/>
    <col min="13824" max="13824" width="19.25" style="1" customWidth="1"/>
    <col min="13825" max="13825" width="12.125" style="1" customWidth="1"/>
    <col min="13826" max="13826" width="11.875" style="1" customWidth="1"/>
    <col min="13827" max="13827" width="12.375" style="1" customWidth="1"/>
    <col min="13828" max="13829" width="11.875" style="1" customWidth="1"/>
    <col min="13830" max="14077" width="9.125" style="1"/>
    <col min="14078" max="14078" width="13.125" style="1" customWidth="1"/>
    <col min="14079" max="14079" width="25.75" style="1" customWidth="1"/>
    <col min="14080" max="14080" width="19.25" style="1" customWidth="1"/>
    <col min="14081" max="14081" width="12.125" style="1" customWidth="1"/>
    <col min="14082" max="14082" width="11.875" style="1" customWidth="1"/>
    <col min="14083" max="14083" width="12.375" style="1" customWidth="1"/>
    <col min="14084" max="14085" width="11.875" style="1" customWidth="1"/>
    <col min="14086" max="14333" width="9.125" style="1"/>
    <col min="14334" max="14334" width="13.125" style="1" customWidth="1"/>
    <col min="14335" max="14335" width="25.75" style="1" customWidth="1"/>
    <col min="14336" max="14336" width="19.25" style="1" customWidth="1"/>
    <col min="14337" max="14337" width="12.125" style="1" customWidth="1"/>
    <col min="14338" max="14338" width="11.875" style="1" customWidth="1"/>
    <col min="14339" max="14339" width="12.375" style="1" customWidth="1"/>
    <col min="14340" max="14341" width="11.875" style="1" customWidth="1"/>
    <col min="14342" max="14589" width="9.125" style="1"/>
    <col min="14590" max="14590" width="13.125" style="1" customWidth="1"/>
    <col min="14591" max="14591" width="25.75" style="1" customWidth="1"/>
    <col min="14592" max="14592" width="19.25" style="1" customWidth="1"/>
    <col min="14593" max="14593" width="12.125" style="1" customWidth="1"/>
    <col min="14594" max="14594" width="11.875" style="1" customWidth="1"/>
    <col min="14595" max="14595" width="12.375" style="1" customWidth="1"/>
    <col min="14596" max="14597" width="11.875" style="1" customWidth="1"/>
    <col min="14598" max="14845" width="9.125" style="1"/>
    <col min="14846" max="14846" width="13.125" style="1" customWidth="1"/>
    <col min="14847" max="14847" width="25.75" style="1" customWidth="1"/>
    <col min="14848" max="14848" width="19.25" style="1" customWidth="1"/>
    <col min="14849" max="14849" width="12.125" style="1" customWidth="1"/>
    <col min="14850" max="14850" width="11.875" style="1" customWidth="1"/>
    <col min="14851" max="14851" width="12.375" style="1" customWidth="1"/>
    <col min="14852" max="14853" width="11.875" style="1" customWidth="1"/>
    <col min="14854" max="15101" width="9.125" style="1"/>
    <col min="15102" max="15102" width="13.125" style="1" customWidth="1"/>
    <col min="15103" max="15103" width="25.75" style="1" customWidth="1"/>
    <col min="15104" max="15104" width="19.25" style="1" customWidth="1"/>
    <col min="15105" max="15105" width="12.125" style="1" customWidth="1"/>
    <col min="15106" max="15106" width="11.875" style="1" customWidth="1"/>
    <col min="15107" max="15107" width="12.375" style="1" customWidth="1"/>
    <col min="15108" max="15109" width="11.875" style="1" customWidth="1"/>
    <col min="15110" max="15357" width="9.125" style="1"/>
    <col min="15358" max="15358" width="13.125" style="1" customWidth="1"/>
    <col min="15359" max="15359" width="25.75" style="1" customWidth="1"/>
    <col min="15360" max="15360" width="19.25" style="1" customWidth="1"/>
    <col min="15361" max="15361" width="12.125" style="1" customWidth="1"/>
    <col min="15362" max="15362" width="11.875" style="1" customWidth="1"/>
    <col min="15363" max="15363" width="12.375" style="1" customWidth="1"/>
    <col min="15364" max="15365" width="11.875" style="1" customWidth="1"/>
    <col min="15366" max="15613" width="9.125" style="1"/>
    <col min="15614" max="15614" width="13.125" style="1" customWidth="1"/>
    <col min="15615" max="15615" width="25.75" style="1" customWidth="1"/>
    <col min="15616" max="15616" width="19.25" style="1" customWidth="1"/>
    <col min="15617" max="15617" width="12.125" style="1" customWidth="1"/>
    <col min="15618" max="15618" width="11.875" style="1" customWidth="1"/>
    <col min="15619" max="15619" width="12.375" style="1" customWidth="1"/>
    <col min="15620" max="15621" width="11.875" style="1" customWidth="1"/>
    <col min="15622" max="15869" width="9.125" style="1"/>
    <col min="15870" max="15870" width="13.125" style="1" customWidth="1"/>
    <col min="15871" max="15871" width="25.75" style="1" customWidth="1"/>
    <col min="15872" max="15872" width="19.25" style="1" customWidth="1"/>
    <col min="15873" max="15873" width="12.125" style="1" customWidth="1"/>
    <col min="15874" max="15874" width="11.875" style="1" customWidth="1"/>
    <col min="15875" max="15875" width="12.375" style="1" customWidth="1"/>
    <col min="15876" max="15877" width="11.875" style="1" customWidth="1"/>
    <col min="15878" max="16125" width="9.125" style="1"/>
    <col min="16126" max="16126" width="13.125" style="1" customWidth="1"/>
    <col min="16127" max="16127" width="25.75" style="1" customWidth="1"/>
    <col min="16128" max="16128" width="19.25" style="1" customWidth="1"/>
    <col min="16129" max="16129" width="12.125" style="1" customWidth="1"/>
    <col min="16130" max="16130" width="11.875" style="1" customWidth="1"/>
    <col min="16131" max="16131" width="12.375" style="1" customWidth="1"/>
    <col min="16132" max="16133" width="11.875" style="1" customWidth="1"/>
    <col min="16134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399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564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383" t="s">
        <v>35</v>
      </c>
      <c r="B13" s="339" t="s">
        <v>36</v>
      </c>
      <c r="C13" s="390" t="s">
        <v>37</v>
      </c>
      <c r="D13" s="338">
        <v>44954</v>
      </c>
      <c r="E13" s="338">
        <v>45017</v>
      </c>
    </row>
    <row r="14" spans="1:5">
      <c r="A14" s="241"/>
      <c r="B14" s="232"/>
      <c r="C14" s="156"/>
      <c r="D14" s="231">
        <v>45016</v>
      </c>
      <c r="E14" s="231">
        <v>45107</v>
      </c>
    </row>
    <row r="15" spans="1:5">
      <c r="A15" s="339" t="s">
        <v>47</v>
      </c>
      <c r="B15" s="339" t="s">
        <v>347</v>
      </c>
      <c r="C15" s="203" t="s">
        <v>38</v>
      </c>
      <c r="D15" s="205">
        <v>258</v>
      </c>
      <c r="E15" s="205">
        <v>280</v>
      </c>
    </row>
    <row r="16" spans="1:5">
      <c r="A16" s="241" t="s">
        <v>47</v>
      </c>
      <c r="B16" s="203" t="s">
        <v>347</v>
      </c>
      <c r="C16" s="203" t="s">
        <v>39</v>
      </c>
      <c r="D16" s="205">
        <f>+D15</f>
        <v>258</v>
      </c>
      <c r="E16" s="205">
        <f>+E15</f>
        <v>280</v>
      </c>
    </row>
    <row r="17" spans="1:5">
      <c r="A17" s="241" t="s">
        <v>47</v>
      </c>
      <c r="B17" s="203" t="s">
        <v>347</v>
      </c>
      <c r="C17" s="203" t="s">
        <v>40</v>
      </c>
      <c r="D17" s="205">
        <f>+D15+58</f>
        <v>316</v>
      </c>
      <c r="E17" s="205">
        <f>+E15+68</f>
        <v>348</v>
      </c>
    </row>
    <row r="18" spans="1:5">
      <c r="A18" s="241" t="s">
        <v>47</v>
      </c>
      <c r="B18" s="203" t="s">
        <v>347</v>
      </c>
      <c r="C18" s="203" t="s">
        <v>41</v>
      </c>
      <c r="D18" s="205">
        <f>+D16+58</f>
        <v>316</v>
      </c>
      <c r="E18" s="205">
        <f>+E16+68</f>
        <v>348</v>
      </c>
    </row>
    <row r="19" spans="1:5">
      <c r="A19" s="232" t="s">
        <v>47</v>
      </c>
      <c r="B19" s="232" t="s">
        <v>347</v>
      </c>
      <c r="C19" s="232" t="s">
        <v>42</v>
      </c>
      <c r="D19" s="233">
        <f>+D15</f>
        <v>258</v>
      </c>
      <c r="E19" s="233">
        <f>+E15</f>
        <v>280</v>
      </c>
    </row>
    <row r="20" spans="1:5">
      <c r="A20" s="339" t="s">
        <v>47</v>
      </c>
      <c r="B20" s="339" t="s">
        <v>406</v>
      </c>
      <c r="C20" s="203" t="s">
        <v>38</v>
      </c>
      <c r="D20" s="205">
        <v>303</v>
      </c>
      <c r="E20" s="205">
        <v>330</v>
      </c>
    </row>
    <row r="21" spans="1:5">
      <c r="A21" s="241" t="s">
        <v>47</v>
      </c>
      <c r="B21" s="203" t="s">
        <v>406</v>
      </c>
      <c r="C21" s="203" t="s">
        <v>39</v>
      </c>
      <c r="D21" s="205">
        <f>+D20</f>
        <v>303</v>
      </c>
      <c r="E21" s="205">
        <f>+E20</f>
        <v>330</v>
      </c>
    </row>
    <row r="22" spans="1:5">
      <c r="A22" s="241" t="s">
        <v>47</v>
      </c>
      <c r="B22" s="203" t="s">
        <v>406</v>
      </c>
      <c r="C22" s="203" t="s">
        <v>40</v>
      </c>
      <c r="D22" s="205">
        <f>+D20+58</f>
        <v>361</v>
      </c>
      <c r="E22" s="205">
        <f>+E20+68</f>
        <v>398</v>
      </c>
    </row>
    <row r="23" spans="1:5">
      <c r="A23" s="241" t="s">
        <v>47</v>
      </c>
      <c r="B23" s="203" t="s">
        <v>406</v>
      </c>
      <c r="C23" s="203" t="s">
        <v>41</v>
      </c>
      <c r="D23" s="205">
        <f>+D20+58</f>
        <v>361</v>
      </c>
      <c r="E23" s="205">
        <f>+E20+68</f>
        <v>398</v>
      </c>
    </row>
    <row r="24" spans="1:5">
      <c r="A24" s="232" t="s">
        <v>47</v>
      </c>
      <c r="B24" s="232" t="s">
        <v>406</v>
      </c>
      <c r="C24" s="232" t="s">
        <v>42</v>
      </c>
      <c r="D24" s="233">
        <f>+D20</f>
        <v>303</v>
      </c>
      <c r="E24" s="233">
        <f>+E20</f>
        <v>330</v>
      </c>
    </row>
    <row r="26" spans="1:5" ht="16.3">
      <c r="A26" s="391" t="s">
        <v>561</v>
      </c>
    </row>
    <row r="27" spans="1:5" ht="16.3">
      <c r="A27" s="394" t="s">
        <v>562</v>
      </c>
    </row>
    <row r="28" spans="1:5" ht="16.3">
      <c r="A28" s="395" t="s">
        <v>563</v>
      </c>
    </row>
    <row r="29" spans="1:5" ht="16.3">
      <c r="A29" s="392" t="s">
        <v>557</v>
      </c>
    </row>
    <row r="30" spans="1:5" ht="16.3">
      <c r="A30" s="392" t="s">
        <v>400</v>
      </c>
    </row>
    <row r="31" spans="1:5" ht="16.3">
      <c r="A31" s="393" t="s">
        <v>401</v>
      </c>
    </row>
    <row r="33" spans="1:2" ht="14.3">
      <c r="A33" s="327" t="s">
        <v>565</v>
      </c>
      <c r="B33" s="328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opLeftCell="A4" workbookViewId="0">
      <selection activeCell="C30" sqref="C30"/>
    </sheetView>
  </sheetViews>
  <sheetFormatPr defaultColWidth="9.125" defaultRowHeight="12.9"/>
  <cols>
    <col min="1" max="1" width="17.375" style="1" customWidth="1"/>
    <col min="2" max="2" width="21.25" style="1" customWidth="1"/>
    <col min="3" max="3" width="20" style="1" customWidth="1"/>
    <col min="4" max="7" width="13" style="1" customWidth="1"/>
    <col min="8" max="8" width="11.25" style="1" customWidth="1"/>
    <col min="9" max="16384" width="9.125" style="1"/>
  </cols>
  <sheetData>
    <row r="2" spans="1:5">
      <c r="A2" s="1" t="s">
        <v>20</v>
      </c>
      <c r="B2" s="1" t="s">
        <v>21</v>
      </c>
    </row>
    <row r="3" spans="1:5">
      <c r="A3" s="1" t="s">
        <v>22</v>
      </c>
      <c r="B3" s="1" t="s">
        <v>178</v>
      </c>
    </row>
    <row r="4" spans="1:5">
      <c r="A4" s="1" t="s">
        <v>23</v>
      </c>
      <c r="B4" s="1" t="s">
        <v>402</v>
      </c>
    </row>
    <row r="5" spans="1:5">
      <c r="A5" s="1" t="s">
        <v>24</v>
      </c>
      <c r="B5" s="1" t="s">
        <v>25</v>
      </c>
    </row>
    <row r="6" spans="1:5">
      <c r="A6" s="1" t="s">
        <v>26</v>
      </c>
      <c r="B6" s="1" t="s">
        <v>27</v>
      </c>
    </row>
    <row r="7" spans="1:5">
      <c r="A7" s="1" t="s">
        <v>28</v>
      </c>
      <c r="B7" s="1" t="s">
        <v>564</v>
      </c>
    </row>
    <row r="8" spans="1:5">
      <c r="A8" s="1" t="s">
        <v>29</v>
      </c>
      <c r="B8" s="1" t="s">
        <v>30</v>
      </c>
    </row>
    <row r="9" spans="1:5" ht="14.3">
      <c r="A9" s="1" t="s">
        <v>31</v>
      </c>
      <c r="B9" s="29" t="s">
        <v>32</v>
      </c>
    </row>
    <row r="10" spans="1:5">
      <c r="A10" s="1" t="s">
        <v>33</v>
      </c>
      <c r="B10" s="1" t="s">
        <v>34</v>
      </c>
    </row>
    <row r="12" spans="1:5">
      <c r="A12" s="383" t="s">
        <v>35</v>
      </c>
      <c r="B12" s="339" t="s">
        <v>36</v>
      </c>
      <c r="C12" s="390" t="s">
        <v>37</v>
      </c>
      <c r="D12" s="338">
        <v>44954</v>
      </c>
      <c r="E12" s="338">
        <v>45017</v>
      </c>
    </row>
    <row r="13" spans="1:5">
      <c r="A13" s="241"/>
      <c r="B13" s="232"/>
      <c r="C13" s="156"/>
      <c r="D13" s="231">
        <v>45016</v>
      </c>
      <c r="E13" s="231">
        <v>45107</v>
      </c>
    </row>
    <row r="14" spans="1:5">
      <c r="A14" s="339" t="s">
        <v>47</v>
      </c>
      <c r="B14" s="339" t="s">
        <v>407</v>
      </c>
      <c r="C14" s="339" t="s">
        <v>38</v>
      </c>
      <c r="D14" s="205">
        <v>186</v>
      </c>
      <c r="E14" s="205">
        <v>211</v>
      </c>
    </row>
    <row r="15" spans="1:5">
      <c r="A15" s="241" t="s">
        <v>47</v>
      </c>
      <c r="B15" s="203" t="s">
        <v>407</v>
      </c>
      <c r="C15" s="203" t="s">
        <v>39</v>
      </c>
      <c r="D15" s="205">
        <f>+D14</f>
        <v>186</v>
      </c>
      <c r="E15" s="205">
        <f>+E14</f>
        <v>211</v>
      </c>
    </row>
    <row r="16" spans="1:5">
      <c r="A16" s="241" t="s">
        <v>47</v>
      </c>
      <c r="B16" s="203" t="s">
        <v>407</v>
      </c>
      <c r="C16" s="203" t="s">
        <v>40</v>
      </c>
      <c r="D16" s="205">
        <f>+D14+54</f>
        <v>240</v>
      </c>
      <c r="E16" s="205">
        <f>+E14+58</f>
        <v>269</v>
      </c>
    </row>
    <row r="17" spans="1:5">
      <c r="A17" s="241" t="s">
        <v>47</v>
      </c>
      <c r="B17" s="203" t="s">
        <v>407</v>
      </c>
      <c r="C17" s="203" t="s">
        <v>41</v>
      </c>
      <c r="D17" s="205">
        <f>+D14+54</f>
        <v>240</v>
      </c>
      <c r="E17" s="205">
        <f>+E14+58</f>
        <v>269</v>
      </c>
    </row>
    <row r="18" spans="1:5">
      <c r="A18" s="232" t="s">
        <v>47</v>
      </c>
      <c r="B18" s="232" t="s">
        <v>407</v>
      </c>
      <c r="C18" s="232" t="s">
        <v>42</v>
      </c>
      <c r="D18" s="233">
        <f>+D14</f>
        <v>186</v>
      </c>
      <c r="E18" s="233">
        <f>+E14</f>
        <v>211</v>
      </c>
    </row>
    <row r="19" spans="1:5">
      <c r="A19" s="339" t="s">
        <v>47</v>
      </c>
      <c r="B19" s="339" t="s">
        <v>408</v>
      </c>
      <c r="C19" s="339" t="s">
        <v>38</v>
      </c>
      <c r="D19" s="205">
        <v>220</v>
      </c>
      <c r="E19" s="205">
        <v>249</v>
      </c>
    </row>
    <row r="20" spans="1:5">
      <c r="A20" s="241" t="s">
        <v>47</v>
      </c>
      <c r="B20" s="203" t="s">
        <v>408</v>
      </c>
      <c r="C20" s="203" t="s">
        <v>39</v>
      </c>
      <c r="D20" s="205">
        <f>+D19</f>
        <v>220</v>
      </c>
      <c r="E20" s="205">
        <f>+E19</f>
        <v>249</v>
      </c>
    </row>
    <row r="21" spans="1:5">
      <c r="A21" s="241" t="s">
        <v>47</v>
      </c>
      <c r="B21" s="203" t="s">
        <v>408</v>
      </c>
      <c r="C21" s="203" t="s">
        <v>40</v>
      </c>
      <c r="D21" s="205">
        <f>+D19+54</f>
        <v>274</v>
      </c>
      <c r="E21" s="205">
        <f>+E19+58</f>
        <v>307</v>
      </c>
    </row>
    <row r="22" spans="1:5">
      <c r="A22" s="241" t="s">
        <v>47</v>
      </c>
      <c r="B22" s="203" t="s">
        <v>408</v>
      </c>
      <c r="C22" s="203" t="s">
        <v>41</v>
      </c>
      <c r="D22" s="205">
        <f>+D19+54</f>
        <v>274</v>
      </c>
      <c r="E22" s="205">
        <f>+E19+58</f>
        <v>307</v>
      </c>
    </row>
    <row r="23" spans="1:5">
      <c r="A23" s="232" t="s">
        <v>47</v>
      </c>
      <c r="B23" s="232" t="s">
        <v>408</v>
      </c>
      <c r="C23" s="232" t="s">
        <v>42</v>
      </c>
      <c r="D23" s="233">
        <f>+D19</f>
        <v>220</v>
      </c>
      <c r="E23" s="233">
        <f>+E19</f>
        <v>249</v>
      </c>
    </row>
    <row r="24" spans="1:5">
      <c r="A24" s="339" t="s">
        <v>47</v>
      </c>
      <c r="B24" s="339" t="s">
        <v>558</v>
      </c>
      <c r="C24" s="203" t="s">
        <v>46</v>
      </c>
      <c r="D24" s="205">
        <v>303</v>
      </c>
      <c r="E24" s="205">
        <v>340</v>
      </c>
    </row>
    <row r="25" spans="1:5">
      <c r="A25" s="241" t="s">
        <v>47</v>
      </c>
      <c r="B25" s="203" t="s">
        <v>558</v>
      </c>
      <c r="C25" s="203" t="s">
        <v>148</v>
      </c>
      <c r="D25" s="205">
        <f>+D24</f>
        <v>303</v>
      </c>
      <c r="E25" s="205">
        <f>+E24</f>
        <v>340</v>
      </c>
    </row>
    <row r="26" spans="1:5">
      <c r="A26" s="241" t="s">
        <v>47</v>
      </c>
      <c r="B26" s="203" t="s">
        <v>558</v>
      </c>
      <c r="C26" s="203" t="s">
        <v>114</v>
      </c>
      <c r="D26" s="205">
        <f>+D24+54+54</f>
        <v>411</v>
      </c>
      <c r="E26" s="205">
        <f>+E24+58+58</f>
        <v>456</v>
      </c>
    </row>
    <row r="27" spans="1:5">
      <c r="A27" s="357" t="s">
        <v>47</v>
      </c>
      <c r="B27" s="232" t="s">
        <v>558</v>
      </c>
      <c r="C27" s="232" t="s">
        <v>50</v>
      </c>
      <c r="D27" s="233">
        <f>+D24</f>
        <v>303</v>
      </c>
      <c r="E27" s="233">
        <f>+E24</f>
        <v>340</v>
      </c>
    </row>
    <row r="28" spans="1:5" ht="16.3">
      <c r="A28" s="391" t="s">
        <v>561</v>
      </c>
    </row>
    <row r="29" spans="1:5" ht="16.3">
      <c r="A29" s="391" t="s">
        <v>562</v>
      </c>
    </row>
    <row r="30" spans="1:5" ht="16.3">
      <c r="A30" s="391" t="s">
        <v>563</v>
      </c>
    </row>
    <row r="31" spans="1:5" ht="16.3">
      <c r="A31" s="392" t="s">
        <v>559</v>
      </c>
    </row>
    <row r="32" spans="1:5" ht="16.3">
      <c r="A32" s="392" t="s">
        <v>560</v>
      </c>
    </row>
    <row r="33" spans="1:2" ht="16.3">
      <c r="A33" s="393" t="s">
        <v>401</v>
      </c>
    </row>
    <row r="35" spans="1:2">
      <c r="A35" s="246"/>
    </row>
    <row r="36" spans="1:2">
      <c r="A36" s="246"/>
    </row>
    <row r="38" spans="1:2" ht="14.3">
      <c r="A38" s="327" t="s">
        <v>565</v>
      </c>
      <c r="B38" s="328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3"/>
  <sheetViews>
    <sheetView topLeftCell="A4" workbookViewId="0">
      <selection activeCell="C30" sqref="C30"/>
    </sheetView>
  </sheetViews>
  <sheetFormatPr defaultRowHeight="12.9"/>
  <cols>
    <col min="1" max="1" width="17" style="1" customWidth="1"/>
    <col min="2" max="2" width="22.625" style="1" customWidth="1"/>
    <col min="3" max="3" width="19.375" style="1" customWidth="1"/>
    <col min="4" max="4" width="11.125" style="34" customWidth="1"/>
    <col min="5" max="6" width="11.125" style="1" customWidth="1"/>
    <col min="7" max="8" width="12.25" style="1" customWidth="1"/>
    <col min="9" max="256" width="9.125" style="1"/>
    <col min="257" max="257" width="13.125" style="1" customWidth="1"/>
    <col min="258" max="258" width="27.375" style="1" customWidth="1"/>
    <col min="259" max="259" width="18.25" style="1" customWidth="1"/>
    <col min="260" max="261" width="10.625" style="1" customWidth="1"/>
    <col min="262" max="262" width="11.75" style="1" customWidth="1"/>
    <col min="263" max="264" width="12.25" style="1" customWidth="1"/>
    <col min="265" max="512" width="9.125" style="1"/>
    <col min="513" max="513" width="13.125" style="1" customWidth="1"/>
    <col min="514" max="514" width="27.375" style="1" customWidth="1"/>
    <col min="515" max="515" width="18.25" style="1" customWidth="1"/>
    <col min="516" max="517" width="10.625" style="1" customWidth="1"/>
    <col min="518" max="518" width="11.75" style="1" customWidth="1"/>
    <col min="519" max="520" width="12.25" style="1" customWidth="1"/>
    <col min="521" max="768" width="9.125" style="1"/>
    <col min="769" max="769" width="13.125" style="1" customWidth="1"/>
    <col min="770" max="770" width="27.375" style="1" customWidth="1"/>
    <col min="771" max="771" width="18.25" style="1" customWidth="1"/>
    <col min="772" max="773" width="10.625" style="1" customWidth="1"/>
    <col min="774" max="774" width="11.75" style="1" customWidth="1"/>
    <col min="775" max="776" width="12.25" style="1" customWidth="1"/>
    <col min="777" max="1024" width="9.125" style="1"/>
    <col min="1025" max="1025" width="13.125" style="1" customWidth="1"/>
    <col min="1026" max="1026" width="27.375" style="1" customWidth="1"/>
    <col min="1027" max="1027" width="18.25" style="1" customWidth="1"/>
    <col min="1028" max="1029" width="10.625" style="1" customWidth="1"/>
    <col min="1030" max="1030" width="11.75" style="1" customWidth="1"/>
    <col min="1031" max="1032" width="12.25" style="1" customWidth="1"/>
    <col min="1033" max="1280" width="9.125" style="1"/>
    <col min="1281" max="1281" width="13.125" style="1" customWidth="1"/>
    <col min="1282" max="1282" width="27.375" style="1" customWidth="1"/>
    <col min="1283" max="1283" width="18.25" style="1" customWidth="1"/>
    <col min="1284" max="1285" width="10.625" style="1" customWidth="1"/>
    <col min="1286" max="1286" width="11.75" style="1" customWidth="1"/>
    <col min="1287" max="1288" width="12.25" style="1" customWidth="1"/>
    <col min="1289" max="1536" width="9.125" style="1"/>
    <col min="1537" max="1537" width="13.125" style="1" customWidth="1"/>
    <col min="1538" max="1538" width="27.375" style="1" customWidth="1"/>
    <col min="1539" max="1539" width="18.25" style="1" customWidth="1"/>
    <col min="1540" max="1541" width="10.625" style="1" customWidth="1"/>
    <col min="1542" max="1542" width="11.75" style="1" customWidth="1"/>
    <col min="1543" max="1544" width="12.25" style="1" customWidth="1"/>
    <col min="1545" max="1792" width="9.125" style="1"/>
    <col min="1793" max="1793" width="13.125" style="1" customWidth="1"/>
    <col min="1794" max="1794" width="27.375" style="1" customWidth="1"/>
    <col min="1795" max="1795" width="18.25" style="1" customWidth="1"/>
    <col min="1796" max="1797" width="10.625" style="1" customWidth="1"/>
    <col min="1798" max="1798" width="11.75" style="1" customWidth="1"/>
    <col min="1799" max="1800" width="12.25" style="1" customWidth="1"/>
    <col min="1801" max="2048" width="9.125" style="1"/>
    <col min="2049" max="2049" width="13.125" style="1" customWidth="1"/>
    <col min="2050" max="2050" width="27.375" style="1" customWidth="1"/>
    <col min="2051" max="2051" width="18.25" style="1" customWidth="1"/>
    <col min="2052" max="2053" width="10.625" style="1" customWidth="1"/>
    <col min="2054" max="2054" width="11.75" style="1" customWidth="1"/>
    <col min="2055" max="2056" width="12.25" style="1" customWidth="1"/>
    <col min="2057" max="2304" width="9.125" style="1"/>
    <col min="2305" max="2305" width="13.125" style="1" customWidth="1"/>
    <col min="2306" max="2306" width="27.375" style="1" customWidth="1"/>
    <col min="2307" max="2307" width="18.25" style="1" customWidth="1"/>
    <col min="2308" max="2309" width="10.625" style="1" customWidth="1"/>
    <col min="2310" max="2310" width="11.75" style="1" customWidth="1"/>
    <col min="2311" max="2312" width="12.25" style="1" customWidth="1"/>
    <col min="2313" max="2560" width="9.125" style="1"/>
    <col min="2561" max="2561" width="13.125" style="1" customWidth="1"/>
    <col min="2562" max="2562" width="27.375" style="1" customWidth="1"/>
    <col min="2563" max="2563" width="18.25" style="1" customWidth="1"/>
    <col min="2564" max="2565" width="10.625" style="1" customWidth="1"/>
    <col min="2566" max="2566" width="11.75" style="1" customWidth="1"/>
    <col min="2567" max="2568" width="12.25" style="1" customWidth="1"/>
    <col min="2569" max="2816" width="9.125" style="1"/>
    <col min="2817" max="2817" width="13.125" style="1" customWidth="1"/>
    <col min="2818" max="2818" width="27.375" style="1" customWidth="1"/>
    <col min="2819" max="2819" width="18.25" style="1" customWidth="1"/>
    <col min="2820" max="2821" width="10.625" style="1" customWidth="1"/>
    <col min="2822" max="2822" width="11.75" style="1" customWidth="1"/>
    <col min="2823" max="2824" width="12.25" style="1" customWidth="1"/>
    <col min="2825" max="3072" width="9.125" style="1"/>
    <col min="3073" max="3073" width="13.125" style="1" customWidth="1"/>
    <col min="3074" max="3074" width="27.375" style="1" customWidth="1"/>
    <col min="3075" max="3075" width="18.25" style="1" customWidth="1"/>
    <col min="3076" max="3077" width="10.625" style="1" customWidth="1"/>
    <col min="3078" max="3078" width="11.75" style="1" customWidth="1"/>
    <col min="3079" max="3080" width="12.25" style="1" customWidth="1"/>
    <col min="3081" max="3328" width="9.125" style="1"/>
    <col min="3329" max="3329" width="13.125" style="1" customWidth="1"/>
    <col min="3330" max="3330" width="27.375" style="1" customWidth="1"/>
    <col min="3331" max="3331" width="18.25" style="1" customWidth="1"/>
    <col min="3332" max="3333" width="10.625" style="1" customWidth="1"/>
    <col min="3334" max="3334" width="11.75" style="1" customWidth="1"/>
    <col min="3335" max="3336" width="12.25" style="1" customWidth="1"/>
    <col min="3337" max="3584" width="9.125" style="1"/>
    <col min="3585" max="3585" width="13.125" style="1" customWidth="1"/>
    <col min="3586" max="3586" width="27.375" style="1" customWidth="1"/>
    <col min="3587" max="3587" width="18.25" style="1" customWidth="1"/>
    <col min="3588" max="3589" width="10.625" style="1" customWidth="1"/>
    <col min="3590" max="3590" width="11.75" style="1" customWidth="1"/>
    <col min="3591" max="3592" width="12.25" style="1" customWidth="1"/>
    <col min="3593" max="3840" width="9.125" style="1"/>
    <col min="3841" max="3841" width="13.125" style="1" customWidth="1"/>
    <col min="3842" max="3842" width="27.375" style="1" customWidth="1"/>
    <col min="3843" max="3843" width="18.25" style="1" customWidth="1"/>
    <col min="3844" max="3845" width="10.625" style="1" customWidth="1"/>
    <col min="3846" max="3846" width="11.75" style="1" customWidth="1"/>
    <col min="3847" max="3848" width="12.25" style="1" customWidth="1"/>
    <col min="3849" max="4096" width="9.125" style="1"/>
    <col min="4097" max="4097" width="13.125" style="1" customWidth="1"/>
    <col min="4098" max="4098" width="27.375" style="1" customWidth="1"/>
    <col min="4099" max="4099" width="18.25" style="1" customWidth="1"/>
    <col min="4100" max="4101" width="10.625" style="1" customWidth="1"/>
    <col min="4102" max="4102" width="11.75" style="1" customWidth="1"/>
    <col min="4103" max="4104" width="12.25" style="1" customWidth="1"/>
    <col min="4105" max="4352" width="9.125" style="1"/>
    <col min="4353" max="4353" width="13.125" style="1" customWidth="1"/>
    <col min="4354" max="4354" width="27.375" style="1" customWidth="1"/>
    <col min="4355" max="4355" width="18.25" style="1" customWidth="1"/>
    <col min="4356" max="4357" width="10.625" style="1" customWidth="1"/>
    <col min="4358" max="4358" width="11.75" style="1" customWidth="1"/>
    <col min="4359" max="4360" width="12.25" style="1" customWidth="1"/>
    <col min="4361" max="4608" width="9.125" style="1"/>
    <col min="4609" max="4609" width="13.125" style="1" customWidth="1"/>
    <col min="4610" max="4610" width="27.375" style="1" customWidth="1"/>
    <col min="4611" max="4611" width="18.25" style="1" customWidth="1"/>
    <col min="4612" max="4613" width="10.625" style="1" customWidth="1"/>
    <col min="4614" max="4614" width="11.75" style="1" customWidth="1"/>
    <col min="4615" max="4616" width="12.25" style="1" customWidth="1"/>
    <col min="4617" max="4864" width="9.125" style="1"/>
    <col min="4865" max="4865" width="13.125" style="1" customWidth="1"/>
    <col min="4866" max="4866" width="27.375" style="1" customWidth="1"/>
    <col min="4867" max="4867" width="18.25" style="1" customWidth="1"/>
    <col min="4868" max="4869" width="10.625" style="1" customWidth="1"/>
    <col min="4870" max="4870" width="11.75" style="1" customWidth="1"/>
    <col min="4871" max="4872" width="12.25" style="1" customWidth="1"/>
    <col min="4873" max="5120" width="9.125" style="1"/>
    <col min="5121" max="5121" width="13.125" style="1" customWidth="1"/>
    <col min="5122" max="5122" width="27.375" style="1" customWidth="1"/>
    <col min="5123" max="5123" width="18.25" style="1" customWidth="1"/>
    <col min="5124" max="5125" width="10.625" style="1" customWidth="1"/>
    <col min="5126" max="5126" width="11.75" style="1" customWidth="1"/>
    <col min="5127" max="5128" width="12.25" style="1" customWidth="1"/>
    <col min="5129" max="5376" width="9.125" style="1"/>
    <col min="5377" max="5377" width="13.125" style="1" customWidth="1"/>
    <col min="5378" max="5378" width="27.375" style="1" customWidth="1"/>
    <col min="5379" max="5379" width="18.25" style="1" customWidth="1"/>
    <col min="5380" max="5381" width="10.625" style="1" customWidth="1"/>
    <col min="5382" max="5382" width="11.75" style="1" customWidth="1"/>
    <col min="5383" max="5384" width="12.25" style="1" customWidth="1"/>
    <col min="5385" max="5632" width="9.125" style="1"/>
    <col min="5633" max="5633" width="13.125" style="1" customWidth="1"/>
    <col min="5634" max="5634" width="27.375" style="1" customWidth="1"/>
    <col min="5635" max="5635" width="18.25" style="1" customWidth="1"/>
    <col min="5636" max="5637" width="10.625" style="1" customWidth="1"/>
    <col min="5638" max="5638" width="11.75" style="1" customWidth="1"/>
    <col min="5639" max="5640" width="12.25" style="1" customWidth="1"/>
    <col min="5641" max="5888" width="9.125" style="1"/>
    <col min="5889" max="5889" width="13.125" style="1" customWidth="1"/>
    <col min="5890" max="5890" width="27.375" style="1" customWidth="1"/>
    <col min="5891" max="5891" width="18.25" style="1" customWidth="1"/>
    <col min="5892" max="5893" width="10.625" style="1" customWidth="1"/>
    <col min="5894" max="5894" width="11.75" style="1" customWidth="1"/>
    <col min="5895" max="5896" width="12.25" style="1" customWidth="1"/>
    <col min="5897" max="6144" width="9.125" style="1"/>
    <col min="6145" max="6145" width="13.125" style="1" customWidth="1"/>
    <col min="6146" max="6146" width="27.375" style="1" customWidth="1"/>
    <col min="6147" max="6147" width="18.25" style="1" customWidth="1"/>
    <col min="6148" max="6149" width="10.625" style="1" customWidth="1"/>
    <col min="6150" max="6150" width="11.75" style="1" customWidth="1"/>
    <col min="6151" max="6152" width="12.25" style="1" customWidth="1"/>
    <col min="6153" max="6400" width="9.125" style="1"/>
    <col min="6401" max="6401" width="13.125" style="1" customWidth="1"/>
    <col min="6402" max="6402" width="27.375" style="1" customWidth="1"/>
    <col min="6403" max="6403" width="18.25" style="1" customWidth="1"/>
    <col min="6404" max="6405" width="10.625" style="1" customWidth="1"/>
    <col min="6406" max="6406" width="11.75" style="1" customWidth="1"/>
    <col min="6407" max="6408" width="12.25" style="1" customWidth="1"/>
    <col min="6409" max="6656" width="9.125" style="1"/>
    <col min="6657" max="6657" width="13.125" style="1" customWidth="1"/>
    <col min="6658" max="6658" width="27.375" style="1" customWidth="1"/>
    <col min="6659" max="6659" width="18.25" style="1" customWidth="1"/>
    <col min="6660" max="6661" width="10.625" style="1" customWidth="1"/>
    <col min="6662" max="6662" width="11.75" style="1" customWidth="1"/>
    <col min="6663" max="6664" width="12.25" style="1" customWidth="1"/>
    <col min="6665" max="6912" width="9.125" style="1"/>
    <col min="6913" max="6913" width="13.125" style="1" customWidth="1"/>
    <col min="6914" max="6914" width="27.375" style="1" customWidth="1"/>
    <col min="6915" max="6915" width="18.25" style="1" customWidth="1"/>
    <col min="6916" max="6917" width="10.625" style="1" customWidth="1"/>
    <col min="6918" max="6918" width="11.75" style="1" customWidth="1"/>
    <col min="6919" max="6920" width="12.25" style="1" customWidth="1"/>
    <col min="6921" max="7168" width="9.125" style="1"/>
    <col min="7169" max="7169" width="13.125" style="1" customWidth="1"/>
    <col min="7170" max="7170" width="27.375" style="1" customWidth="1"/>
    <col min="7171" max="7171" width="18.25" style="1" customWidth="1"/>
    <col min="7172" max="7173" width="10.625" style="1" customWidth="1"/>
    <col min="7174" max="7174" width="11.75" style="1" customWidth="1"/>
    <col min="7175" max="7176" width="12.25" style="1" customWidth="1"/>
    <col min="7177" max="7424" width="9.125" style="1"/>
    <col min="7425" max="7425" width="13.125" style="1" customWidth="1"/>
    <col min="7426" max="7426" width="27.375" style="1" customWidth="1"/>
    <col min="7427" max="7427" width="18.25" style="1" customWidth="1"/>
    <col min="7428" max="7429" width="10.625" style="1" customWidth="1"/>
    <col min="7430" max="7430" width="11.75" style="1" customWidth="1"/>
    <col min="7431" max="7432" width="12.25" style="1" customWidth="1"/>
    <col min="7433" max="7680" width="9.125" style="1"/>
    <col min="7681" max="7681" width="13.125" style="1" customWidth="1"/>
    <col min="7682" max="7682" width="27.375" style="1" customWidth="1"/>
    <col min="7683" max="7683" width="18.25" style="1" customWidth="1"/>
    <col min="7684" max="7685" width="10.625" style="1" customWidth="1"/>
    <col min="7686" max="7686" width="11.75" style="1" customWidth="1"/>
    <col min="7687" max="7688" width="12.25" style="1" customWidth="1"/>
    <col min="7689" max="7936" width="9.125" style="1"/>
    <col min="7937" max="7937" width="13.125" style="1" customWidth="1"/>
    <col min="7938" max="7938" width="27.375" style="1" customWidth="1"/>
    <col min="7939" max="7939" width="18.25" style="1" customWidth="1"/>
    <col min="7940" max="7941" width="10.625" style="1" customWidth="1"/>
    <col min="7942" max="7942" width="11.75" style="1" customWidth="1"/>
    <col min="7943" max="7944" width="12.25" style="1" customWidth="1"/>
    <col min="7945" max="8192" width="9.125" style="1"/>
    <col min="8193" max="8193" width="13.125" style="1" customWidth="1"/>
    <col min="8194" max="8194" width="27.375" style="1" customWidth="1"/>
    <col min="8195" max="8195" width="18.25" style="1" customWidth="1"/>
    <col min="8196" max="8197" width="10.625" style="1" customWidth="1"/>
    <col min="8198" max="8198" width="11.75" style="1" customWidth="1"/>
    <col min="8199" max="8200" width="12.25" style="1" customWidth="1"/>
    <col min="8201" max="8448" width="9.125" style="1"/>
    <col min="8449" max="8449" width="13.125" style="1" customWidth="1"/>
    <col min="8450" max="8450" width="27.375" style="1" customWidth="1"/>
    <col min="8451" max="8451" width="18.25" style="1" customWidth="1"/>
    <col min="8452" max="8453" width="10.625" style="1" customWidth="1"/>
    <col min="8454" max="8454" width="11.75" style="1" customWidth="1"/>
    <col min="8455" max="8456" width="12.25" style="1" customWidth="1"/>
    <col min="8457" max="8704" width="9.125" style="1"/>
    <col min="8705" max="8705" width="13.125" style="1" customWidth="1"/>
    <col min="8706" max="8706" width="27.375" style="1" customWidth="1"/>
    <col min="8707" max="8707" width="18.25" style="1" customWidth="1"/>
    <col min="8708" max="8709" width="10.625" style="1" customWidth="1"/>
    <col min="8710" max="8710" width="11.75" style="1" customWidth="1"/>
    <col min="8711" max="8712" width="12.25" style="1" customWidth="1"/>
    <col min="8713" max="8960" width="9.125" style="1"/>
    <col min="8961" max="8961" width="13.125" style="1" customWidth="1"/>
    <col min="8962" max="8962" width="27.375" style="1" customWidth="1"/>
    <col min="8963" max="8963" width="18.25" style="1" customWidth="1"/>
    <col min="8964" max="8965" width="10.625" style="1" customWidth="1"/>
    <col min="8966" max="8966" width="11.75" style="1" customWidth="1"/>
    <col min="8967" max="8968" width="12.25" style="1" customWidth="1"/>
    <col min="8969" max="9216" width="9.125" style="1"/>
    <col min="9217" max="9217" width="13.125" style="1" customWidth="1"/>
    <col min="9218" max="9218" width="27.375" style="1" customWidth="1"/>
    <col min="9219" max="9219" width="18.25" style="1" customWidth="1"/>
    <col min="9220" max="9221" width="10.625" style="1" customWidth="1"/>
    <col min="9222" max="9222" width="11.75" style="1" customWidth="1"/>
    <col min="9223" max="9224" width="12.25" style="1" customWidth="1"/>
    <col min="9225" max="9472" width="9.125" style="1"/>
    <col min="9473" max="9473" width="13.125" style="1" customWidth="1"/>
    <col min="9474" max="9474" width="27.375" style="1" customWidth="1"/>
    <col min="9475" max="9475" width="18.25" style="1" customWidth="1"/>
    <col min="9476" max="9477" width="10.625" style="1" customWidth="1"/>
    <col min="9478" max="9478" width="11.75" style="1" customWidth="1"/>
    <col min="9479" max="9480" width="12.25" style="1" customWidth="1"/>
    <col min="9481" max="9728" width="9.125" style="1"/>
    <col min="9729" max="9729" width="13.125" style="1" customWidth="1"/>
    <col min="9730" max="9730" width="27.375" style="1" customWidth="1"/>
    <col min="9731" max="9731" width="18.25" style="1" customWidth="1"/>
    <col min="9732" max="9733" width="10.625" style="1" customWidth="1"/>
    <col min="9734" max="9734" width="11.75" style="1" customWidth="1"/>
    <col min="9735" max="9736" width="12.25" style="1" customWidth="1"/>
    <col min="9737" max="9984" width="9.125" style="1"/>
    <col min="9985" max="9985" width="13.125" style="1" customWidth="1"/>
    <col min="9986" max="9986" width="27.375" style="1" customWidth="1"/>
    <col min="9987" max="9987" width="18.25" style="1" customWidth="1"/>
    <col min="9988" max="9989" width="10.625" style="1" customWidth="1"/>
    <col min="9990" max="9990" width="11.75" style="1" customWidth="1"/>
    <col min="9991" max="9992" width="12.25" style="1" customWidth="1"/>
    <col min="9993" max="10240" width="9.125" style="1"/>
    <col min="10241" max="10241" width="13.125" style="1" customWidth="1"/>
    <col min="10242" max="10242" width="27.375" style="1" customWidth="1"/>
    <col min="10243" max="10243" width="18.25" style="1" customWidth="1"/>
    <col min="10244" max="10245" width="10.625" style="1" customWidth="1"/>
    <col min="10246" max="10246" width="11.75" style="1" customWidth="1"/>
    <col min="10247" max="10248" width="12.25" style="1" customWidth="1"/>
    <col min="10249" max="10496" width="9.125" style="1"/>
    <col min="10497" max="10497" width="13.125" style="1" customWidth="1"/>
    <col min="10498" max="10498" width="27.375" style="1" customWidth="1"/>
    <col min="10499" max="10499" width="18.25" style="1" customWidth="1"/>
    <col min="10500" max="10501" width="10.625" style="1" customWidth="1"/>
    <col min="10502" max="10502" width="11.75" style="1" customWidth="1"/>
    <col min="10503" max="10504" width="12.25" style="1" customWidth="1"/>
    <col min="10505" max="10752" width="9.125" style="1"/>
    <col min="10753" max="10753" width="13.125" style="1" customWidth="1"/>
    <col min="10754" max="10754" width="27.375" style="1" customWidth="1"/>
    <col min="10755" max="10755" width="18.25" style="1" customWidth="1"/>
    <col min="10756" max="10757" width="10.625" style="1" customWidth="1"/>
    <col min="10758" max="10758" width="11.75" style="1" customWidth="1"/>
    <col min="10759" max="10760" width="12.25" style="1" customWidth="1"/>
    <col min="10761" max="11008" width="9.125" style="1"/>
    <col min="11009" max="11009" width="13.125" style="1" customWidth="1"/>
    <col min="11010" max="11010" width="27.375" style="1" customWidth="1"/>
    <col min="11011" max="11011" width="18.25" style="1" customWidth="1"/>
    <col min="11012" max="11013" width="10.625" style="1" customWidth="1"/>
    <col min="11014" max="11014" width="11.75" style="1" customWidth="1"/>
    <col min="11015" max="11016" width="12.25" style="1" customWidth="1"/>
    <col min="11017" max="11264" width="9.125" style="1"/>
    <col min="11265" max="11265" width="13.125" style="1" customWidth="1"/>
    <col min="11266" max="11266" width="27.375" style="1" customWidth="1"/>
    <col min="11267" max="11267" width="18.25" style="1" customWidth="1"/>
    <col min="11268" max="11269" width="10.625" style="1" customWidth="1"/>
    <col min="11270" max="11270" width="11.75" style="1" customWidth="1"/>
    <col min="11271" max="11272" width="12.25" style="1" customWidth="1"/>
    <col min="11273" max="11520" width="9.125" style="1"/>
    <col min="11521" max="11521" width="13.125" style="1" customWidth="1"/>
    <col min="11522" max="11522" width="27.375" style="1" customWidth="1"/>
    <col min="11523" max="11523" width="18.25" style="1" customWidth="1"/>
    <col min="11524" max="11525" width="10.625" style="1" customWidth="1"/>
    <col min="11526" max="11526" width="11.75" style="1" customWidth="1"/>
    <col min="11527" max="11528" width="12.25" style="1" customWidth="1"/>
    <col min="11529" max="11776" width="9.125" style="1"/>
    <col min="11777" max="11777" width="13.125" style="1" customWidth="1"/>
    <col min="11778" max="11778" width="27.375" style="1" customWidth="1"/>
    <col min="11779" max="11779" width="18.25" style="1" customWidth="1"/>
    <col min="11780" max="11781" width="10.625" style="1" customWidth="1"/>
    <col min="11782" max="11782" width="11.75" style="1" customWidth="1"/>
    <col min="11783" max="11784" width="12.25" style="1" customWidth="1"/>
    <col min="11785" max="12032" width="9.125" style="1"/>
    <col min="12033" max="12033" width="13.125" style="1" customWidth="1"/>
    <col min="12034" max="12034" width="27.375" style="1" customWidth="1"/>
    <col min="12035" max="12035" width="18.25" style="1" customWidth="1"/>
    <col min="12036" max="12037" width="10.625" style="1" customWidth="1"/>
    <col min="12038" max="12038" width="11.75" style="1" customWidth="1"/>
    <col min="12039" max="12040" width="12.25" style="1" customWidth="1"/>
    <col min="12041" max="12288" width="9.125" style="1"/>
    <col min="12289" max="12289" width="13.125" style="1" customWidth="1"/>
    <col min="12290" max="12290" width="27.375" style="1" customWidth="1"/>
    <col min="12291" max="12291" width="18.25" style="1" customWidth="1"/>
    <col min="12292" max="12293" width="10.625" style="1" customWidth="1"/>
    <col min="12294" max="12294" width="11.75" style="1" customWidth="1"/>
    <col min="12295" max="12296" width="12.25" style="1" customWidth="1"/>
    <col min="12297" max="12544" width="9.125" style="1"/>
    <col min="12545" max="12545" width="13.125" style="1" customWidth="1"/>
    <col min="12546" max="12546" width="27.375" style="1" customWidth="1"/>
    <col min="12547" max="12547" width="18.25" style="1" customWidth="1"/>
    <col min="12548" max="12549" width="10.625" style="1" customWidth="1"/>
    <col min="12550" max="12550" width="11.75" style="1" customWidth="1"/>
    <col min="12551" max="12552" width="12.25" style="1" customWidth="1"/>
    <col min="12553" max="12800" width="9.125" style="1"/>
    <col min="12801" max="12801" width="13.125" style="1" customWidth="1"/>
    <col min="12802" max="12802" width="27.375" style="1" customWidth="1"/>
    <col min="12803" max="12803" width="18.25" style="1" customWidth="1"/>
    <col min="12804" max="12805" width="10.625" style="1" customWidth="1"/>
    <col min="12806" max="12806" width="11.75" style="1" customWidth="1"/>
    <col min="12807" max="12808" width="12.25" style="1" customWidth="1"/>
    <col min="12809" max="13056" width="9.125" style="1"/>
    <col min="13057" max="13057" width="13.125" style="1" customWidth="1"/>
    <col min="13058" max="13058" width="27.375" style="1" customWidth="1"/>
    <col min="13059" max="13059" width="18.25" style="1" customWidth="1"/>
    <col min="13060" max="13061" width="10.625" style="1" customWidth="1"/>
    <col min="13062" max="13062" width="11.75" style="1" customWidth="1"/>
    <col min="13063" max="13064" width="12.25" style="1" customWidth="1"/>
    <col min="13065" max="13312" width="9.125" style="1"/>
    <col min="13313" max="13313" width="13.125" style="1" customWidth="1"/>
    <col min="13314" max="13314" width="27.375" style="1" customWidth="1"/>
    <col min="13315" max="13315" width="18.25" style="1" customWidth="1"/>
    <col min="13316" max="13317" width="10.625" style="1" customWidth="1"/>
    <col min="13318" max="13318" width="11.75" style="1" customWidth="1"/>
    <col min="13319" max="13320" width="12.25" style="1" customWidth="1"/>
    <col min="13321" max="13568" width="9.125" style="1"/>
    <col min="13569" max="13569" width="13.125" style="1" customWidth="1"/>
    <col min="13570" max="13570" width="27.375" style="1" customWidth="1"/>
    <col min="13571" max="13571" width="18.25" style="1" customWidth="1"/>
    <col min="13572" max="13573" width="10.625" style="1" customWidth="1"/>
    <col min="13574" max="13574" width="11.75" style="1" customWidth="1"/>
    <col min="13575" max="13576" width="12.25" style="1" customWidth="1"/>
    <col min="13577" max="13824" width="9.125" style="1"/>
    <col min="13825" max="13825" width="13.125" style="1" customWidth="1"/>
    <col min="13826" max="13826" width="27.375" style="1" customWidth="1"/>
    <col min="13827" max="13827" width="18.25" style="1" customWidth="1"/>
    <col min="13828" max="13829" width="10.625" style="1" customWidth="1"/>
    <col min="13830" max="13830" width="11.75" style="1" customWidth="1"/>
    <col min="13831" max="13832" width="12.25" style="1" customWidth="1"/>
    <col min="13833" max="14080" width="9.125" style="1"/>
    <col min="14081" max="14081" width="13.125" style="1" customWidth="1"/>
    <col min="14082" max="14082" width="27.375" style="1" customWidth="1"/>
    <col min="14083" max="14083" width="18.25" style="1" customWidth="1"/>
    <col min="14084" max="14085" width="10.625" style="1" customWidth="1"/>
    <col min="14086" max="14086" width="11.75" style="1" customWidth="1"/>
    <col min="14087" max="14088" width="12.25" style="1" customWidth="1"/>
    <col min="14089" max="14336" width="9.125" style="1"/>
    <col min="14337" max="14337" width="13.125" style="1" customWidth="1"/>
    <col min="14338" max="14338" width="27.375" style="1" customWidth="1"/>
    <col min="14339" max="14339" width="18.25" style="1" customWidth="1"/>
    <col min="14340" max="14341" width="10.625" style="1" customWidth="1"/>
    <col min="14342" max="14342" width="11.75" style="1" customWidth="1"/>
    <col min="14343" max="14344" width="12.25" style="1" customWidth="1"/>
    <col min="14345" max="14592" width="9.125" style="1"/>
    <col min="14593" max="14593" width="13.125" style="1" customWidth="1"/>
    <col min="14594" max="14594" width="27.375" style="1" customWidth="1"/>
    <col min="14595" max="14595" width="18.25" style="1" customWidth="1"/>
    <col min="14596" max="14597" width="10.625" style="1" customWidth="1"/>
    <col min="14598" max="14598" width="11.75" style="1" customWidth="1"/>
    <col min="14599" max="14600" width="12.25" style="1" customWidth="1"/>
    <col min="14601" max="14848" width="9.125" style="1"/>
    <col min="14849" max="14849" width="13.125" style="1" customWidth="1"/>
    <col min="14850" max="14850" width="27.375" style="1" customWidth="1"/>
    <col min="14851" max="14851" width="18.25" style="1" customWidth="1"/>
    <col min="14852" max="14853" width="10.625" style="1" customWidth="1"/>
    <col min="14854" max="14854" width="11.75" style="1" customWidth="1"/>
    <col min="14855" max="14856" width="12.25" style="1" customWidth="1"/>
    <col min="14857" max="15104" width="9.125" style="1"/>
    <col min="15105" max="15105" width="13.125" style="1" customWidth="1"/>
    <col min="15106" max="15106" width="27.375" style="1" customWidth="1"/>
    <col min="15107" max="15107" width="18.25" style="1" customWidth="1"/>
    <col min="15108" max="15109" width="10.625" style="1" customWidth="1"/>
    <col min="15110" max="15110" width="11.75" style="1" customWidth="1"/>
    <col min="15111" max="15112" width="12.25" style="1" customWidth="1"/>
    <col min="15113" max="15360" width="9.125" style="1"/>
    <col min="15361" max="15361" width="13.125" style="1" customWidth="1"/>
    <col min="15362" max="15362" width="27.375" style="1" customWidth="1"/>
    <col min="15363" max="15363" width="18.25" style="1" customWidth="1"/>
    <col min="15364" max="15365" width="10.625" style="1" customWidth="1"/>
    <col min="15366" max="15366" width="11.75" style="1" customWidth="1"/>
    <col min="15367" max="15368" width="12.25" style="1" customWidth="1"/>
    <col min="15369" max="15616" width="9.125" style="1"/>
    <col min="15617" max="15617" width="13.125" style="1" customWidth="1"/>
    <col min="15618" max="15618" width="27.375" style="1" customWidth="1"/>
    <col min="15619" max="15619" width="18.25" style="1" customWidth="1"/>
    <col min="15620" max="15621" width="10.625" style="1" customWidth="1"/>
    <col min="15622" max="15622" width="11.75" style="1" customWidth="1"/>
    <col min="15623" max="15624" width="12.25" style="1" customWidth="1"/>
    <col min="15625" max="15872" width="9.125" style="1"/>
    <col min="15873" max="15873" width="13.125" style="1" customWidth="1"/>
    <col min="15874" max="15874" width="27.375" style="1" customWidth="1"/>
    <col min="15875" max="15875" width="18.25" style="1" customWidth="1"/>
    <col min="15876" max="15877" width="10.625" style="1" customWidth="1"/>
    <col min="15878" max="15878" width="11.75" style="1" customWidth="1"/>
    <col min="15879" max="15880" width="12.25" style="1" customWidth="1"/>
    <col min="15881" max="16128" width="9.125" style="1"/>
    <col min="16129" max="16129" width="13.125" style="1" customWidth="1"/>
    <col min="16130" max="16130" width="27.375" style="1" customWidth="1"/>
    <col min="16131" max="16131" width="18.25" style="1" customWidth="1"/>
    <col min="16132" max="16133" width="10.625" style="1" customWidth="1"/>
    <col min="16134" max="16134" width="11.75" style="1" customWidth="1"/>
    <col min="16135" max="16136" width="12.25" style="1" customWidth="1"/>
    <col min="16137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409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564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383" t="s">
        <v>35</v>
      </c>
      <c r="B13" s="339" t="s">
        <v>36</v>
      </c>
      <c r="C13" s="390" t="s">
        <v>37</v>
      </c>
      <c r="D13" s="338">
        <v>44954</v>
      </c>
      <c r="E13" s="338">
        <v>45017</v>
      </c>
    </row>
    <row r="14" spans="1:5">
      <c r="A14" s="241"/>
      <c r="B14" s="232"/>
      <c r="C14" s="156"/>
      <c r="D14" s="231">
        <v>45016</v>
      </c>
      <c r="E14" s="231">
        <v>45107</v>
      </c>
    </row>
    <row r="15" spans="1:5">
      <c r="A15" s="339" t="s">
        <v>44</v>
      </c>
      <c r="B15" s="339" t="s">
        <v>410</v>
      </c>
      <c r="C15" s="339" t="s">
        <v>38</v>
      </c>
      <c r="D15" s="205">
        <v>64</v>
      </c>
      <c r="E15" s="205">
        <v>72</v>
      </c>
    </row>
    <row r="16" spans="1:5">
      <c r="A16" s="241" t="s">
        <v>45</v>
      </c>
      <c r="B16" s="203" t="s">
        <v>410</v>
      </c>
      <c r="C16" s="203" t="s">
        <v>39</v>
      </c>
      <c r="D16" s="205">
        <f>+D15</f>
        <v>64</v>
      </c>
      <c r="E16" s="205">
        <f>+E15</f>
        <v>72</v>
      </c>
    </row>
    <row r="17" spans="1:5">
      <c r="A17" s="241" t="s">
        <v>44</v>
      </c>
      <c r="B17" s="203" t="s">
        <v>410</v>
      </c>
      <c r="C17" s="203" t="s">
        <v>40</v>
      </c>
      <c r="D17" s="205">
        <f>+D15+16</f>
        <v>80</v>
      </c>
      <c r="E17" s="205">
        <f>+E15+18</f>
        <v>90</v>
      </c>
    </row>
    <row r="18" spans="1:5">
      <c r="A18" s="241" t="s">
        <v>44</v>
      </c>
      <c r="B18" s="203" t="s">
        <v>410</v>
      </c>
      <c r="C18" s="203" t="s">
        <v>41</v>
      </c>
      <c r="D18" s="205">
        <f>+D15+16</f>
        <v>80</v>
      </c>
      <c r="E18" s="205">
        <f>+E15+18</f>
        <v>90</v>
      </c>
    </row>
    <row r="19" spans="1:5">
      <c r="A19" s="232" t="s">
        <v>44</v>
      </c>
      <c r="B19" s="232" t="s">
        <v>410</v>
      </c>
      <c r="C19" s="232" t="s">
        <v>42</v>
      </c>
      <c r="D19" s="233">
        <f>+D15</f>
        <v>64</v>
      </c>
      <c r="E19" s="233">
        <f>+E15</f>
        <v>72</v>
      </c>
    </row>
    <row r="20" spans="1:5">
      <c r="A20" s="241" t="s">
        <v>44</v>
      </c>
      <c r="B20" s="339" t="s">
        <v>411</v>
      </c>
      <c r="C20" s="203" t="s">
        <v>38</v>
      </c>
      <c r="D20" s="205">
        <v>80</v>
      </c>
      <c r="E20" s="205">
        <v>83</v>
      </c>
    </row>
    <row r="21" spans="1:5">
      <c r="A21" s="241" t="s">
        <v>45</v>
      </c>
      <c r="B21" s="203" t="s">
        <v>411</v>
      </c>
      <c r="C21" s="203" t="s">
        <v>39</v>
      </c>
      <c r="D21" s="205">
        <f>+D20</f>
        <v>80</v>
      </c>
      <c r="E21" s="205">
        <f>+E20</f>
        <v>83</v>
      </c>
    </row>
    <row r="22" spans="1:5">
      <c r="A22" s="241" t="s">
        <v>44</v>
      </c>
      <c r="B22" s="203" t="s">
        <v>411</v>
      </c>
      <c r="C22" s="203" t="s">
        <v>40</v>
      </c>
      <c r="D22" s="205">
        <f>+D20+16</f>
        <v>96</v>
      </c>
      <c r="E22" s="205">
        <f>+E20+18</f>
        <v>101</v>
      </c>
    </row>
    <row r="23" spans="1:5">
      <c r="A23" s="241" t="s">
        <v>44</v>
      </c>
      <c r="B23" s="203" t="s">
        <v>411</v>
      </c>
      <c r="C23" s="203" t="s">
        <v>41</v>
      </c>
      <c r="D23" s="205">
        <f>+D20+16</f>
        <v>96</v>
      </c>
      <c r="E23" s="205">
        <f>+E20+18</f>
        <v>101</v>
      </c>
    </row>
    <row r="24" spans="1:5">
      <c r="A24" s="232" t="s">
        <v>44</v>
      </c>
      <c r="B24" s="232" t="s">
        <v>411</v>
      </c>
      <c r="C24" s="232" t="s">
        <v>42</v>
      </c>
      <c r="D24" s="233">
        <f>+D20</f>
        <v>80</v>
      </c>
      <c r="E24" s="233">
        <f>+E20</f>
        <v>83</v>
      </c>
    </row>
    <row r="25" spans="1:5">
      <c r="A25" s="148" t="s">
        <v>561</v>
      </c>
      <c r="D25" s="1"/>
    </row>
    <row r="26" spans="1:5">
      <c r="A26" s="247" t="s">
        <v>562</v>
      </c>
    </row>
    <row r="27" spans="1:5">
      <c r="A27" s="247" t="s">
        <v>563</v>
      </c>
    </row>
    <row r="28" spans="1:5">
      <c r="A28" s="247" t="s">
        <v>404</v>
      </c>
    </row>
    <row r="29" spans="1:5">
      <c r="A29" s="247" t="s">
        <v>405</v>
      </c>
    </row>
    <row r="30" spans="1:5">
      <c r="A30" s="248" t="s">
        <v>401</v>
      </c>
      <c r="D30" s="1"/>
    </row>
    <row r="31" spans="1:5">
      <c r="D31" s="1"/>
    </row>
    <row r="33" spans="1:4" ht="14.3">
      <c r="A33" s="327" t="s">
        <v>565</v>
      </c>
      <c r="B33" s="328"/>
      <c r="D33" s="1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2"/>
  <sheetViews>
    <sheetView topLeftCell="A3" workbookViewId="0">
      <selection activeCell="D13" sqref="D13:D39"/>
    </sheetView>
  </sheetViews>
  <sheetFormatPr defaultRowHeight="12.9"/>
  <cols>
    <col min="1" max="1" width="16.75" style="1" customWidth="1"/>
    <col min="2" max="2" width="22.75" style="1" customWidth="1"/>
    <col min="3" max="3" width="19" style="1" customWidth="1"/>
    <col min="4" max="6" width="11.625" style="1" customWidth="1"/>
    <col min="7" max="7" width="14.25" style="1" customWidth="1"/>
    <col min="8" max="256" width="9.125" style="1"/>
    <col min="257" max="257" width="13.125" style="1" customWidth="1"/>
    <col min="258" max="258" width="22.75" style="1" customWidth="1"/>
    <col min="259" max="259" width="20.25" style="1" customWidth="1"/>
    <col min="260" max="260" width="11.625" style="1" customWidth="1"/>
    <col min="261" max="261" width="10.875" style="1" customWidth="1"/>
    <col min="262" max="262" width="11.875" style="1" customWidth="1"/>
    <col min="263" max="512" width="9.125" style="1"/>
    <col min="513" max="513" width="13.125" style="1" customWidth="1"/>
    <col min="514" max="514" width="22.75" style="1" customWidth="1"/>
    <col min="515" max="515" width="20.25" style="1" customWidth="1"/>
    <col min="516" max="516" width="11.625" style="1" customWidth="1"/>
    <col min="517" max="517" width="10.875" style="1" customWidth="1"/>
    <col min="518" max="518" width="11.875" style="1" customWidth="1"/>
    <col min="519" max="768" width="9.125" style="1"/>
    <col min="769" max="769" width="13.125" style="1" customWidth="1"/>
    <col min="770" max="770" width="22.75" style="1" customWidth="1"/>
    <col min="771" max="771" width="20.25" style="1" customWidth="1"/>
    <col min="772" max="772" width="11.625" style="1" customWidth="1"/>
    <col min="773" max="773" width="10.875" style="1" customWidth="1"/>
    <col min="774" max="774" width="11.875" style="1" customWidth="1"/>
    <col min="775" max="1024" width="9.125" style="1"/>
    <col min="1025" max="1025" width="13.125" style="1" customWidth="1"/>
    <col min="1026" max="1026" width="22.75" style="1" customWidth="1"/>
    <col min="1027" max="1027" width="20.25" style="1" customWidth="1"/>
    <col min="1028" max="1028" width="11.625" style="1" customWidth="1"/>
    <col min="1029" max="1029" width="10.875" style="1" customWidth="1"/>
    <col min="1030" max="1030" width="11.875" style="1" customWidth="1"/>
    <col min="1031" max="1280" width="9.125" style="1"/>
    <col min="1281" max="1281" width="13.125" style="1" customWidth="1"/>
    <col min="1282" max="1282" width="22.75" style="1" customWidth="1"/>
    <col min="1283" max="1283" width="20.25" style="1" customWidth="1"/>
    <col min="1284" max="1284" width="11.625" style="1" customWidth="1"/>
    <col min="1285" max="1285" width="10.875" style="1" customWidth="1"/>
    <col min="1286" max="1286" width="11.875" style="1" customWidth="1"/>
    <col min="1287" max="1536" width="9.125" style="1"/>
    <col min="1537" max="1537" width="13.125" style="1" customWidth="1"/>
    <col min="1538" max="1538" width="22.75" style="1" customWidth="1"/>
    <col min="1539" max="1539" width="20.25" style="1" customWidth="1"/>
    <col min="1540" max="1540" width="11.625" style="1" customWidth="1"/>
    <col min="1541" max="1541" width="10.875" style="1" customWidth="1"/>
    <col min="1542" max="1542" width="11.875" style="1" customWidth="1"/>
    <col min="1543" max="1792" width="9.125" style="1"/>
    <col min="1793" max="1793" width="13.125" style="1" customWidth="1"/>
    <col min="1794" max="1794" width="22.75" style="1" customWidth="1"/>
    <col min="1795" max="1795" width="20.25" style="1" customWidth="1"/>
    <col min="1796" max="1796" width="11.625" style="1" customWidth="1"/>
    <col min="1797" max="1797" width="10.875" style="1" customWidth="1"/>
    <col min="1798" max="1798" width="11.875" style="1" customWidth="1"/>
    <col min="1799" max="2048" width="9.125" style="1"/>
    <col min="2049" max="2049" width="13.125" style="1" customWidth="1"/>
    <col min="2050" max="2050" width="22.75" style="1" customWidth="1"/>
    <col min="2051" max="2051" width="20.25" style="1" customWidth="1"/>
    <col min="2052" max="2052" width="11.625" style="1" customWidth="1"/>
    <col min="2053" max="2053" width="10.875" style="1" customWidth="1"/>
    <col min="2054" max="2054" width="11.875" style="1" customWidth="1"/>
    <col min="2055" max="2304" width="9.125" style="1"/>
    <col min="2305" max="2305" width="13.125" style="1" customWidth="1"/>
    <col min="2306" max="2306" width="22.75" style="1" customWidth="1"/>
    <col min="2307" max="2307" width="20.25" style="1" customWidth="1"/>
    <col min="2308" max="2308" width="11.625" style="1" customWidth="1"/>
    <col min="2309" max="2309" width="10.875" style="1" customWidth="1"/>
    <col min="2310" max="2310" width="11.875" style="1" customWidth="1"/>
    <col min="2311" max="2560" width="9.125" style="1"/>
    <col min="2561" max="2561" width="13.125" style="1" customWidth="1"/>
    <col min="2562" max="2562" width="22.75" style="1" customWidth="1"/>
    <col min="2563" max="2563" width="20.25" style="1" customWidth="1"/>
    <col min="2564" max="2564" width="11.625" style="1" customWidth="1"/>
    <col min="2565" max="2565" width="10.875" style="1" customWidth="1"/>
    <col min="2566" max="2566" width="11.875" style="1" customWidth="1"/>
    <col min="2567" max="2816" width="9.125" style="1"/>
    <col min="2817" max="2817" width="13.125" style="1" customWidth="1"/>
    <col min="2818" max="2818" width="22.75" style="1" customWidth="1"/>
    <col min="2819" max="2819" width="20.25" style="1" customWidth="1"/>
    <col min="2820" max="2820" width="11.625" style="1" customWidth="1"/>
    <col min="2821" max="2821" width="10.875" style="1" customWidth="1"/>
    <col min="2822" max="2822" width="11.875" style="1" customWidth="1"/>
    <col min="2823" max="3072" width="9.125" style="1"/>
    <col min="3073" max="3073" width="13.125" style="1" customWidth="1"/>
    <col min="3074" max="3074" width="22.75" style="1" customWidth="1"/>
    <col min="3075" max="3075" width="20.25" style="1" customWidth="1"/>
    <col min="3076" max="3076" width="11.625" style="1" customWidth="1"/>
    <col min="3077" max="3077" width="10.875" style="1" customWidth="1"/>
    <col min="3078" max="3078" width="11.875" style="1" customWidth="1"/>
    <col min="3079" max="3328" width="9.125" style="1"/>
    <col min="3329" max="3329" width="13.125" style="1" customWidth="1"/>
    <col min="3330" max="3330" width="22.75" style="1" customWidth="1"/>
    <col min="3331" max="3331" width="20.25" style="1" customWidth="1"/>
    <col min="3332" max="3332" width="11.625" style="1" customWidth="1"/>
    <col min="3333" max="3333" width="10.875" style="1" customWidth="1"/>
    <col min="3334" max="3334" width="11.875" style="1" customWidth="1"/>
    <col min="3335" max="3584" width="9.125" style="1"/>
    <col min="3585" max="3585" width="13.125" style="1" customWidth="1"/>
    <col min="3586" max="3586" width="22.75" style="1" customWidth="1"/>
    <col min="3587" max="3587" width="20.25" style="1" customWidth="1"/>
    <col min="3588" max="3588" width="11.625" style="1" customWidth="1"/>
    <col min="3589" max="3589" width="10.875" style="1" customWidth="1"/>
    <col min="3590" max="3590" width="11.875" style="1" customWidth="1"/>
    <col min="3591" max="3840" width="9.125" style="1"/>
    <col min="3841" max="3841" width="13.125" style="1" customWidth="1"/>
    <col min="3842" max="3842" width="22.75" style="1" customWidth="1"/>
    <col min="3843" max="3843" width="20.25" style="1" customWidth="1"/>
    <col min="3844" max="3844" width="11.625" style="1" customWidth="1"/>
    <col min="3845" max="3845" width="10.875" style="1" customWidth="1"/>
    <col min="3846" max="3846" width="11.875" style="1" customWidth="1"/>
    <col min="3847" max="4096" width="9.125" style="1"/>
    <col min="4097" max="4097" width="13.125" style="1" customWidth="1"/>
    <col min="4098" max="4098" width="22.75" style="1" customWidth="1"/>
    <col min="4099" max="4099" width="20.25" style="1" customWidth="1"/>
    <col min="4100" max="4100" width="11.625" style="1" customWidth="1"/>
    <col min="4101" max="4101" width="10.875" style="1" customWidth="1"/>
    <col min="4102" max="4102" width="11.875" style="1" customWidth="1"/>
    <col min="4103" max="4352" width="9.125" style="1"/>
    <col min="4353" max="4353" width="13.125" style="1" customWidth="1"/>
    <col min="4354" max="4354" width="22.75" style="1" customWidth="1"/>
    <col min="4355" max="4355" width="20.25" style="1" customWidth="1"/>
    <col min="4356" max="4356" width="11.625" style="1" customWidth="1"/>
    <col min="4357" max="4357" width="10.875" style="1" customWidth="1"/>
    <col min="4358" max="4358" width="11.875" style="1" customWidth="1"/>
    <col min="4359" max="4608" width="9.125" style="1"/>
    <col min="4609" max="4609" width="13.125" style="1" customWidth="1"/>
    <col min="4610" max="4610" width="22.75" style="1" customWidth="1"/>
    <col min="4611" max="4611" width="20.25" style="1" customWidth="1"/>
    <col min="4612" max="4612" width="11.625" style="1" customWidth="1"/>
    <col min="4613" max="4613" width="10.875" style="1" customWidth="1"/>
    <col min="4614" max="4614" width="11.875" style="1" customWidth="1"/>
    <col min="4615" max="4864" width="9.125" style="1"/>
    <col min="4865" max="4865" width="13.125" style="1" customWidth="1"/>
    <col min="4866" max="4866" width="22.75" style="1" customWidth="1"/>
    <col min="4867" max="4867" width="20.25" style="1" customWidth="1"/>
    <col min="4868" max="4868" width="11.625" style="1" customWidth="1"/>
    <col min="4869" max="4869" width="10.875" style="1" customWidth="1"/>
    <col min="4870" max="4870" width="11.875" style="1" customWidth="1"/>
    <col min="4871" max="5120" width="9.125" style="1"/>
    <col min="5121" max="5121" width="13.125" style="1" customWidth="1"/>
    <col min="5122" max="5122" width="22.75" style="1" customWidth="1"/>
    <col min="5123" max="5123" width="20.25" style="1" customWidth="1"/>
    <col min="5124" max="5124" width="11.625" style="1" customWidth="1"/>
    <col min="5125" max="5125" width="10.875" style="1" customWidth="1"/>
    <col min="5126" max="5126" width="11.875" style="1" customWidth="1"/>
    <col min="5127" max="5376" width="9.125" style="1"/>
    <col min="5377" max="5377" width="13.125" style="1" customWidth="1"/>
    <col min="5378" max="5378" width="22.75" style="1" customWidth="1"/>
    <col min="5379" max="5379" width="20.25" style="1" customWidth="1"/>
    <col min="5380" max="5380" width="11.625" style="1" customWidth="1"/>
    <col min="5381" max="5381" width="10.875" style="1" customWidth="1"/>
    <col min="5382" max="5382" width="11.875" style="1" customWidth="1"/>
    <col min="5383" max="5632" width="9.125" style="1"/>
    <col min="5633" max="5633" width="13.125" style="1" customWidth="1"/>
    <col min="5634" max="5634" width="22.75" style="1" customWidth="1"/>
    <col min="5635" max="5635" width="20.25" style="1" customWidth="1"/>
    <col min="5636" max="5636" width="11.625" style="1" customWidth="1"/>
    <col min="5637" max="5637" width="10.875" style="1" customWidth="1"/>
    <col min="5638" max="5638" width="11.875" style="1" customWidth="1"/>
    <col min="5639" max="5888" width="9.125" style="1"/>
    <col min="5889" max="5889" width="13.125" style="1" customWidth="1"/>
    <col min="5890" max="5890" width="22.75" style="1" customWidth="1"/>
    <col min="5891" max="5891" width="20.25" style="1" customWidth="1"/>
    <col min="5892" max="5892" width="11.625" style="1" customWidth="1"/>
    <col min="5893" max="5893" width="10.875" style="1" customWidth="1"/>
    <col min="5894" max="5894" width="11.875" style="1" customWidth="1"/>
    <col min="5895" max="6144" width="9.125" style="1"/>
    <col min="6145" max="6145" width="13.125" style="1" customWidth="1"/>
    <col min="6146" max="6146" width="22.75" style="1" customWidth="1"/>
    <col min="6147" max="6147" width="20.25" style="1" customWidth="1"/>
    <col min="6148" max="6148" width="11.625" style="1" customWidth="1"/>
    <col min="6149" max="6149" width="10.875" style="1" customWidth="1"/>
    <col min="6150" max="6150" width="11.875" style="1" customWidth="1"/>
    <col min="6151" max="6400" width="9.125" style="1"/>
    <col min="6401" max="6401" width="13.125" style="1" customWidth="1"/>
    <col min="6402" max="6402" width="22.75" style="1" customWidth="1"/>
    <col min="6403" max="6403" width="20.25" style="1" customWidth="1"/>
    <col min="6404" max="6404" width="11.625" style="1" customWidth="1"/>
    <col min="6405" max="6405" width="10.875" style="1" customWidth="1"/>
    <col min="6406" max="6406" width="11.875" style="1" customWidth="1"/>
    <col min="6407" max="6656" width="9.125" style="1"/>
    <col min="6657" max="6657" width="13.125" style="1" customWidth="1"/>
    <col min="6658" max="6658" width="22.75" style="1" customWidth="1"/>
    <col min="6659" max="6659" width="20.25" style="1" customWidth="1"/>
    <col min="6660" max="6660" width="11.625" style="1" customWidth="1"/>
    <col min="6661" max="6661" width="10.875" style="1" customWidth="1"/>
    <col min="6662" max="6662" width="11.875" style="1" customWidth="1"/>
    <col min="6663" max="6912" width="9.125" style="1"/>
    <col min="6913" max="6913" width="13.125" style="1" customWidth="1"/>
    <col min="6914" max="6914" width="22.75" style="1" customWidth="1"/>
    <col min="6915" max="6915" width="20.25" style="1" customWidth="1"/>
    <col min="6916" max="6916" width="11.625" style="1" customWidth="1"/>
    <col min="6917" max="6917" width="10.875" style="1" customWidth="1"/>
    <col min="6918" max="6918" width="11.875" style="1" customWidth="1"/>
    <col min="6919" max="7168" width="9.125" style="1"/>
    <col min="7169" max="7169" width="13.125" style="1" customWidth="1"/>
    <col min="7170" max="7170" width="22.75" style="1" customWidth="1"/>
    <col min="7171" max="7171" width="20.25" style="1" customWidth="1"/>
    <col min="7172" max="7172" width="11.625" style="1" customWidth="1"/>
    <col min="7173" max="7173" width="10.875" style="1" customWidth="1"/>
    <col min="7174" max="7174" width="11.875" style="1" customWidth="1"/>
    <col min="7175" max="7424" width="9.125" style="1"/>
    <col min="7425" max="7425" width="13.125" style="1" customWidth="1"/>
    <col min="7426" max="7426" width="22.75" style="1" customWidth="1"/>
    <col min="7427" max="7427" width="20.25" style="1" customWidth="1"/>
    <col min="7428" max="7428" width="11.625" style="1" customWidth="1"/>
    <col min="7429" max="7429" width="10.875" style="1" customWidth="1"/>
    <col min="7430" max="7430" width="11.875" style="1" customWidth="1"/>
    <col min="7431" max="7680" width="9.125" style="1"/>
    <col min="7681" max="7681" width="13.125" style="1" customWidth="1"/>
    <col min="7682" max="7682" width="22.75" style="1" customWidth="1"/>
    <col min="7683" max="7683" width="20.25" style="1" customWidth="1"/>
    <col min="7684" max="7684" width="11.625" style="1" customWidth="1"/>
    <col min="7685" max="7685" width="10.875" style="1" customWidth="1"/>
    <col min="7686" max="7686" width="11.875" style="1" customWidth="1"/>
    <col min="7687" max="7936" width="9.125" style="1"/>
    <col min="7937" max="7937" width="13.125" style="1" customWidth="1"/>
    <col min="7938" max="7938" width="22.75" style="1" customWidth="1"/>
    <col min="7939" max="7939" width="20.25" style="1" customWidth="1"/>
    <col min="7940" max="7940" width="11.625" style="1" customWidth="1"/>
    <col min="7941" max="7941" width="10.875" style="1" customWidth="1"/>
    <col min="7942" max="7942" width="11.875" style="1" customWidth="1"/>
    <col min="7943" max="8192" width="9.125" style="1"/>
    <col min="8193" max="8193" width="13.125" style="1" customWidth="1"/>
    <col min="8194" max="8194" width="22.75" style="1" customWidth="1"/>
    <col min="8195" max="8195" width="20.25" style="1" customWidth="1"/>
    <col min="8196" max="8196" width="11.625" style="1" customWidth="1"/>
    <col min="8197" max="8197" width="10.875" style="1" customWidth="1"/>
    <col min="8198" max="8198" width="11.875" style="1" customWidth="1"/>
    <col min="8199" max="8448" width="9.125" style="1"/>
    <col min="8449" max="8449" width="13.125" style="1" customWidth="1"/>
    <col min="8450" max="8450" width="22.75" style="1" customWidth="1"/>
    <col min="8451" max="8451" width="20.25" style="1" customWidth="1"/>
    <col min="8452" max="8452" width="11.625" style="1" customWidth="1"/>
    <col min="8453" max="8453" width="10.875" style="1" customWidth="1"/>
    <col min="8454" max="8454" width="11.875" style="1" customWidth="1"/>
    <col min="8455" max="8704" width="9.125" style="1"/>
    <col min="8705" max="8705" width="13.125" style="1" customWidth="1"/>
    <col min="8706" max="8706" width="22.75" style="1" customWidth="1"/>
    <col min="8707" max="8707" width="20.25" style="1" customWidth="1"/>
    <col min="8708" max="8708" width="11.625" style="1" customWidth="1"/>
    <col min="8709" max="8709" width="10.875" style="1" customWidth="1"/>
    <col min="8710" max="8710" width="11.875" style="1" customWidth="1"/>
    <col min="8711" max="8960" width="9.125" style="1"/>
    <col min="8961" max="8961" width="13.125" style="1" customWidth="1"/>
    <col min="8962" max="8962" width="22.75" style="1" customWidth="1"/>
    <col min="8963" max="8963" width="20.25" style="1" customWidth="1"/>
    <col min="8964" max="8964" width="11.625" style="1" customWidth="1"/>
    <col min="8965" max="8965" width="10.875" style="1" customWidth="1"/>
    <col min="8966" max="8966" width="11.875" style="1" customWidth="1"/>
    <col min="8967" max="9216" width="9.125" style="1"/>
    <col min="9217" max="9217" width="13.125" style="1" customWidth="1"/>
    <col min="9218" max="9218" width="22.75" style="1" customWidth="1"/>
    <col min="9219" max="9219" width="20.25" style="1" customWidth="1"/>
    <col min="9220" max="9220" width="11.625" style="1" customWidth="1"/>
    <col min="9221" max="9221" width="10.875" style="1" customWidth="1"/>
    <col min="9222" max="9222" width="11.875" style="1" customWidth="1"/>
    <col min="9223" max="9472" width="9.125" style="1"/>
    <col min="9473" max="9473" width="13.125" style="1" customWidth="1"/>
    <col min="9474" max="9474" width="22.75" style="1" customWidth="1"/>
    <col min="9475" max="9475" width="20.25" style="1" customWidth="1"/>
    <col min="9476" max="9476" width="11.625" style="1" customWidth="1"/>
    <col min="9477" max="9477" width="10.875" style="1" customWidth="1"/>
    <col min="9478" max="9478" width="11.875" style="1" customWidth="1"/>
    <col min="9479" max="9728" width="9.125" style="1"/>
    <col min="9729" max="9729" width="13.125" style="1" customWidth="1"/>
    <col min="9730" max="9730" width="22.75" style="1" customWidth="1"/>
    <col min="9731" max="9731" width="20.25" style="1" customWidth="1"/>
    <col min="9732" max="9732" width="11.625" style="1" customWidth="1"/>
    <col min="9733" max="9733" width="10.875" style="1" customWidth="1"/>
    <col min="9734" max="9734" width="11.875" style="1" customWidth="1"/>
    <col min="9735" max="9984" width="9.125" style="1"/>
    <col min="9985" max="9985" width="13.125" style="1" customWidth="1"/>
    <col min="9986" max="9986" width="22.75" style="1" customWidth="1"/>
    <col min="9987" max="9987" width="20.25" style="1" customWidth="1"/>
    <col min="9988" max="9988" width="11.625" style="1" customWidth="1"/>
    <col min="9989" max="9989" width="10.875" style="1" customWidth="1"/>
    <col min="9990" max="9990" width="11.875" style="1" customWidth="1"/>
    <col min="9991" max="10240" width="9.125" style="1"/>
    <col min="10241" max="10241" width="13.125" style="1" customWidth="1"/>
    <col min="10242" max="10242" width="22.75" style="1" customWidth="1"/>
    <col min="10243" max="10243" width="20.25" style="1" customWidth="1"/>
    <col min="10244" max="10244" width="11.625" style="1" customWidth="1"/>
    <col min="10245" max="10245" width="10.875" style="1" customWidth="1"/>
    <col min="10246" max="10246" width="11.875" style="1" customWidth="1"/>
    <col min="10247" max="10496" width="9.125" style="1"/>
    <col min="10497" max="10497" width="13.125" style="1" customWidth="1"/>
    <col min="10498" max="10498" width="22.75" style="1" customWidth="1"/>
    <col min="10499" max="10499" width="20.25" style="1" customWidth="1"/>
    <col min="10500" max="10500" width="11.625" style="1" customWidth="1"/>
    <col min="10501" max="10501" width="10.875" style="1" customWidth="1"/>
    <col min="10502" max="10502" width="11.875" style="1" customWidth="1"/>
    <col min="10503" max="10752" width="9.125" style="1"/>
    <col min="10753" max="10753" width="13.125" style="1" customWidth="1"/>
    <col min="10754" max="10754" width="22.75" style="1" customWidth="1"/>
    <col min="10755" max="10755" width="20.25" style="1" customWidth="1"/>
    <col min="10756" max="10756" width="11.625" style="1" customWidth="1"/>
    <col min="10757" max="10757" width="10.875" style="1" customWidth="1"/>
    <col min="10758" max="10758" width="11.875" style="1" customWidth="1"/>
    <col min="10759" max="11008" width="9.125" style="1"/>
    <col min="11009" max="11009" width="13.125" style="1" customWidth="1"/>
    <col min="11010" max="11010" width="22.75" style="1" customWidth="1"/>
    <col min="11011" max="11011" width="20.25" style="1" customWidth="1"/>
    <col min="11012" max="11012" width="11.625" style="1" customWidth="1"/>
    <col min="11013" max="11013" width="10.875" style="1" customWidth="1"/>
    <col min="11014" max="11014" width="11.875" style="1" customWidth="1"/>
    <col min="11015" max="11264" width="9.125" style="1"/>
    <col min="11265" max="11265" width="13.125" style="1" customWidth="1"/>
    <col min="11266" max="11266" width="22.75" style="1" customWidth="1"/>
    <col min="11267" max="11267" width="20.25" style="1" customWidth="1"/>
    <col min="11268" max="11268" width="11.625" style="1" customWidth="1"/>
    <col min="11269" max="11269" width="10.875" style="1" customWidth="1"/>
    <col min="11270" max="11270" width="11.875" style="1" customWidth="1"/>
    <col min="11271" max="11520" width="9.125" style="1"/>
    <col min="11521" max="11521" width="13.125" style="1" customWidth="1"/>
    <col min="11522" max="11522" width="22.75" style="1" customWidth="1"/>
    <col min="11523" max="11523" width="20.25" style="1" customWidth="1"/>
    <col min="11524" max="11524" width="11.625" style="1" customWidth="1"/>
    <col min="11525" max="11525" width="10.875" style="1" customWidth="1"/>
    <col min="11526" max="11526" width="11.875" style="1" customWidth="1"/>
    <col min="11527" max="11776" width="9.125" style="1"/>
    <col min="11777" max="11777" width="13.125" style="1" customWidth="1"/>
    <col min="11778" max="11778" width="22.75" style="1" customWidth="1"/>
    <col min="11779" max="11779" width="20.25" style="1" customWidth="1"/>
    <col min="11780" max="11780" width="11.625" style="1" customWidth="1"/>
    <col min="11781" max="11781" width="10.875" style="1" customWidth="1"/>
    <col min="11782" max="11782" width="11.875" style="1" customWidth="1"/>
    <col min="11783" max="12032" width="9.125" style="1"/>
    <col min="12033" max="12033" width="13.125" style="1" customWidth="1"/>
    <col min="12034" max="12034" width="22.75" style="1" customWidth="1"/>
    <col min="12035" max="12035" width="20.25" style="1" customWidth="1"/>
    <col min="12036" max="12036" width="11.625" style="1" customWidth="1"/>
    <col min="12037" max="12037" width="10.875" style="1" customWidth="1"/>
    <col min="12038" max="12038" width="11.875" style="1" customWidth="1"/>
    <col min="12039" max="12288" width="9.125" style="1"/>
    <col min="12289" max="12289" width="13.125" style="1" customWidth="1"/>
    <col min="12290" max="12290" width="22.75" style="1" customWidth="1"/>
    <col min="12291" max="12291" width="20.25" style="1" customWidth="1"/>
    <col min="12292" max="12292" width="11.625" style="1" customWidth="1"/>
    <col min="12293" max="12293" width="10.875" style="1" customWidth="1"/>
    <col min="12294" max="12294" width="11.875" style="1" customWidth="1"/>
    <col min="12295" max="12544" width="9.125" style="1"/>
    <col min="12545" max="12545" width="13.125" style="1" customWidth="1"/>
    <col min="12546" max="12546" width="22.75" style="1" customWidth="1"/>
    <col min="12547" max="12547" width="20.25" style="1" customWidth="1"/>
    <col min="12548" max="12548" width="11.625" style="1" customWidth="1"/>
    <col min="12549" max="12549" width="10.875" style="1" customWidth="1"/>
    <col min="12550" max="12550" width="11.875" style="1" customWidth="1"/>
    <col min="12551" max="12800" width="9.125" style="1"/>
    <col min="12801" max="12801" width="13.125" style="1" customWidth="1"/>
    <col min="12802" max="12802" width="22.75" style="1" customWidth="1"/>
    <col min="12803" max="12803" width="20.25" style="1" customWidth="1"/>
    <col min="12804" max="12804" width="11.625" style="1" customWidth="1"/>
    <col min="12805" max="12805" width="10.875" style="1" customWidth="1"/>
    <col min="12806" max="12806" width="11.875" style="1" customWidth="1"/>
    <col min="12807" max="13056" width="9.125" style="1"/>
    <col min="13057" max="13057" width="13.125" style="1" customWidth="1"/>
    <col min="13058" max="13058" width="22.75" style="1" customWidth="1"/>
    <col min="13059" max="13059" width="20.25" style="1" customWidth="1"/>
    <col min="13060" max="13060" width="11.625" style="1" customWidth="1"/>
    <col min="13061" max="13061" width="10.875" style="1" customWidth="1"/>
    <col min="13062" max="13062" width="11.875" style="1" customWidth="1"/>
    <col min="13063" max="13312" width="9.125" style="1"/>
    <col min="13313" max="13313" width="13.125" style="1" customWidth="1"/>
    <col min="13314" max="13314" width="22.75" style="1" customWidth="1"/>
    <col min="13315" max="13315" width="20.25" style="1" customWidth="1"/>
    <col min="13316" max="13316" width="11.625" style="1" customWidth="1"/>
    <col min="13317" max="13317" width="10.875" style="1" customWidth="1"/>
    <col min="13318" max="13318" width="11.875" style="1" customWidth="1"/>
    <col min="13319" max="13568" width="9.125" style="1"/>
    <col min="13569" max="13569" width="13.125" style="1" customWidth="1"/>
    <col min="13570" max="13570" width="22.75" style="1" customWidth="1"/>
    <col min="13571" max="13571" width="20.25" style="1" customWidth="1"/>
    <col min="13572" max="13572" width="11.625" style="1" customWidth="1"/>
    <col min="13573" max="13573" width="10.875" style="1" customWidth="1"/>
    <col min="13574" max="13574" width="11.875" style="1" customWidth="1"/>
    <col min="13575" max="13824" width="9.125" style="1"/>
    <col min="13825" max="13825" width="13.125" style="1" customWidth="1"/>
    <col min="13826" max="13826" width="22.75" style="1" customWidth="1"/>
    <col min="13827" max="13827" width="20.25" style="1" customWidth="1"/>
    <col min="13828" max="13828" width="11.625" style="1" customWidth="1"/>
    <col min="13829" max="13829" width="10.875" style="1" customWidth="1"/>
    <col min="13830" max="13830" width="11.875" style="1" customWidth="1"/>
    <col min="13831" max="14080" width="9.125" style="1"/>
    <col min="14081" max="14081" width="13.125" style="1" customWidth="1"/>
    <col min="14082" max="14082" width="22.75" style="1" customWidth="1"/>
    <col min="14083" max="14083" width="20.25" style="1" customWidth="1"/>
    <col min="14084" max="14084" width="11.625" style="1" customWidth="1"/>
    <col min="14085" max="14085" width="10.875" style="1" customWidth="1"/>
    <col min="14086" max="14086" width="11.875" style="1" customWidth="1"/>
    <col min="14087" max="14336" width="9.125" style="1"/>
    <col min="14337" max="14337" width="13.125" style="1" customWidth="1"/>
    <col min="14338" max="14338" width="22.75" style="1" customWidth="1"/>
    <col min="14339" max="14339" width="20.25" style="1" customWidth="1"/>
    <col min="14340" max="14340" width="11.625" style="1" customWidth="1"/>
    <col min="14341" max="14341" width="10.875" style="1" customWidth="1"/>
    <col min="14342" max="14342" width="11.875" style="1" customWidth="1"/>
    <col min="14343" max="14592" width="9.125" style="1"/>
    <col min="14593" max="14593" width="13.125" style="1" customWidth="1"/>
    <col min="14594" max="14594" width="22.75" style="1" customWidth="1"/>
    <col min="14595" max="14595" width="20.25" style="1" customWidth="1"/>
    <col min="14596" max="14596" width="11.625" style="1" customWidth="1"/>
    <col min="14597" max="14597" width="10.875" style="1" customWidth="1"/>
    <col min="14598" max="14598" width="11.875" style="1" customWidth="1"/>
    <col min="14599" max="14848" width="9.125" style="1"/>
    <col min="14849" max="14849" width="13.125" style="1" customWidth="1"/>
    <col min="14850" max="14850" width="22.75" style="1" customWidth="1"/>
    <col min="14851" max="14851" width="20.25" style="1" customWidth="1"/>
    <col min="14852" max="14852" width="11.625" style="1" customWidth="1"/>
    <col min="14853" max="14853" width="10.875" style="1" customWidth="1"/>
    <col min="14854" max="14854" width="11.875" style="1" customWidth="1"/>
    <col min="14855" max="15104" width="9.125" style="1"/>
    <col min="15105" max="15105" width="13.125" style="1" customWidth="1"/>
    <col min="15106" max="15106" width="22.75" style="1" customWidth="1"/>
    <col min="15107" max="15107" width="20.25" style="1" customWidth="1"/>
    <col min="15108" max="15108" width="11.625" style="1" customWidth="1"/>
    <col min="15109" max="15109" width="10.875" style="1" customWidth="1"/>
    <col min="15110" max="15110" width="11.875" style="1" customWidth="1"/>
    <col min="15111" max="15360" width="9.125" style="1"/>
    <col min="15361" max="15361" width="13.125" style="1" customWidth="1"/>
    <col min="15362" max="15362" width="22.75" style="1" customWidth="1"/>
    <col min="15363" max="15363" width="20.25" style="1" customWidth="1"/>
    <col min="15364" max="15364" width="11.625" style="1" customWidth="1"/>
    <col min="15365" max="15365" width="10.875" style="1" customWidth="1"/>
    <col min="15366" max="15366" width="11.875" style="1" customWidth="1"/>
    <col min="15367" max="15616" width="9.125" style="1"/>
    <col min="15617" max="15617" width="13.125" style="1" customWidth="1"/>
    <col min="15618" max="15618" width="22.75" style="1" customWidth="1"/>
    <col min="15619" max="15619" width="20.25" style="1" customWidth="1"/>
    <col min="15620" max="15620" width="11.625" style="1" customWidth="1"/>
    <col min="15621" max="15621" width="10.875" style="1" customWidth="1"/>
    <col min="15622" max="15622" width="11.875" style="1" customWidth="1"/>
    <col min="15623" max="15872" width="9.125" style="1"/>
    <col min="15873" max="15873" width="13.125" style="1" customWidth="1"/>
    <col min="15874" max="15874" width="22.75" style="1" customWidth="1"/>
    <col min="15875" max="15875" width="20.25" style="1" customWidth="1"/>
    <col min="15876" max="15876" width="11.625" style="1" customWidth="1"/>
    <col min="15877" max="15877" width="10.875" style="1" customWidth="1"/>
    <col min="15878" max="15878" width="11.875" style="1" customWidth="1"/>
    <col min="15879" max="16128" width="9.125" style="1"/>
    <col min="16129" max="16129" width="13.125" style="1" customWidth="1"/>
    <col min="16130" max="16130" width="22.75" style="1" customWidth="1"/>
    <col min="16131" max="16131" width="20.25" style="1" customWidth="1"/>
    <col min="16132" max="16132" width="11.625" style="1" customWidth="1"/>
    <col min="16133" max="16133" width="10.875" style="1" customWidth="1"/>
    <col min="16134" max="16134" width="11.8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261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22" t="s">
        <v>35</v>
      </c>
      <c r="B13" s="121" t="s">
        <v>36</v>
      </c>
      <c r="C13" s="121" t="s">
        <v>37</v>
      </c>
      <c r="D13" s="123">
        <v>44743</v>
      </c>
      <c r="E13" s="123">
        <v>44805</v>
      </c>
    </row>
    <row r="14" spans="1:5">
      <c r="A14" s="38"/>
      <c r="B14" s="120"/>
      <c r="C14" s="120"/>
      <c r="D14" s="128">
        <v>44804</v>
      </c>
      <c r="E14" s="128">
        <v>44865</v>
      </c>
    </row>
    <row r="15" spans="1:5">
      <c r="A15" s="114" t="s">
        <v>44</v>
      </c>
      <c r="B15" s="118" t="s">
        <v>262</v>
      </c>
      <c r="C15" s="75" t="s">
        <v>38</v>
      </c>
      <c r="D15" s="80">
        <v>56</v>
      </c>
      <c r="E15" s="80">
        <v>45</v>
      </c>
    </row>
    <row r="16" spans="1:5">
      <c r="A16" s="58" t="s">
        <v>45</v>
      </c>
      <c r="B16" s="75" t="s">
        <v>262</v>
      </c>
      <c r="C16" s="75" t="s">
        <v>39</v>
      </c>
      <c r="D16" s="80">
        <f>+D15</f>
        <v>56</v>
      </c>
      <c r="E16" s="80">
        <f>+E15</f>
        <v>45</v>
      </c>
    </row>
    <row r="17" spans="1:5">
      <c r="A17" s="58" t="s">
        <v>44</v>
      </c>
      <c r="B17" s="75" t="s">
        <v>262</v>
      </c>
      <c r="C17" s="75" t="s">
        <v>40</v>
      </c>
      <c r="D17" s="80">
        <f>+D15+21</f>
        <v>77</v>
      </c>
      <c r="E17" s="80">
        <f>+E15+21</f>
        <v>66</v>
      </c>
    </row>
    <row r="18" spans="1:5">
      <c r="A18" s="58" t="s">
        <v>44</v>
      </c>
      <c r="B18" s="75" t="s">
        <v>262</v>
      </c>
      <c r="C18" s="75" t="s">
        <v>41</v>
      </c>
      <c r="D18" s="80">
        <f>+D15+21</f>
        <v>77</v>
      </c>
      <c r="E18" s="80">
        <f>+E15+21</f>
        <v>66</v>
      </c>
    </row>
    <row r="19" spans="1:5" ht="14.3">
      <c r="A19" s="61" t="s">
        <v>44</v>
      </c>
      <c r="B19" s="119" t="s">
        <v>262</v>
      </c>
      <c r="C19" s="125" t="s">
        <v>42</v>
      </c>
      <c r="D19" s="129">
        <f>+D15+5</f>
        <v>61</v>
      </c>
      <c r="E19" s="129">
        <f>+E15+5</f>
        <v>50</v>
      </c>
    </row>
    <row r="20" spans="1:5">
      <c r="A20" s="58" t="s">
        <v>49</v>
      </c>
      <c r="B20" s="118" t="s">
        <v>264</v>
      </c>
      <c r="C20" s="75" t="s">
        <v>38</v>
      </c>
      <c r="D20" s="80">
        <v>63</v>
      </c>
      <c r="E20" s="80">
        <v>52</v>
      </c>
    </row>
    <row r="21" spans="1:5">
      <c r="A21" s="58" t="s">
        <v>49</v>
      </c>
      <c r="B21" s="75" t="s">
        <v>264</v>
      </c>
      <c r="C21" s="75" t="s">
        <v>39</v>
      </c>
      <c r="D21" s="80">
        <f>+D20</f>
        <v>63</v>
      </c>
      <c r="E21" s="80">
        <f>+E20</f>
        <v>52</v>
      </c>
    </row>
    <row r="22" spans="1:5">
      <c r="A22" s="58" t="s">
        <v>49</v>
      </c>
      <c r="B22" s="75" t="s">
        <v>264</v>
      </c>
      <c r="C22" s="75" t="s">
        <v>40</v>
      </c>
      <c r="D22" s="80">
        <f>+D20+21</f>
        <v>84</v>
      </c>
      <c r="E22" s="80">
        <f>+E20+21</f>
        <v>73</v>
      </c>
    </row>
    <row r="23" spans="1:5">
      <c r="A23" s="58" t="s">
        <v>49</v>
      </c>
      <c r="B23" s="75" t="s">
        <v>264</v>
      </c>
      <c r="C23" s="75" t="s">
        <v>41</v>
      </c>
      <c r="D23" s="80">
        <f>+D20+21</f>
        <v>84</v>
      </c>
      <c r="E23" s="80">
        <f>+E20+21</f>
        <v>73</v>
      </c>
    </row>
    <row r="24" spans="1:5" ht="14.3">
      <c r="A24" s="119" t="s">
        <v>49</v>
      </c>
      <c r="B24" s="119" t="s">
        <v>264</v>
      </c>
      <c r="C24" s="125" t="s">
        <v>42</v>
      </c>
      <c r="D24" s="129">
        <f>+D20+5</f>
        <v>68</v>
      </c>
      <c r="E24" s="129">
        <f>+E20+5</f>
        <v>57</v>
      </c>
    </row>
    <row r="25" spans="1:5">
      <c r="A25" s="58" t="s">
        <v>49</v>
      </c>
      <c r="B25" s="118" t="s">
        <v>265</v>
      </c>
      <c r="C25" s="75" t="s">
        <v>38</v>
      </c>
      <c r="D25" s="80">
        <v>74</v>
      </c>
      <c r="E25" s="80">
        <v>63</v>
      </c>
    </row>
    <row r="26" spans="1:5">
      <c r="A26" s="58" t="s">
        <v>49</v>
      </c>
      <c r="B26" s="75" t="s">
        <v>265</v>
      </c>
      <c r="C26" s="75" t="s">
        <v>39</v>
      </c>
      <c r="D26" s="80">
        <f>+D25</f>
        <v>74</v>
      </c>
      <c r="E26" s="80">
        <f>+E25</f>
        <v>63</v>
      </c>
    </row>
    <row r="27" spans="1:5">
      <c r="A27" s="58" t="s">
        <v>49</v>
      </c>
      <c r="B27" s="75" t="s">
        <v>265</v>
      </c>
      <c r="C27" s="75" t="s">
        <v>40</v>
      </c>
      <c r="D27" s="80">
        <f>+D25+21</f>
        <v>95</v>
      </c>
      <c r="E27" s="80">
        <f>+E25+21</f>
        <v>84</v>
      </c>
    </row>
    <row r="28" spans="1:5">
      <c r="A28" s="58" t="s">
        <v>49</v>
      </c>
      <c r="B28" s="75" t="s">
        <v>265</v>
      </c>
      <c r="C28" s="75" t="s">
        <v>41</v>
      </c>
      <c r="D28" s="80">
        <f>+D25+21</f>
        <v>95</v>
      </c>
      <c r="E28" s="80">
        <f>+E25+21</f>
        <v>84</v>
      </c>
    </row>
    <row r="29" spans="1:5" ht="14.3">
      <c r="A29" s="119" t="s">
        <v>49</v>
      </c>
      <c r="B29" s="119" t="s">
        <v>265</v>
      </c>
      <c r="C29" s="125" t="s">
        <v>42</v>
      </c>
      <c r="D29" s="129">
        <f>+D25+5</f>
        <v>79</v>
      </c>
      <c r="E29" s="129">
        <f>+E25+5</f>
        <v>68</v>
      </c>
    </row>
    <row r="30" spans="1:5">
      <c r="A30" s="122" t="s">
        <v>47</v>
      </c>
      <c r="B30" s="118" t="s">
        <v>266</v>
      </c>
      <c r="C30" s="75" t="s">
        <v>38</v>
      </c>
      <c r="D30" s="80">
        <v>95</v>
      </c>
      <c r="E30" s="80">
        <v>84</v>
      </c>
    </row>
    <row r="31" spans="1:5">
      <c r="A31" s="58" t="s">
        <v>47</v>
      </c>
      <c r="B31" s="75" t="s">
        <v>266</v>
      </c>
      <c r="C31" s="75" t="s">
        <v>39</v>
      </c>
      <c r="D31" s="80">
        <f>+D30</f>
        <v>95</v>
      </c>
      <c r="E31" s="80">
        <f>+E30</f>
        <v>84</v>
      </c>
    </row>
    <row r="32" spans="1:5">
      <c r="A32" s="58" t="s">
        <v>47</v>
      </c>
      <c r="B32" s="75" t="s">
        <v>266</v>
      </c>
      <c r="C32" s="75" t="s">
        <v>40</v>
      </c>
      <c r="D32" s="80">
        <f>+D30+21</f>
        <v>116</v>
      </c>
      <c r="E32" s="80">
        <f>+E30+21</f>
        <v>105</v>
      </c>
    </row>
    <row r="33" spans="1:5">
      <c r="A33" s="58" t="s">
        <v>47</v>
      </c>
      <c r="B33" s="75" t="s">
        <v>266</v>
      </c>
      <c r="C33" s="75" t="s">
        <v>41</v>
      </c>
      <c r="D33" s="80">
        <f>+D30+21</f>
        <v>116</v>
      </c>
      <c r="E33" s="80">
        <f>+E30+21</f>
        <v>105</v>
      </c>
    </row>
    <row r="34" spans="1:5" ht="14.3">
      <c r="A34" s="38" t="s">
        <v>47</v>
      </c>
      <c r="B34" s="119" t="s">
        <v>266</v>
      </c>
      <c r="C34" s="125" t="s">
        <v>42</v>
      </c>
      <c r="D34" s="129">
        <f>+D30+5</f>
        <v>100</v>
      </c>
      <c r="E34" s="129">
        <f>+E30+5</f>
        <v>89</v>
      </c>
    </row>
    <row r="35" spans="1:5">
      <c r="A35" s="122" t="s">
        <v>47</v>
      </c>
      <c r="B35" s="118" t="s">
        <v>267</v>
      </c>
      <c r="C35" s="75" t="s">
        <v>38</v>
      </c>
      <c r="D35" s="80">
        <v>116</v>
      </c>
      <c r="E35" s="80">
        <v>105</v>
      </c>
    </row>
    <row r="36" spans="1:5">
      <c r="A36" s="58" t="s">
        <v>47</v>
      </c>
      <c r="B36" s="75" t="s">
        <v>267</v>
      </c>
      <c r="C36" s="75" t="s">
        <v>39</v>
      </c>
      <c r="D36" s="80">
        <f>+D35</f>
        <v>116</v>
      </c>
      <c r="E36" s="80">
        <f>+E35</f>
        <v>105</v>
      </c>
    </row>
    <row r="37" spans="1:5">
      <c r="A37" s="58" t="s">
        <v>47</v>
      </c>
      <c r="B37" s="75" t="s">
        <v>267</v>
      </c>
      <c r="C37" s="75" t="s">
        <v>40</v>
      </c>
      <c r="D37" s="80">
        <f>+D35+21</f>
        <v>137</v>
      </c>
      <c r="E37" s="80">
        <f>+E35+21</f>
        <v>126</v>
      </c>
    </row>
    <row r="38" spans="1:5">
      <c r="A38" s="58" t="s">
        <v>47</v>
      </c>
      <c r="B38" s="75" t="s">
        <v>267</v>
      </c>
      <c r="C38" s="75" t="s">
        <v>41</v>
      </c>
      <c r="D38" s="80">
        <f>+D35+21</f>
        <v>137</v>
      </c>
      <c r="E38" s="80">
        <f>+E35+21</f>
        <v>126</v>
      </c>
    </row>
    <row r="39" spans="1:5" ht="14.3">
      <c r="A39" s="38" t="s">
        <v>47</v>
      </c>
      <c r="B39" s="119" t="s">
        <v>267</v>
      </c>
      <c r="C39" s="125" t="s">
        <v>42</v>
      </c>
      <c r="D39" s="129">
        <f>+D35+5</f>
        <v>121</v>
      </c>
      <c r="E39" s="129">
        <f>+E35+5</f>
        <v>110</v>
      </c>
    </row>
    <row r="42" spans="1:5" ht="14.3">
      <c r="A42" s="29" t="s">
        <v>260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02"/>
  <sheetViews>
    <sheetView topLeftCell="A3" workbookViewId="0">
      <selection activeCell="D13" sqref="D13:D34"/>
    </sheetView>
  </sheetViews>
  <sheetFormatPr defaultRowHeight="12.9"/>
  <cols>
    <col min="1" max="1" width="16.625" style="1" customWidth="1"/>
    <col min="2" max="2" width="28.125" style="1" customWidth="1"/>
    <col min="3" max="3" width="20.25" style="1" customWidth="1"/>
    <col min="4" max="4" width="11.25" style="34" customWidth="1"/>
    <col min="5" max="7" width="11.25" style="1" customWidth="1"/>
    <col min="8" max="8" width="12.375" style="1" customWidth="1"/>
    <col min="9" max="9" width="11.625" style="1" customWidth="1"/>
    <col min="10" max="256" width="9.125" style="1"/>
    <col min="257" max="257" width="17.875" style="1" customWidth="1"/>
    <col min="258" max="258" width="23.375" style="1" customWidth="1"/>
    <col min="259" max="259" width="20.25" style="1" customWidth="1"/>
    <col min="260" max="260" width="12.625" style="1" customWidth="1"/>
    <col min="261" max="261" width="12.875" style="1" customWidth="1"/>
    <col min="262" max="262" width="12.375" style="1" customWidth="1"/>
    <col min="263" max="263" width="12.75" style="1" customWidth="1"/>
    <col min="264" max="264" width="12.375" style="1" customWidth="1"/>
    <col min="265" max="265" width="11.625" style="1" customWidth="1"/>
    <col min="266" max="512" width="9.125" style="1"/>
    <col min="513" max="513" width="17.875" style="1" customWidth="1"/>
    <col min="514" max="514" width="23.375" style="1" customWidth="1"/>
    <col min="515" max="515" width="20.25" style="1" customWidth="1"/>
    <col min="516" max="516" width="12.625" style="1" customWidth="1"/>
    <col min="517" max="517" width="12.875" style="1" customWidth="1"/>
    <col min="518" max="518" width="12.375" style="1" customWidth="1"/>
    <col min="519" max="519" width="12.75" style="1" customWidth="1"/>
    <col min="520" max="520" width="12.375" style="1" customWidth="1"/>
    <col min="521" max="521" width="11.625" style="1" customWidth="1"/>
    <col min="522" max="768" width="9.125" style="1"/>
    <col min="769" max="769" width="17.875" style="1" customWidth="1"/>
    <col min="770" max="770" width="23.375" style="1" customWidth="1"/>
    <col min="771" max="771" width="20.25" style="1" customWidth="1"/>
    <col min="772" max="772" width="12.625" style="1" customWidth="1"/>
    <col min="773" max="773" width="12.875" style="1" customWidth="1"/>
    <col min="774" max="774" width="12.375" style="1" customWidth="1"/>
    <col min="775" max="775" width="12.75" style="1" customWidth="1"/>
    <col min="776" max="776" width="12.375" style="1" customWidth="1"/>
    <col min="777" max="777" width="11.625" style="1" customWidth="1"/>
    <col min="778" max="1024" width="9.125" style="1"/>
    <col min="1025" max="1025" width="17.875" style="1" customWidth="1"/>
    <col min="1026" max="1026" width="23.375" style="1" customWidth="1"/>
    <col min="1027" max="1027" width="20.25" style="1" customWidth="1"/>
    <col min="1028" max="1028" width="12.625" style="1" customWidth="1"/>
    <col min="1029" max="1029" width="12.875" style="1" customWidth="1"/>
    <col min="1030" max="1030" width="12.375" style="1" customWidth="1"/>
    <col min="1031" max="1031" width="12.75" style="1" customWidth="1"/>
    <col min="1032" max="1032" width="12.375" style="1" customWidth="1"/>
    <col min="1033" max="1033" width="11.625" style="1" customWidth="1"/>
    <col min="1034" max="1280" width="9.125" style="1"/>
    <col min="1281" max="1281" width="17.875" style="1" customWidth="1"/>
    <col min="1282" max="1282" width="23.375" style="1" customWidth="1"/>
    <col min="1283" max="1283" width="20.25" style="1" customWidth="1"/>
    <col min="1284" max="1284" width="12.625" style="1" customWidth="1"/>
    <col min="1285" max="1285" width="12.875" style="1" customWidth="1"/>
    <col min="1286" max="1286" width="12.375" style="1" customWidth="1"/>
    <col min="1287" max="1287" width="12.75" style="1" customWidth="1"/>
    <col min="1288" max="1288" width="12.375" style="1" customWidth="1"/>
    <col min="1289" max="1289" width="11.625" style="1" customWidth="1"/>
    <col min="1290" max="1536" width="9.125" style="1"/>
    <col min="1537" max="1537" width="17.875" style="1" customWidth="1"/>
    <col min="1538" max="1538" width="23.375" style="1" customWidth="1"/>
    <col min="1539" max="1539" width="20.25" style="1" customWidth="1"/>
    <col min="1540" max="1540" width="12.625" style="1" customWidth="1"/>
    <col min="1541" max="1541" width="12.875" style="1" customWidth="1"/>
    <col min="1542" max="1542" width="12.375" style="1" customWidth="1"/>
    <col min="1543" max="1543" width="12.75" style="1" customWidth="1"/>
    <col min="1544" max="1544" width="12.375" style="1" customWidth="1"/>
    <col min="1545" max="1545" width="11.625" style="1" customWidth="1"/>
    <col min="1546" max="1792" width="9.125" style="1"/>
    <col min="1793" max="1793" width="17.875" style="1" customWidth="1"/>
    <col min="1794" max="1794" width="23.375" style="1" customWidth="1"/>
    <col min="1795" max="1795" width="20.25" style="1" customWidth="1"/>
    <col min="1796" max="1796" width="12.625" style="1" customWidth="1"/>
    <col min="1797" max="1797" width="12.875" style="1" customWidth="1"/>
    <col min="1798" max="1798" width="12.375" style="1" customWidth="1"/>
    <col min="1799" max="1799" width="12.75" style="1" customWidth="1"/>
    <col min="1800" max="1800" width="12.375" style="1" customWidth="1"/>
    <col min="1801" max="1801" width="11.625" style="1" customWidth="1"/>
    <col min="1802" max="2048" width="9.125" style="1"/>
    <col min="2049" max="2049" width="17.875" style="1" customWidth="1"/>
    <col min="2050" max="2050" width="23.375" style="1" customWidth="1"/>
    <col min="2051" max="2051" width="20.25" style="1" customWidth="1"/>
    <col min="2052" max="2052" width="12.625" style="1" customWidth="1"/>
    <col min="2053" max="2053" width="12.875" style="1" customWidth="1"/>
    <col min="2054" max="2054" width="12.375" style="1" customWidth="1"/>
    <col min="2055" max="2055" width="12.75" style="1" customWidth="1"/>
    <col min="2056" max="2056" width="12.375" style="1" customWidth="1"/>
    <col min="2057" max="2057" width="11.625" style="1" customWidth="1"/>
    <col min="2058" max="2304" width="9.125" style="1"/>
    <col min="2305" max="2305" width="17.875" style="1" customWidth="1"/>
    <col min="2306" max="2306" width="23.375" style="1" customWidth="1"/>
    <col min="2307" max="2307" width="20.25" style="1" customWidth="1"/>
    <col min="2308" max="2308" width="12.625" style="1" customWidth="1"/>
    <col min="2309" max="2309" width="12.875" style="1" customWidth="1"/>
    <col min="2310" max="2310" width="12.375" style="1" customWidth="1"/>
    <col min="2311" max="2311" width="12.75" style="1" customWidth="1"/>
    <col min="2312" max="2312" width="12.375" style="1" customWidth="1"/>
    <col min="2313" max="2313" width="11.625" style="1" customWidth="1"/>
    <col min="2314" max="2560" width="9.125" style="1"/>
    <col min="2561" max="2561" width="17.875" style="1" customWidth="1"/>
    <col min="2562" max="2562" width="23.375" style="1" customWidth="1"/>
    <col min="2563" max="2563" width="20.25" style="1" customWidth="1"/>
    <col min="2564" max="2564" width="12.625" style="1" customWidth="1"/>
    <col min="2565" max="2565" width="12.875" style="1" customWidth="1"/>
    <col min="2566" max="2566" width="12.375" style="1" customWidth="1"/>
    <col min="2567" max="2567" width="12.75" style="1" customWidth="1"/>
    <col min="2568" max="2568" width="12.375" style="1" customWidth="1"/>
    <col min="2569" max="2569" width="11.625" style="1" customWidth="1"/>
    <col min="2570" max="2816" width="9.125" style="1"/>
    <col min="2817" max="2817" width="17.875" style="1" customWidth="1"/>
    <col min="2818" max="2818" width="23.375" style="1" customWidth="1"/>
    <col min="2819" max="2819" width="20.25" style="1" customWidth="1"/>
    <col min="2820" max="2820" width="12.625" style="1" customWidth="1"/>
    <col min="2821" max="2821" width="12.875" style="1" customWidth="1"/>
    <col min="2822" max="2822" width="12.375" style="1" customWidth="1"/>
    <col min="2823" max="2823" width="12.75" style="1" customWidth="1"/>
    <col min="2824" max="2824" width="12.375" style="1" customWidth="1"/>
    <col min="2825" max="2825" width="11.625" style="1" customWidth="1"/>
    <col min="2826" max="3072" width="9.125" style="1"/>
    <col min="3073" max="3073" width="17.875" style="1" customWidth="1"/>
    <col min="3074" max="3074" width="23.375" style="1" customWidth="1"/>
    <col min="3075" max="3075" width="20.25" style="1" customWidth="1"/>
    <col min="3076" max="3076" width="12.625" style="1" customWidth="1"/>
    <col min="3077" max="3077" width="12.875" style="1" customWidth="1"/>
    <col min="3078" max="3078" width="12.375" style="1" customWidth="1"/>
    <col min="3079" max="3079" width="12.75" style="1" customWidth="1"/>
    <col min="3080" max="3080" width="12.375" style="1" customWidth="1"/>
    <col min="3081" max="3081" width="11.625" style="1" customWidth="1"/>
    <col min="3082" max="3328" width="9.125" style="1"/>
    <col min="3329" max="3329" width="17.875" style="1" customWidth="1"/>
    <col min="3330" max="3330" width="23.375" style="1" customWidth="1"/>
    <col min="3331" max="3331" width="20.25" style="1" customWidth="1"/>
    <col min="3332" max="3332" width="12.625" style="1" customWidth="1"/>
    <col min="3333" max="3333" width="12.875" style="1" customWidth="1"/>
    <col min="3334" max="3334" width="12.375" style="1" customWidth="1"/>
    <col min="3335" max="3335" width="12.75" style="1" customWidth="1"/>
    <col min="3336" max="3336" width="12.375" style="1" customWidth="1"/>
    <col min="3337" max="3337" width="11.625" style="1" customWidth="1"/>
    <col min="3338" max="3584" width="9.125" style="1"/>
    <col min="3585" max="3585" width="17.875" style="1" customWidth="1"/>
    <col min="3586" max="3586" width="23.375" style="1" customWidth="1"/>
    <col min="3587" max="3587" width="20.25" style="1" customWidth="1"/>
    <col min="3588" max="3588" width="12.625" style="1" customWidth="1"/>
    <col min="3589" max="3589" width="12.875" style="1" customWidth="1"/>
    <col min="3590" max="3590" width="12.375" style="1" customWidth="1"/>
    <col min="3591" max="3591" width="12.75" style="1" customWidth="1"/>
    <col min="3592" max="3592" width="12.375" style="1" customWidth="1"/>
    <col min="3593" max="3593" width="11.625" style="1" customWidth="1"/>
    <col min="3594" max="3840" width="9.125" style="1"/>
    <col min="3841" max="3841" width="17.875" style="1" customWidth="1"/>
    <col min="3842" max="3842" width="23.375" style="1" customWidth="1"/>
    <col min="3843" max="3843" width="20.25" style="1" customWidth="1"/>
    <col min="3844" max="3844" width="12.625" style="1" customWidth="1"/>
    <col min="3845" max="3845" width="12.875" style="1" customWidth="1"/>
    <col min="3846" max="3846" width="12.375" style="1" customWidth="1"/>
    <col min="3847" max="3847" width="12.75" style="1" customWidth="1"/>
    <col min="3848" max="3848" width="12.375" style="1" customWidth="1"/>
    <col min="3849" max="3849" width="11.625" style="1" customWidth="1"/>
    <col min="3850" max="4096" width="9.125" style="1"/>
    <col min="4097" max="4097" width="17.875" style="1" customWidth="1"/>
    <col min="4098" max="4098" width="23.375" style="1" customWidth="1"/>
    <col min="4099" max="4099" width="20.25" style="1" customWidth="1"/>
    <col min="4100" max="4100" width="12.625" style="1" customWidth="1"/>
    <col min="4101" max="4101" width="12.875" style="1" customWidth="1"/>
    <col min="4102" max="4102" width="12.375" style="1" customWidth="1"/>
    <col min="4103" max="4103" width="12.75" style="1" customWidth="1"/>
    <col min="4104" max="4104" width="12.375" style="1" customWidth="1"/>
    <col min="4105" max="4105" width="11.625" style="1" customWidth="1"/>
    <col min="4106" max="4352" width="9.125" style="1"/>
    <col min="4353" max="4353" width="17.875" style="1" customWidth="1"/>
    <col min="4354" max="4354" width="23.375" style="1" customWidth="1"/>
    <col min="4355" max="4355" width="20.25" style="1" customWidth="1"/>
    <col min="4356" max="4356" width="12.625" style="1" customWidth="1"/>
    <col min="4357" max="4357" width="12.875" style="1" customWidth="1"/>
    <col min="4358" max="4358" width="12.375" style="1" customWidth="1"/>
    <col min="4359" max="4359" width="12.75" style="1" customWidth="1"/>
    <col min="4360" max="4360" width="12.375" style="1" customWidth="1"/>
    <col min="4361" max="4361" width="11.625" style="1" customWidth="1"/>
    <col min="4362" max="4608" width="9.125" style="1"/>
    <col min="4609" max="4609" width="17.875" style="1" customWidth="1"/>
    <col min="4610" max="4610" width="23.375" style="1" customWidth="1"/>
    <col min="4611" max="4611" width="20.25" style="1" customWidth="1"/>
    <col min="4612" max="4612" width="12.625" style="1" customWidth="1"/>
    <col min="4613" max="4613" width="12.875" style="1" customWidth="1"/>
    <col min="4614" max="4614" width="12.375" style="1" customWidth="1"/>
    <col min="4615" max="4615" width="12.75" style="1" customWidth="1"/>
    <col min="4616" max="4616" width="12.375" style="1" customWidth="1"/>
    <col min="4617" max="4617" width="11.625" style="1" customWidth="1"/>
    <col min="4618" max="4864" width="9.125" style="1"/>
    <col min="4865" max="4865" width="17.875" style="1" customWidth="1"/>
    <col min="4866" max="4866" width="23.375" style="1" customWidth="1"/>
    <col min="4867" max="4867" width="20.25" style="1" customWidth="1"/>
    <col min="4868" max="4868" width="12.625" style="1" customWidth="1"/>
    <col min="4869" max="4869" width="12.875" style="1" customWidth="1"/>
    <col min="4870" max="4870" width="12.375" style="1" customWidth="1"/>
    <col min="4871" max="4871" width="12.75" style="1" customWidth="1"/>
    <col min="4872" max="4872" width="12.375" style="1" customWidth="1"/>
    <col min="4873" max="4873" width="11.625" style="1" customWidth="1"/>
    <col min="4874" max="5120" width="9.125" style="1"/>
    <col min="5121" max="5121" width="17.875" style="1" customWidth="1"/>
    <col min="5122" max="5122" width="23.375" style="1" customWidth="1"/>
    <col min="5123" max="5123" width="20.25" style="1" customWidth="1"/>
    <col min="5124" max="5124" width="12.625" style="1" customWidth="1"/>
    <col min="5125" max="5125" width="12.875" style="1" customWidth="1"/>
    <col min="5126" max="5126" width="12.375" style="1" customWidth="1"/>
    <col min="5127" max="5127" width="12.75" style="1" customWidth="1"/>
    <col min="5128" max="5128" width="12.375" style="1" customWidth="1"/>
    <col min="5129" max="5129" width="11.625" style="1" customWidth="1"/>
    <col min="5130" max="5376" width="9.125" style="1"/>
    <col min="5377" max="5377" width="17.875" style="1" customWidth="1"/>
    <col min="5378" max="5378" width="23.375" style="1" customWidth="1"/>
    <col min="5379" max="5379" width="20.25" style="1" customWidth="1"/>
    <col min="5380" max="5380" width="12.625" style="1" customWidth="1"/>
    <col min="5381" max="5381" width="12.875" style="1" customWidth="1"/>
    <col min="5382" max="5382" width="12.375" style="1" customWidth="1"/>
    <col min="5383" max="5383" width="12.75" style="1" customWidth="1"/>
    <col min="5384" max="5384" width="12.375" style="1" customWidth="1"/>
    <col min="5385" max="5385" width="11.625" style="1" customWidth="1"/>
    <col min="5386" max="5632" width="9.125" style="1"/>
    <col min="5633" max="5633" width="17.875" style="1" customWidth="1"/>
    <col min="5634" max="5634" width="23.375" style="1" customWidth="1"/>
    <col min="5635" max="5635" width="20.25" style="1" customWidth="1"/>
    <col min="5636" max="5636" width="12.625" style="1" customWidth="1"/>
    <col min="5637" max="5637" width="12.875" style="1" customWidth="1"/>
    <col min="5638" max="5638" width="12.375" style="1" customWidth="1"/>
    <col min="5639" max="5639" width="12.75" style="1" customWidth="1"/>
    <col min="5640" max="5640" width="12.375" style="1" customWidth="1"/>
    <col min="5641" max="5641" width="11.625" style="1" customWidth="1"/>
    <col min="5642" max="5888" width="9.125" style="1"/>
    <col min="5889" max="5889" width="17.875" style="1" customWidth="1"/>
    <col min="5890" max="5890" width="23.375" style="1" customWidth="1"/>
    <col min="5891" max="5891" width="20.25" style="1" customWidth="1"/>
    <col min="5892" max="5892" width="12.625" style="1" customWidth="1"/>
    <col min="5893" max="5893" width="12.875" style="1" customWidth="1"/>
    <col min="5894" max="5894" width="12.375" style="1" customWidth="1"/>
    <col min="5895" max="5895" width="12.75" style="1" customWidth="1"/>
    <col min="5896" max="5896" width="12.375" style="1" customWidth="1"/>
    <col min="5897" max="5897" width="11.625" style="1" customWidth="1"/>
    <col min="5898" max="6144" width="9.125" style="1"/>
    <col min="6145" max="6145" width="17.875" style="1" customWidth="1"/>
    <col min="6146" max="6146" width="23.375" style="1" customWidth="1"/>
    <col min="6147" max="6147" width="20.25" style="1" customWidth="1"/>
    <col min="6148" max="6148" width="12.625" style="1" customWidth="1"/>
    <col min="6149" max="6149" width="12.875" style="1" customWidth="1"/>
    <col min="6150" max="6150" width="12.375" style="1" customWidth="1"/>
    <col min="6151" max="6151" width="12.75" style="1" customWidth="1"/>
    <col min="6152" max="6152" width="12.375" style="1" customWidth="1"/>
    <col min="6153" max="6153" width="11.625" style="1" customWidth="1"/>
    <col min="6154" max="6400" width="9.125" style="1"/>
    <col min="6401" max="6401" width="17.875" style="1" customWidth="1"/>
    <col min="6402" max="6402" width="23.375" style="1" customWidth="1"/>
    <col min="6403" max="6403" width="20.25" style="1" customWidth="1"/>
    <col min="6404" max="6404" width="12.625" style="1" customWidth="1"/>
    <col min="6405" max="6405" width="12.875" style="1" customWidth="1"/>
    <col min="6406" max="6406" width="12.375" style="1" customWidth="1"/>
    <col min="6407" max="6407" width="12.75" style="1" customWidth="1"/>
    <col min="6408" max="6408" width="12.375" style="1" customWidth="1"/>
    <col min="6409" max="6409" width="11.625" style="1" customWidth="1"/>
    <col min="6410" max="6656" width="9.125" style="1"/>
    <col min="6657" max="6657" width="17.875" style="1" customWidth="1"/>
    <col min="6658" max="6658" width="23.375" style="1" customWidth="1"/>
    <col min="6659" max="6659" width="20.25" style="1" customWidth="1"/>
    <col min="6660" max="6660" width="12.625" style="1" customWidth="1"/>
    <col min="6661" max="6661" width="12.875" style="1" customWidth="1"/>
    <col min="6662" max="6662" width="12.375" style="1" customWidth="1"/>
    <col min="6663" max="6663" width="12.75" style="1" customWidth="1"/>
    <col min="6664" max="6664" width="12.375" style="1" customWidth="1"/>
    <col min="6665" max="6665" width="11.625" style="1" customWidth="1"/>
    <col min="6666" max="6912" width="9.125" style="1"/>
    <col min="6913" max="6913" width="17.875" style="1" customWidth="1"/>
    <col min="6914" max="6914" width="23.375" style="1" customWidth="1"/>
    <col min="6915" max="6915" width="20.25" style="1" customWidth="1"/>
    <col min="6916" max="6916" width="12.625" style="1" customWidth="1"/>
    <col min="6917" max="6917" width="12.875" style="1" customWidth="1"/>
    <col min="6918" max="6918" width="12.375" style="1" customWidth="1"/>
    <col min="6919" max="6919" width="12.75" style="1" customWidth="1"/>
    <col min="6920" max="6920" width="12.375" style="1" customWidth="1"/>
    <col min="6921" max="6921" width="11.625" style="1" customWidth="1"/>
    <col min="6922" max="7168" width="9.125" style="1"/>
    <col min="7169" max="7169" width="17.875" style="1" customWidth="1"/>
    <col min="7170" max="7170" width="23.375" style="1" customWidth="1"/>
    <col min="7171" max="7171" width="20.25" style="1" customWidth="1"/>
    <col min="7172" max="7172" width="12.625" style="1" customWidth="1"/>
    <col min="7173" max="7173" width="12.875" style="1" customWidth="1"/>
    <col min="7174" max="7174" width="12.375" style="1" customWidth="1"/>
    <col min="7175" max="7175" width="12.75" style="1" customWidth="1"/>
    <col min="7176" max="7176" width="12.375" style="1" customWidth="1"/>
    <col min="7177" max="7177" width="11.625" style="1" customWidth="1"/>
    <col min="7178" max="7424" width="9.125" style="1"/>
    <col min="7425" max="7425" width="17.875" style="1" customWidth="1"/>
    <col min="7426" max="7426" width="23.375" style="1" customWidth="1"/>
    <col min="7427" max="7427" width="20.25" style="1" customWidth="1"/>
    <col min="7428" max="7428" width="12.625" style="1" customWidth="1"/>
    <col min="7429" max="7429" width="12.875" style="1" customWidth="1"/>
    <col min="7430" max="7430" width="12.375" style="1" customWidth="1"/>
    <col min="7431" max="7431" width="12.75" style="1" customWidth="1"/>
    <col min="7432" max="7432" width="12.375" style="1" customWidth="1"/>
    <col min="7433" max="7433" width="11.625" style="1" customWidth="1"/>
    <col min="7434" max="7680" width="9.125" style="1"/>
    <col min="7681" max="7681" width="17.875" style="1" customWidth="1"/>
    <col min="7682" max="7682" width="23.375" style="1" customWidth="1"/>
    <col min="7683" max="7683" width="20.25" style="1" customWidth="1"/>
    <col min="7684" max="7684" width="12.625" style="1" customWidth="1"/>
    <col min="7685" max="7685" width="12.875" style="1" customWidth="1"/>
    <col min="7686" max="7686" width="12.375" style="1" customWidth="1"/>
    <col min="7687" max="7687" width="12.75" style="1" customWidth="1"/>
    <col min="7688" max="7688" width="12.375" style="1" customWidth="1"/>
    <col min="7689" max="7689" width="11.625" style="1" customWidth="1"/>
    <col min="7690" max="7936" width="9.125" style="1"/>
    <col min="7937" max="7937" width="17.875" style="1" customWidth="1"/>
    <col min="7938" max="7938" width="23.375" style="1" customWidth="1"/>
    <col min="7939" max="7939" width="20.25" style="1" customWidth="1"/>
    <col min="7940" max="7940" width="12.625" style="1" customWidth="1"/>
    <col min="7941" max="7941" width="12.875" style="1" customWidth="1"/>
    <col min="7942" max="7942" width="12.375" style="1" customWidth="1"/>
    <col min="7943" max="7943" width="12.75" style="1" customWidth="1"/>
    <col min="7944" max="7944" width="12.375" style="1" customWidth="1"/>
    <col min="7945" max="7945" width="11.625" style="1" customWidth="1"/>
    <col min="7946" max="8192" width="9.125" style="1"/>
    <col min="8193" max="8193" width="17.875" style="1" customWidth="1"/>
    <col min="8194" max="8194" width="23.375" style="1" customWidth="1"/>
    <col min="8195" max="8195" width="20.25" style="1" customWidth="1"/>
    <col min="8196" max="8196" width="12.625" style="1" customWidth="1"/>
    <col min="8197" max="8197" width="12.875" style="1" customWidth="1"/>
    <col min="8198" max="8198" width="12.375" style="1" customWidth="1"/>
    <col min="8199" max="8199" width="12.75" style="1" customWidth="1"/>
    <col min="8200" max="8200" width="12.375" style="1" customWidth="1"/>
    <col min="8201" max="8201" width="11.625" style="1" customWidth="1"/>
    <col min="8202" max="8448" width="9.125" style="1"/>
    <col min="8449" max="8449" width="17.875" style="1" customWidth="1"/>
    <col min="8450" max="8450" width="23.375" style="1" customWidth="1"/>
    <col min="8451" max="8451" width="20.25" style="1" customWidth="1"/>
    <col min="8452" max="8452" width="12.625" style="1" customWidth="1"/>
    <col min="8453" max="8453" width="12.875" style="1" customWidth="1"/>
    <col min="8454" max="8454" width="12.375" style="1" customWidth="1"/>
    <col min="8455" max="8455" width="12.75" style="1" customWidth="1"/>
    <col min="8456" max="8456" width="12.375" style="1" customWidth="1"/>
    <col min="8457" max="8457" width="11.625" style="1" customWidth="1"/>
    <col min="8458" max="8704" width="9.125" style="1"/>
    <col min="8705" max="8705" width="17.875" style="1" customWidth="1"/>
    <col min="8706" max="8706" width="23.375" style="1" customWidth="1"/>
    <col min="8707" max="8707" width="20.25" style="1" customWidth="1"/>
    <col min="8708" max="8708" width="12.625" style="1" customWidth="1"/>
    <col min="8709" max="8709" width="12.875" style="1" customWidth="1"/>
    <col min="8710" max="8710" width="12.375" style="1" customWidth="1"/>
    <col min="8711" max="8711" width="12.75" style="1" customWidth="1"/>
    <col min="8712" max="8712" width="12.375" style="1" customWidth="1"/>
    <col min="8713" max="8713" width="11.625" style="1" customWidth="1"/>
    <col min="8714" max="8960" width="9.125" style="1"/>
    <col min="8961" max="8961" width="17.875" style="1" customWidth="1"/>
    <col min="8962" max="8962" width="23.375" style="1" customWidth="1"/>
    <col min="8963" max="8963" width="20.25" style="1" customWidth="1"/>
    <col min="8964" max="8964" width="12.625" style="1" customWidth="1"/>
    <col min="8965" max="8965" width="12.875" style="1" customWidth="1"/>
    <col min="8966" max="8966" width="12.375" style="1" customWidth="1"/>
    <col min="8967" max="8967" width="12.75" style="1" customWidth="1"/>
    <col min="8968" max="8968" width="12.375" style="1" customWidth="1"/>
    <col min="8969" max="8969" width="11.625" style="1" customWidth="1"/>
    <col min="8970" max="9216" width="9.125" style="1"/>
    <col min="9217" max="9217" width="17.875" style="1" customWidth="1"/>
    <col min="9218" max="9218" width="23.375" style="1" customWidth="1"/>
    <col min="9219" max="9219" width="20.25" style="1" customWidth="1"/>
    <col min="9220" max="9220" width="12.625" style="1" customWidth="1"/>
    <col min="9221" max="9221" width="12.875" style="1" customWidth="1"/>
    <col min="9222" max="9222" width="12.375" style="1" customWidth="1"/>
    <col min="9223" max="9223" width="12.75" style="1" customWidth="1"/>
    <col min="9224" max="9224" width="12.375" style="1" customWidth="1"/>
    <col min="9225" max="9225" width="11.625" style="1" customWidth="1"/>
    <col min="9226" max="9472" width="9.125" style="1"/>
    <col min="9473" max="9473" width="17.875" style="1" customWidth="1"/>
    <col min="9474" max="9474" width="23.375" style="1" customWidth="1"/>
    <col min="9475" max="9475" width="20.25" style="1" customWidth="1"/>
    <col min="9476" max="9476" width="12.625" style="1" customWidth="1"/>
    <col min="9477" max="9477" width="12.875" style="1" customWidth="1"/>
    <col min="9478" max="9478" width="12.375" style="1" customWidth="1"/>
    <col min="9479" max="9479" width="12.75" style="1" customWidth="1"/>
    <col min="9480" max="9480" width="12.375" style="1" customWidth="1"/>
    <col min="9481" max="9481" width="11.625" style="1" customWidth="1"/>
    <col min="9482" max="9728" width="9.125" style="1"/>
    <col min="9729" max="9729" width="17.875" style="1" customWidth="1"/>
    <col min="9730" max="9730" width="23.375" style="1" customWidth="1"/>
    <col min="9731" max="9731" width="20.25" style="1" customWidth="1"/>
    <col min="9732" max="9732" width="12.625" style="1" customWidth="1"/>
    <col min="9733" max="9733" width="12.875" style="1" customWidth="1"/>
    <col min="9734" max="9734" width="12.375" style="1" customWidth="1"/>
    <col min="9735" max="9735" width="12.75" style="1" customWidth="1"/>
    <col min="9736" max="9736" width="12.375" style="1" customWidth="1"/>
    <col min="9737" max="9737" width="11.625" style="1" customWidth="1"/>
    <col min="9738" max="9984" width="9.125" style="1"/>
    <col min="9985" max="9985" width="17.875" style="1" customWidth="1"/>
    <col min="9986" max="9986" width="23.375" style="1" customWidth="1"/>
    <col min="9987" max="9987" width="20.25" style="1" customWidth="1"/>
    <col min="9988" max="9988" width="12.625" style="1" customWidth="1"/>
    <col min="9989" max="9989" width="12.875" style="1" customWidth="1"/>
    <col min="9990" max="9990" width="12.375" style="1" customWidth="1"/>
    <col min="9991" max="9991" width="12.75" style="1" customWidth="1"/>
    <col min="9992" max="9992" width="12.375" style="1" customWidth="1"/>
    <col min="9993" max="9993" width="11.625" style="1" customWidth="1"/>
    <col min="9994" max="10240" width="9.125" style="1"/>
    <col min="10241" max="10241" width="17.875" style="1" customWidth="1"/>
    <col min="10242" max="10242" width="23.375" style="1" customWidth="1"/>
    <col min="10243" max="10243" width="20.25" style="1" customWidth="1"/>
    <col min="10244" max="10244" width="12.625" style="1" customWidth="1"/>
    <col min="10245" max="10245" width="12.875" style="1" customWidth="1"/>
    <col min="10246" max="10246" width="12.375" style="1" customWidth="1"/>
    <col min="10247" max="10247" width="12.75" style="1" customWidth="1"/>
    <col min="10248" max="10248" width="12.375" style="1" customWidth="1"/>
    <col min="10249" max="10249" width="11.625" style="1" customWidth="1"/>
    <col min="10250" max="10496" width="9.125" style="1"/>
    <col min="10497" max="10497" width="17.875" style="1" customWidth="1"/>
    <col min="10498" max="10498" width="23.375" style="1" customWidth="1"/>
    <col min="10499" max="10499" width="20.25" style="1" customWidth="1"/>
    <col min="10500" max="10500" width="12.625" style="1" customWidth="1"/>
    <col min="10501" max="10501" width="12.875" style="1" customWidth="1"/>
    <col min="10502" max="10502" width="12.375" style="1" customWidth="1"/>
    <col min="10503" max="10503" width="12.75" style="1" customWidth="1"/>
    <col min="10504" max="10504" width="12.375" style="1" customWidth="1"/>
    <col min="10505" max="10505" width="11.625" style="1" customWidth="1"/>
    <col min="10506" max="10752" width="9.125" style="1"/>
    <col min="10753" max="10753" width="17.875" style="1" customWidth="1"/>
    <col min="10754" max="10754" width="23.375" style="1" customWidth="1"/>
    <col min="10755" max="10755" width="20.25" style="1" customWidth="1"/>
    <col min="10756" max="10756" width="12.625" style="1" customWidth="1"/>
    <col min="10757" max="10757" width="12.875" style="1" customWidth="1"/>
    <col min="10758" max="10758" width="12.375" style="1" customWidth="1"/>
    <col min="10759" max="10759" width="12.75" style="1" customWidth="1"/>
    <col min="10760" max="10760" width="12.375" style="1" customWidth="1"/>
    <col min="10761" max="10761" width="11.625" style="1" customWidth="1"/>
    <col min="10762" max="11008" width="9.125" style="1"/>
    <col min="11009" max="11009" width="17.875" style="1" customWidth="1"/>
    <col min="11010" max="11010" width="23.375" style="1" customWidth="1"/>
    <col min="11011" max="11011" width="20.25" style="1" customWidth="1"/>
    <col min="11012" max="11012" width="12.625" style="1" customWidth="1"/>
    <col min="11013" max="11013" width="12.875" style="1" customWidth="1"/>
    <col min="11014" max="11014" width="12.375" style="1" customWidth="1"/>
    <col min="11015" max="11015" width="12.75" style="1" customWidth="1"/>
    <col min="11016" max="11016" width="12.375" style="1" customWidth="1"/>
    <col min="11017" max="11017" width="11.625" style="1" customWidth="1"/>
    <col min="11018" max="11264" width="9.125" style="1"/>
    <col min="11265" max="11265" width="17.875" style="1" customWidth="1"/>
    <col min="11266" max="11266" width="23.375" style="1" customWidth="1"/>
    <col min="11267" max="11267" width="20.25" style="1" customWidth="1"/>
    <col min="11268" max="11268" width="12.625" style="1" customWidth="1"/>
    <col min="11269" max="11269" width="12.875" style="1" customWidth="1"/>
    <col min="11270" max="11270" width="12.375" style="1" customWidth="1"/>
    <col min="11271" max="11271" width="12.75" style="1" customWidth="1"/>
    <col min="11272" max="11272" width="12.375" style="1" customWidth="1"/>
    <col min="11273" max="11273" width="11.625" style="1" customWidth="1"/>
    <col min="11274" max="11520" width="9.125" style="1"/>
    <col min="11521" max="11521" width="17.875" style="1" customWidth="1"/>
    <col min="11522" max="11522" width="23.375" style="1" customWidth="1"/>
    <col min="11523" max="11523" width="20.25" style="1" customWidth="1"/>
    <col min="11524" max="11524" width="12.625" style="1" customWidth="1"/>
    <col min="11525" max="11525" width="12.875" style="1" customWidth="1"/>
    <col min="11526" max="11526" width="12.375" style="1" customWidth="1"/>
    <col min="11527" max="11527" width="12.75" style="1" customWidth="1"/>
    <col min="11528" max="11528" width="12.375" style="1" customWidth="1"/>
    <col min="11529" max="11529" width="11.625" style="1" customWidth="1"/>
    <col min="11530" max="11776" width="9.125" style="1"/>
    <col min="11777" max="11777" width="17.875" style="1" customWidth="1"/>
    <col min="11778" max="11778" width="23.375" style="1" customWidth="1"/>
    <col min="11779" max="11779" width="20.25" style="1" customWidth="1"/>
    <col min="11780" max="11780" width="12.625" style="1" customWidth="1"/>
    <col min="11781" max="11781" width="12.875" style="1" customWidth="1"/>
    <col min="11782" max="11782" width="12.375" style="1" customWidth="1"/>
    <col min="11783" max="11783" width="12.75" style="1" customWidth="1"/>
    <col min="11784" max="11784" width="12.375" style="1" customWidth="1"/>
    <col min="11785" max="11785" width="11.625" style="1" customWidth="1"/>
    <col min="11786" max="12032" width="9.125" style="1"/>
    <col min="12033" max="12033" width="17.875" style="1" customWidth="1"/>
    <col min="12034" max="12034" width="23.375" style="1" customWidth="1"/>
    <col min="12035" max="12035" width="20.25" style="1" customWidth="1"/>
    <col min="12036" max="12036" width="12.625" style="1" customWidth="1"/>
    <col min="12037" max="12037" width="12.875" style="1" customWidth="1"/>
    <col min="12038" max="12038" width="12.375" style="1" customWidth="1"/>
    <col min="12039" max="12039" width="12.75" style="1" customWidth="1"/>
    <col min="12040" max="12040" width="12.375" style="1" customWidth="1"/>
    <col min="12041" max="12041" width="11.625" style="1" customWidth="1"/>
    <col min="12042" max="12288" width="9.125" style="1"/>
    <col min="12289" max="12289" width="17.875" style="1" customWidth="1"/>
    <col min="12290" max="12290" width="23.375" style="1" customWidth="1"/>
    <col min="12291" max="12291" width="20.25" style="1" customWidth="1"/>
    <col min="12292" max="12292" width="12.625" style="1" customWidth="1"/>
    <col min="12293" max="12293" width="12.875" style="1" customWidth="1"/>
    <col min="12294" max="12294" width="12.375" style="1" customWidth="1"/>
    <col min="12295" max="12295" width="12.75" style="1" customWidth="1"/>
    <col min="12296" max="12296" width="12.375" style="1" customWidth="1"/>
    <col min="12297" max="12297" width="11.625" style="1" customWidth="1"/>
    <col min="12298" max="12544" width="9.125" style="1"/>
    <col min="12545" max="12545" width="17.875" style="1" customWidth="1"/>
    <col min="12546" max="12546" width="23.375" style="1" customWidth="1"/>
    <col min="12547" max="12547" width="20.25" style="1" customWidth="1"/>
    <col min="12548" max="12548" width="12.625" style="1" customWidth="1"/>
    <col min="12549" max="12549" width="12.875" style="1" customWidth="1"/>
    <col min="12550" max="12550" width="12.375" style="1" customWidth="1"/>
    <col min="12551" max="12551" width="12.75" style="1" customWidth="1"/>
    <col min="12552" max="12552" width="12.375" style="1" customWidth="1"/>
    <col min="12553" max="12553" width="11.625" style="1" customWidth="1"/>
    <col min="12554" max="12800" width="9.125" style="1"/>
    <col min="12801" max="12801" width="17.875" style="1" customWidth="1"/>
    <col min="12802" max="12802" width="23.375" style="1" customWidth="1"/>
    <col min="12803" max="12803" width="20.25" style="1" customWidth="1"/>
    <col min="12804" max="12804" width="12.625" style="1" customWidth="1"/>
    <col min="12805" max="12805" width="12.875" style="1" customWidth="1"/>
    <col min="12806" max="12806" width="12.375" style="1" customWidth="1"/>
    <col min="12807" max="12807" width="12.75" style="1" customWidth="1"/>
    <col min="12808" max="12808" width="12.375" style="1" customWidth="1"/>
    <col min="12809" max="12809" width="11.625" style="1" customWidth="1"/>
    <col min="12810" max="13056" width="9.125" style="1"/>
    <col min="13057" max="13057" width="17.875" style="1" customWidth="1"/>
    <col min="13058" max="13058" width="23.375" style="1" customWidth="1"/>
    <col min="13059" max="13059" width="20.25" style="1" customWidth="1"/>
    <col min="13060" max="13060" width="12.625" style="1" customWidth="1"/>
    <col min="13061" max="13061" width="12.875" style="1" customWidth="1"/>
    <col min="13062" max="13062" width="12.375" style="1" customWidth="1"/>
    <col min="13063" max="13063" width="12.75" style="1" customWidth="1"/>
    <col min="13064" max="13064" width="12.375" style="1" customWidth="1"/>
    <col min="13065" max="13065" width="11.625" style="1" customWidth="1"/>
    <col min="13066" max="13312" width="9.125" style="1"/>
    <col min="13313" max="13313" width="17.875" style="1" customWidth="1"/>
    <col min="13314" max="13314" width="23.375" style="1" customWidth="1"/>
    <col min="13315" max="13315" width="20.25" style="1" customWidth="1"/>
    <col min="13316" max="13316" width="12.625" style="1" customWidth="1"/>
    <col min="13317" max="13317" width="12.875" style="1" customWidth="1"/>
    <col min="13318" max="13318" width="12.375" style="1" customWidth="1"/>
    <col min="13319" max="13319" width="12.75" style="1" customWidth="1"/>
    <col min="13320" max="13320" width="12.375" style="1" customWidth="1"/>
    <col min="13321" max="13321" width="11.625" style="1" customWidth="1"/>
    <col min="13322" max="13568" width="9.125" style="1"/>
    <col min="13569" max="13569" width="17.875" style="1" customWidth="1"/>
    <col min="13570" max="13570" width="23.375" style="1" customWidth="1"/>
    <col min="13571" max="13571" width="20.25" style="1" customWidth="1"/>
    <col min="13572" max="13572" width="12.625" style="1" customWidth="1"/>
    <col min="13573" max="13573" width="12.875" style="1" customWidth="1"/>
    <col min="13574" max="13574" width="12.375" style="1" customWidth="1"/>
    <col min="13575" max="13575" width="12.75" style="1" customWidth="1"/>
    <col min="13576" max="13576" width="12.375" style="1" customWidth="1"/>
    <col min="13577" max="13577" width="11.625" style="1" customWidth="1"/>
    <col min="13578" max="13824" width="9.125" style="1"/>
    <col min="13825" max="13825" width="17.875" style="1" customWidth="1"/>
    <col min="13826" max="13826" width="23.375" style="1" customWidth="1"/>
    <col min="13827" max="13827" width="20.25" style="1" customWidth="1"/>
    <col min="13828" max="13828" width="12.625" style="1" customWidth="1"/>
    <col min="13829" max="13829" width="12.875" style="1" customWidth="1"/>
    <col min="13830" max="13830" width="12.375" style="1" customWidth="1"/>
    <col min="13831" max="13831" width="12.75" style="1" customWidth="1"/>
    <col min="13832" max="13832" width="12.375" style="1" customWidth="1"/>
    <col min="13833" max="13833" width="11.625" style="1" customWidth="1"/>
    <col min="13834" max="14080" width="9.125" style="1"/>
    <col min="14081" max="14081" width="17.875" style="1" customWidth="1"/>
    <col min="14082" max="14082" width="23.375" style="1" customWidth="1"/>
    <col min="14083" max="14083" width="20.25" style="1" customWidth="1"/>
    <col min="14084" max="14084" width="12.625" style="1" customWidth="1"/>
    <col min="14085" max="14085" width="12.875" style="1" customWidth="1"/>
    <col min="14086" max="14086" width="12.375" style="1" customWidth="1"/>
    <col min="14087" max="14087" width="12.75" style="1" customWidth="1"/>
    <col min="14088" max="14088" width="12.375" style="1" customWidth="1"/>
    <col min="14089" max="14089" width="11.625" style="1" customWidth="1"/>
    <col min="14090" max="14336" width="9.125" style="1"/>
    <col min="14337" max="14337" width="17.875" style="1" customWidth="1"/>
    <col min="14338" max="14338" width="23.375" style="1" customWidth="1"/>
    <col min="14339" max="14339" width="20.25" style="1" customWidth="1"/>
    <col min="14340" max="14340" width="12.625" style="1" customWidth="1"/>
    <col min="14341" max="14341" width="12.875" style="1" customWidth="1"/>
    <col min="14342" max="14342" width="12.375" style="1" customWidth="1"/>
    <col min="14343" max="14343" width="12.75" style="1" customWidth="1"/>
    <col min="14344" max="14344" width="12.375" style="1" customWidth="1"/>
    <col min="14345" max="14345" width="11.625" style="1" customWidth="1"/>
    <col min="14346" max="14592" width="9.125" style="1"/>
    <col min="14593" max="14593" width="17.875" style="1" customWidth="1"/>
    <col min="14594" max="14594" width="23.375" style="1" customWidth="1"/>
    <col min="14595" max="14595" width="20.25" style="1" customWidth="1"/>
    <col min="14596" max="14596" width="12.625" style="1" customWidth="1"/>
    <col min="14597" max="14597" width="12.875" style="1" customWidth="1"/>
    <col min="14598" max="14598" width="12.375" style="1" customWidth="1"/>
    <col min="14599" max="14599" width="12.75" style="1" customWidth="1"/>
    <col min="14600" max="14600" width="12.375" style="1" customWidth="1"/>
    <col min="14601" max="14601" width="11.625" style="1" customWidth="1"/>
    <col min="14602" max="14848" width="9.125" style="1"/>
    <col min="14849" max="14849" width="17.875" style="1" customWidth="1"/>
    <col min="14850" max="14850" width="23.375" style="1" customWidth="1"/>
    <col min="14851" max="14851" width="20.25" style="1" customWidth="1"/>
    <col min="14852" max="14852" width="12.625" style="1" customWidth="1"/>
    <col min="14853" max="14853" width="12.875" style="1" customWidth="1"/>
    <col min="14854" max="14854" width="12.375" style="1" customWidth="1"/>
    <col min="14855" max="14855" width="12.75" style="1" customWidth="1"/>
    <col min="14856" max="14856" width="12.375" style="1" customWidth="1"/>
    <col min="14857" max="14857" width="11.625" style="1" customWidth="1"/>
    <col min="14858" max="15104" width="9.125" style="1"/>
    <col min="15105" max="15105" width="17.875" style="1" customWidth="1"/>
    <col min="15106" max="15106" width="23.375" style="1" customWidth="1"/>
    <col min="15107" max="15107" width="20.25" style="1" customWidth="1"/>
    <col min="15108" max="15108" width="12.625" style="1" customWidth="1"/>
    <col min="15109" max="15109" width="12.875" style="1" customWidth="1"/>
    <col min="15110" max="15110" width="12.375" style="1" customWidth="1"/>
    <col min="15111" max="15111" width="12.75" style="1" customWidth="1"/>
    <col min="15112" max="15112" width="12.375" style="1" customWidth="1"/>
    <col min="15113" max="15113" width="11.625" style="1" customWidth="1"/>
    <col min="15114" max="15360" width="9.125" style="1"/>
    <col min="15361" max="15361" width="17.875" style="1" customWidth="1"/>
    <col min="15362" max="15362" width="23.375" style="1" customWidth="1"/>
    <col min="15363" max="15363" width="20.25" style="1" customWidth="1"/>
    <col min="15364" max="15364" width="12.625" style="1" customWidth="1"/>
    <col min="15365" max="15365" width="12.875" style="1" customWidth="1"/>
    <col min="15366" max="15366" width="12.375" style="1" customWidth="1"/>
    <col min="15367" max="15367" width="12.75" style="1" customWidth="1"/>
    <col min="15368" max="15368" width="12.375" style="1" customWidth="1"/>
    <col min="15369" max="15369" width="11.625" style="1" customWidth="1"/>
    <col min="15370" max="15616" width="9.125" style="1"/>
    <col min="15617" max="15617" width="17.875" style="1" customWidth="1"/>
    <col min="15618" max="15618" width="23.375" style="1" customWidth="1"/>
    <col min="15619" max="15619" width="20.25" style="1" customWidth="1"/>
    <col min="15620" max="15620" width="12.625" style="1" customWidth="1"/>
    <col min="15621" max="15621" width="12.875" style="1" customWidth="1"/>
    <col min="15622" max="15622" width="12.375" style="1" customWidth="1"/>
    <col min="15623" max="15623" width="12.75" style="1" customWidth="1"/>
    <col min="15624" max="15624" width="12.375" style="1" customWidth="1"/>
    <col min="15625" max="15625" width="11.625" style="1" customWidth="1"/>
    <col min="15626" max="15872" width="9.125" style="1"/>
    <col min="15873" max="15873" width="17.875" style="1" customWidth="1"/>
    <col min="15874" max="15874" width="23.375" style="1" customWidth="1"/>
    <col min="15875" max="15875" width="20.25" style="1" customWidth="1"/>
    <col min="15876" max="15876" width="12.625" style="1" customWidth="1"/>
    <col min="15877" max="15877" width="12.875" style="1" customWidth="1"/>
    <col min="15878" max="15878" width="12.375" style="1" customWidth="1"/>
    <col min="15879" max="15879" width="12.75" style="1" customWidth="1"/>
    <col min="15880" max="15880" width="12.375" style="1" customWidth="1"/>
    <col min="15881" max="15881" width="11.625" style="1" customWidth="1"/>
    <col min="15882" max="16128" width="9.125" style="1"/>
    <col min="16129" max="16129" width="17.875" style="1" customWidth="1"/>
    <col min="16130" max="16130" width="23.375" style="1" customWidth="1"/>
    <col min="16131" max="16131" width="20.25" style="1" customWidth="1"/>
    <col min="16132" max="16132" width="12.625" style="1" customWidth="1"/>
    <col min="16133" max="16133" width="12.875" style="1" customWidth="1"/>
    <col min="16134" max="16134" width="12.375" style="1" customWidth="1"/>
    <col min="16135" max="16135" width="12.75" style="1" customWidth="1"/>
    <col min="16136" max="16136" width="12.375" style="1" customWidth="1"/>
    <col min="16137" max="16137" width="11.625" style="1" customWidth="1"/>
    <col min="16138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279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2"/>
      <c r="B14" s="156"/>
      <c r="C14" s="156"/>
      <c r="D14" s="163">
        <v>44804</v>
      </c>
      <c r="E14" s="163">
        <v>44865</v>
      </c>
    </row>
    <row r="15" spans="1:5" ht="14.3">
      <c r="A15" s="164" t="s">
        <v>44</v>
      </c>
      <c r="B15" s="164" t="s">
        <v>289</v>
      </c>
      <c r="C15" s="164" t="s">
        <v>38</v>
      </c>
      <c r="D15" s="76">
        <v>54</v>
      </c>
      <c r="E15" s="76">
        <v>41</v>
      </c>
    </row>
    <row r="16" spans="1:5">
      <c r="A16" s="75" t="s">
        <v>45</v>
      </c>
      <c r="B16" s="75" t="s">
        <v>290</v>
      </c>
      <c r="C16" s="75" t="s">
        <v>39</v>
      </c>
      <c r="D16" s="80">
        <f>+D15</f>
        <v>54</v>
      </c>
      <c r="E16" s="80">
        <f>+E15</f>
        <v>41</v>
      </c>
    </row>
    <row r="17" spans="1:5">
      <c r="A17" s="75" t="s">
        <v>44</v>
      </c>
      <c r="B17" s="75" t="s">
        <v>290</v>
      </c>
      <c r="C17" s="75" t="s">
        <v>40</v>
      </c>
      <c r="D17" s="80">
        <f>+D15+28</f>
        <v>82</v>
      </c>
      <c r="E17" s="80">
        <f>+E15+28</f>
        <v>69</v>
      </c>
    </row>
    <row r="18" spans="1:5">
      <c r="A18" s="75" t="s">
        <v>44</v>
      </c>
      <c r="B18" s="75" t="s">
        <v>290</v>
      </c>
      <c r="C18" s="75" t="s">
        <v>41</v>
      </c>
      <c r="D18" s="80">
        <f>+D15+28</f>
        <v>82</v>
      </c>
      <c r="E18" s="80">
        <f>+E15+28</f>
        <v>69</v>
      </c>
    </row>
    <row r="19" spans="1:5">
      <c r="A19" s="165" t="s">
        <v>44</v>
      </c>
      <c r="B19" s="165" t="s">
        <v>290</v>
      </c>
      <c r="C19" s="165" t="s">
        <v>42</v>
      </c>
      <c r="D19" s="129">
        <f>+D15+10</f>
        <v>64</v>
      </c>
      <c r="E19" s="129">
        <f>+E15+10</f>
        <v>51</v>
      </c>
    </row>
    <row r="20" spans="1:5" ht="14.3">
      <c r="A20" s="167" t="s">
        <v>44</v>
      </c>
      <c r="B20" s="164" t="s">
        <v>291</v>
      </c>
      <c r="C20" s="75" t="s">
        <v>38</v>
      </c>
      <c r="D20" s="76">
        <v>65</v>
      </c>
      <c r="E20" s="76">
        <v>52</v>
      </c>
    </row>
    <row r="21" spans="1:5">
      <c r="A21" s="167" t="s">
        <v>45</v>
      </c>
      <c r="B21" s="75" t="s">
        <v>291</v>
      </c>
      <c r="C21" s="75" t="s">
        <v>39</v>
      </c>
      <c r="D21" s="80">
        <f>+D20</f>
        <v>65</v>
      </c>
      <c r="E21" s="80">
        <f>+E20</f>
        <v>52</v>
      </c>
    </row>
    <row r="22" spans="1:5">
      <c r="A22" s="167" t="s">
        <v>44</v>
      </c>
      <c r="B22" s="75" t="s">
        <v>291</v>
      </c>
      <c r="C22" s="75" t="s">
        <v>40</v>
      </c>
      <c r="D22" s="80">
        <f>+D20+28</f>
        <v>93</v>
      </c>
      <c r="E22" s="80">
        <f>+E20+28</f>
        <v>80</v>
      </c>
    </row>
    <row r="23" spans="1:5">
      <c r="A23" s="167" t="s">
        <v>44</v>
      </c>
      <c r="B23" s="75" t="s">
        <v>291</v>
      </c>
      <c r="C23" s="75" t="s">
        <v>41</v>
      </c>
      <c r="D23" s="80">
        <f>+D20+28</f>
        <v>93</v>
      </c>
      <c r="E23" s="80">
        <f>+E20+28</f>
        <v>80</v>
      </c>
    </row>
    <row r="24" spans="1:5" ht="14.3">
      <c r="A24" s="162" t="s">
        <v>44</v>
      </c>
      <c r="B24" s="165" t="s">
        <v>291</v>
      </c>
      <c r="C24" s="168" t="s">
        <v>42</v>
      </c>
      <c r="D24" s="129">
        <f>+D20+10</f>
        <v>75</v>
      </c>
      <c r="E24" s="129">
        <f>+E20+10</f>
        <v>62</v>
      </c>
    </row>
    <row r="25" spans="1:5" ht="14.3">
      <c r="A25" s="167" t="s">
        <v>44</v>
      </c>
      <c r="B25" s="164" t="s">
        <v>171</v>
      </c>
      <c r="C25" s="75" t="s">
        <v>38</v>
      </c>
      <c r="D25" s="76">
        <v>69</v>
      </c>
      <c r="E25" s="76">
        <v>56</v>
      </c>
    </row>
    <row r="26" spans="1:5">
      <c r="A26" s="167" t="s">
        <v>45</v>
      </c>
      <c r="B26" s="75" t="s">
        <v>171</v>
      </c>
      <c r="C26" s="75" t="s">
        <v>39</v>
      </c>
      <c r="D26" s="80">
        <f>+D25</f>
        <v>69</v>
      </c>
      <c r="E26" s="80">
        <f>+E25</f>
        <v>56</v>
      </c>
    </row>
    <row r="27" spans="1:5">
      <c r="A27" s="167" t="s">
        <v>44</v>
      </c>
      <c r="B27" s="75" t="s">
        <v>171</v>
      </c>
      <c r="C27" s="75" t="s">
        <v>40</v>
      </c>
      <c r="D27" s="80">
        <f>+D25+28</f>
        <v>97</v>
      </c>
      <c r="E27" s="80">
        <f>+E25+28</f>
        <v>84</v>
      </c>
    </row>
    <row r="28" spans="1:5">
      <c r="A28" s="167" t="s">
        <v>44</v>
      </c>
      <c r="B28" s="75" t="s">
        <v>171</v>
      </c>
      <c r="C28" s="75" t="s">
        <v>41</v>
      </c>
      <c r="D28" s="80">
        <f>+D25+28</f>
        <v>97</v>
      </c>
      <c r="E28" s="80">
        <f>+E25+28</f>
        <v>84</v>
      </c>
    </row>
    <row r="29" spans="1:5" ht="14.3">
      <c r="A29" s="162" t="s">
        <v>44</v>
      </c>
      <c r="B29" s="165" t="s">
        <v>171</v>
      </c>
      <c r="C29" s="168" t="s">
        <v>42</v>
      </c>
      <c r="D29" s="129">
        <f>+D25+10</f>
        <v>79</v>
      </c>
      <c r="E29" s="129">
        <f>+E25+10</f>
        <v>66</v>
      </c>
    </row>
    <row r="30" spans="1:5">
      <c r="A30" s="58" t="s">
        <v>49</v>
      </c>
      <c r="B30" s="118" t="s">
        <v>64</v>
      </c>
      <c r="C30" s="75" t="s">
        <v>38</v>
      </c>
      <c r="D30" s="80">
        <v>86</v>
      </c>
      <c r="E30" s="80">
        <v>73</v>
      </c>
    </row>
    <row r="31" spans="1:5">
      <c r="A31" s="58" t="s">
        <v>49</v>
      </c>
      <c r="B31" s="75" t="s">
        <v>64</v>
      </c>
      <c r="C31" s="75" t="s">
        <v>39</v>
      </c>
      <c r="D31" s="80">
        <f>+D30</f>
        <v>86</v>
      </c>
      <c r="E31" s="80">
        <f>+E30</f>
        <v>73</v>
      </c>
    </row>
    <row r="32" spans="1:5">
      <c r="A32" s="58" t="s">
        <v>49</v>
      </c>
      <c r="B32" s="75" t="s">
        <v>64</v>
      </c>
      <c r="C32" s="75" t="s">
        <v>40</v>
      </c>
      <c r="D32" s="80">
        <f>+D30+28</f>
        <v>114</v>
      </c>
      <c r="E32" s="80">
        <f>+E30+28</f>
        <v>101</v>
      </c>
    </row>
    <row r="33" spans="1:5">
      <c r="A33" s="58" t="s">
        <v>49</v>
      </c>
      <c r="B33" s="75" t="s">
        <v>64</v>
      </c>
      <c r="C33" s="75" t="s">
        <v>41</v>
      </c>
      <c r="D33" s="80">
        <f>+D30+28</f>
        <v>114</v>
      </c>
      <c r="E33" s="80">
        <f>+E30+28</f>
        <v>101</v>
      </c>
    </row>
    <row r="34" spans="1:5" ht="14.3">
      <c r="A34" s="119" t="s">
        <v>49</v>
      </c>
      <c r="B34" s="119" t="s">
        <v>64</v>
      </c>
      <c r="C34" s="125" t="s">
        <v>42</v>
      </c>
      <c r="D34" s="129">
        <f>+D30+10</f>
        <v>96</v>
      </c>
      <c r="E34" s="129">
        <f>+E30+10</f>
        <v>83</v>
      </c>
    </row>
    <row r="36" spans="1:5" ht="14.3">
      <c r="A36" s="29" t="s">
        <v>260</v>
      </c>
      <c r="D36" s="1"/>
    </row>
    <row r="37" spans="1:5">
      <c r="D37" s="1"/>
    </row>
    <row r="38" spans="1:5">
      <c r="D38" s="1"/>
    </row>
    <row r="39" spans="1:5">
      <c r="D39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6" spans="4:4">
      <c r="D66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6" spans="4:4">
      <c r="D96" s="1"/>
    </row>
    <row r="98" spans="4:4">
      <c r="D98" s="1"/>
    </row>
    <row r="99" spans="4:4">
      <c r="D99" s="1"/>
    </row>
    <row r="100" spans="4:4">
      <c r="D100" s="1"/>
    </row>
    <row r="101" spans="4:4">
      <c r="D101" s="1"/>
    </row>
    <row r="102" spans="4:4">
      <c r="D102" s="1"/>
    </row>
    <row r="103" spans="4:4">
      <c r="D103" s="1"/>
    </row>
    <row r="104" spans="4:4">
      <c r="D104" s="1"/>
    </row>
    <row r="105" spans="4:4">
      <c r="D105" s="1"/>
    </row>
    <row r="106" spans="4:4">
      <c r="D106" s="1"/>
    </row>
    <row r="108" spans="4:4">
      <c r="D108" s="1"/>
    </row>
    <row r="109" spans="4:4">
      <c r="D109" s="1"/>
    </row>
    <row r="110" spans="4:4">
      <c r="D110" s="1"/>
    </row>
    <row r="111" spans="4:4">
      <c r="D111" s="1"/>
    </row>
    <row r="112" spans="4:4">
      <c r="D112" s="1"/>
    </row>
    <row r="113" spans="4:4">
      <c r="D113" s="1"/>
    </row>
    <row r="114" spans="4:4">
      <c r="D114" s="1"/>
    </row>
    <row r="115" spans="4:4">
      <c r="D115" s="1"/>
    </row>
    <row r="116" spans="4:4">
      <c r="D116" s="1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  <row r="122" spans="4:4">
      <c r="D122" s="1"/>
    </row>
    <row r="123" spans="4:4">
      <c r="D123" s="1"/>
    </row>
    <row r="124" spans="4:4">
      <c r="D124" s="1"/>
    </row>
    <row r="125" spans="4:4">
      <c r="D125" s="1"/>
    </row>
    <row r="126" spans="4:4">
      <c r="D126" s="1"/>
    </row>
    <row r="127" spans="4:4">
      <c r="D127" s="1"/>
    </row>
    <row r="128" spans="4:4">
      <c r="D128" s="1"/>
    </row>
    <row r="129" spans="4:4">
      <c r="D129" s="1"/>
    </row>
    <row r="130" spans="4:4">
      <c r="D130" s="1"/>
    </row>
    <row r="131" spans="4:4">
      <c r="D131" s="1"/>
    </row>
    <row r="132" spans="4:4">
      <c r="D132" s="1"/>
    </row>
    <row r="133" spans="4:4">
      <c r="D133" s="1"/>
    </row>
    <row r="134" spans="4:4">
      <c r="D134" s="1"/>
    </row>
    <row r="135" spans="4:4">
      <c r="D135" s="1"/>
    </row>
    <row r="136" spans="4:4">
      <c r="D136" s="1"/>
    </row>
    <row r="137" spans="4:4">
      <c r="D137" s="1"/>
    </row>
    <row r="138" spans="4:4">
      <c r="D138" s="1"/>
    </row>
    <row r="139" spans="4:4">
      <c r="D139" s="1"/>
    </row>
    <row r="140" spans="4:4">
      <c r="D140" s="1"/>
    </row>
    <row r="141" spans="4:4">
      <c r="D141" s="1"/>
    </row>
    <row r="142" spans="4:4">
      <c r="D142" s="1"/>
    </row>
    <row r="143" spans="4:4">
      <c r="D143" s="1"/>
    </row>
    <row r="144" spans="4:4">
      <c r="D144" s="1"/>
    </row>
    <row r="147" spans="4:4">
      <c r="D147" s="1"/>
    </row>
    <row r="148" spans="4:4">
      <c r="D148" s="1"/>
    </row>
    <row r="149" spans="4:4">
      <c r="D149" s="1"/>
    </row>
    <row r="150" spans="4:4">
      <c r="D150" s="1"/>
    </row>
    <row r="151" spans="4:4">
      <c r="D151" s="1"/>
    </row>
    <row r="152" spans="4:4">
      <c r="D152" s="1"/>
    </row>
    <row r="153" spans="4:4">
      <c r="D153" s="1"/>
    </row>
    <row r="154" spans="4:4">
      <c r="D154" s="1"/>
    </row>
    <row r="155" spans="4:4">
      <c r="D155" s="1"/>
    </row>
    <row r="157" spans="4:4">
      <c r="D157" s="1"/>
    </row>
    <row r="158" spans="4:4">
      <c r="D158" s="1"/>
    </row>
    <row r="159" spans="4:4">
      <c r="D159" s="1"/>
    </row>
    <row r="160" spans="4:4">
      <c r="D160" s="1"/>
    </row>
    <row r="161" spans="4:4">
      <c r="D161" s="1"/>
    </row>
    <row r="162" spans="4:4">
      <c r="D162" s="1"/>
    </row>
    <row r="163" spans="4:4">
      <c r="D163" s="1"/>
    </row>
    <row r="164" spans="4:4">
      <c r="D164" s="1"/>
    </row>
    <row r="165" spans="4:4">
      <c r="D165" s="1"/>
    </row>
    <row r="166" spans="4:4">
      <c r="D166" s="1"/>
    </row>
    <row r="167" spans="4:4">
      <c r="D167" s="1"/>
    </row>
    <row r="168" spans="4:4">
      <c r="D168" s="1"/>
    </row>
    <row r="169" spans="4:4">
      <c r="D169" s="1"/>
    </row>
    <row r="170" spans="4:4">
      <c r="D170" s="1"/>
    </row>
    <row r="171" spans="4:4">
      <c r="D171" s="1"/>
    </row>
    <row r="172" spans="4:4">
      <c r="D172" s="1"/>
    </row>
    <row r="173" spans="4:4">
      <c r="D173" s="1"/>
    </row>
    <row r="174" spans="4:4">
      <c r="D174" s="1"/>
    </row>
    <row r="175" spans="4:4">
      <c r="D175" s="1"/>
    </row>
    <row r="176" spans="4:4">
      <c r="D176" s="1"/>
    </row>
    <row r="177" spans="4:4">
      <c r="D177" s="1"/>
    </row>
    <row r="178" spans="4:4">
      <c r="D178" s="1"/>
    </row>
    <row r="179" spans="4:4">
      <c r="D179" s="1"/>
    </row>
    <row r="180" spans="4:4">
      <c r="D180" s="1"/>
    </row>
    <row r="181" spans="4:4">
      <c r="D181" s="1"/>
    </row>
    <row r="182" spans="4:4">
      <c r="D182" s="1"/>
    </row>
    <row r="183" spans="4:4">
      <c r="D183" s="1"/>
    </row>
    <row r="184" spans="4:4">
      <c r="D184" s="1"/>
    </row>
    <row r="185" spans="4:4">
      <c r="D185" s="1"/>
    </row>
    <row r="186" spans="4:4">
      <c r="D186" s="1"/>
    </row>
    <row r="187" spans="4:4">
      <c r="D187" s="1"/>
    </row>
    <row r="188" spans="4:4">
      <c r="D188" s="1"/>
    </row>
    <row r="189" spans="4:4">
      <c r="D189" s="1"/>
    </row>
    <row r="190" spans="4:4">
      <c r="D190" s="1"/>
    </row>
    <row r="191" spans="4:4">
      <c r="D191" s="1"/>
    </row>
    <row r="192" spans="4:4">
      <c r="D192" s="1"/>
    </row>
    <row r="193" spans="4:4">
      <c r="D193" s="1"/>
    </row>
    <row r="195" spans="4:4">
      <c r="D195" s="1"/>
    </row>
    <row r="196" spans="4:4">
      <c r="D196" s="1"/>
    </row>
    <row r="197" spans="4:4">
      <c r="D197" s="1"/>
    </row>
    <row r="198" spans="4:4">
      <c r="D198" s="1"/>
    </row>
    <row r="199" spans="4:4">
      <c r="D199" s="1"/>
    </row>
    <row r="200" spans="4:4">
      <c r="D200" s="1"/>
    </row>
    <row r="202" spans="4:4">
      <c r="D202" s="1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6"/>
  <sheetViews>
    <sheetView topLeftCell="A3" workbookViewId="0">
      <selection activeCell="D13" sqref="D13:D44"/>
    </sheetView>
  </sheetViews>
  <sheetFormatPr defaultRowHeight="12.9"/>
  <cols>
    <col min="1" max="1" width="17.25" style="1" customWidth="1"/>
    <col min="2" max="2" width="32.25" style="1" customWidth="1"/>
    <col min="3" max="3" width="19.125" style="1" customWidth="1"/>
    <col min="4" max="4" width="11.875" style="34" customWidth="1"/>
    <col min="5" max="8" width="11.875" style="1" customWidth="1"/>
    <col min="9" max="256" width="9.125" style="1"/>
    <col min="257" max="257" width="13.125" style="1" customWidth="1"/>
    <col min="258" max="258" width="23.875" style="1" customWidth="1"/>
    <col min="259" max="259" width="17.25" style="1" customWidth="1"/>
    <col min="260" max="260" width="10.125" style="1" customWidth="1"/>
    <col min="261" max="261" width="11.625" style="1" customWidth="1"/>
    <col min="262" max="262" width="12.375" style="1" customWidth="1"/>
    <col min="263" max="263" width="12.125" style="1" customWidth="1"/>
    <col min="264" max="512" width="9.125" style="1"/>
    <col min="513" max="513" width="13.125" style="1" customWidth="1"/>
    <col min="514" max="514" width="23.875" style="1" customWidth="1"/>
    <col min="515" max="515" width="17.25" style="1" customWidth="1"/>
    <col min="516" max="516" width="10.125" style="1" customWidth="1"/>
    <col min="517" max="517" width="11.625" style="1" customWidth="1"/>
    <col min="518" max="518" width="12.375" style="1" customWidth="1"/>
    <col min="519" max="519" width="12.125" style="1" customWidth="1"/>
    <col min="520" max="768" width="9.125" style="1"/>
    <col min="769" max="769" width="13.125" style="1" customWidth="1"/>
    <col min="770" max="770" width="23.875" style="1" customWidth="1"/>
    <col min="771" max="771" width="17.25" style="1" customWidth="1"/>
    <col min="772" max="772" width="10.125" style="1" customWidth="1"/>
    <col min="773" max="773" width="11.625" style="1" customWidth="1"/>
    <col min="774" max="774" width="12.375" style="1" customWidth="1"/>
    <col min="775" max="775" width="12.125" style="1" customWidth="1"/>
    <col min="776" max="1024" width="9.125" style="1"/>
    <col min="1025" max="1025" width="13.125" style="1" customWidth="1"/>
    <col min="1026" max="1026" width="23.875" style="1" customWidth="1"/>
    <col min="1027" max="1027" width="17.25" style="1" customWidth="1"/>
    <col min="1028" max="1028" width="10.125" style="1" customWidth="1"/>
    <col min="1029" max="1029" width="11.625" style="1" customWidth="1"/>
    <col min="1030" max="1030" width="12.375" style="1" customWidth="1"/>
    <col min="1031" max="1031" width="12.125" style="1" customWidth="1"/>
    <col min="1032" max="1280" width="9.125" style="1"/>
    <col min="1281" max="1281" width="13.125" style="1" customWidth="1"/>
    <col min="1282" max="1282" width="23.875" style="1" customWidth="1"/>
    <col min="1283" max="1283" width="17.25" style="1" customWidth="1"/>
    <col min="1284" max="1284" width="10.125" style="1" customWidth="1"/>
    <col min="1285" max="1285" width="11.625" style="1" customWidth="1"/>
    <col min="1286" max="1286" width="12.375" style="1" customWidth="1"/>
    <col min="1287" max="1287" width="12.125" style="1" customWidth="1"/>
    <col min="1288" max="1536" width="9.125" style="1"/>
    <col min="1537" max="1537" width="13.125" style="1" customWidth="1"/>
    <col min="1538" max="1538" width="23.875" style="1" customWidth="1"/>
    <col min="1539" max="1539" width="17.25" style="1" customWidth="1"/>
    <col min="1540" max="1540" width="10.125" style="1" customWidth="1"/>
    <col min="1541" max="1541" width="11.625" style="1" customWidth="1"/>
    <col min="1542" max="1542" width="12.375" style="1" customWidth="1"/>
    <col min="1543" max="1543" width="12.125" style="1" customWidth="1"/>
    <col min="1544" max="1792" width="9.125" style="1"/>
    <col min="1793" max="1793" width="13.125" style="1" customWidth="1"/>
    <col min="1794" max="1794" width="23.875" style="1" customWidth="1"/>
    <col min="1795" max="1795" width="17.25" style="1" customWidth="1"/>
    <col min="1796" max="1796" width="10.125" style="1" customWidth="1"/>
    <col min="1797" max="1797" width="11.625" style="1" customWidth="1"/>
    <col min="1798" max="1798" width="12.375" style="1" customWidth="1"/>
    <col min="1799" max="1799" width="12.125" style="1" customWidth="1"/>
    <col min="1800" max="2048" width="9.125" style="1"/>
    <col min="2049" max="2049" width="13.125" style="1" customWidth="1"/>
    <col min="2050" max="2050" width="23.875" style="1" customWidth="1"/>
    <col min="2051" max="2051" width="17.25" style="1" customWidth="1"/>
    <col min="2052" max="2052" width="10.125" style="1" customWidth="1"/>
    <col min="2053" max="2053" width="11.625" style="1" customWidth="1"/>
    <col min="2054" max="2054" width="12.375" style="1" customWidth="1"/>
    <col min="2055" max="2055" width="12.125" style="1" customWidth="1"/>
    <col min="2056" max="2304" width="9.125" style="1"/>
    <col min="2305" max="2305" width="13.125" style="1" customWidth="1"/>
    <col min="2306" max="2306" width="23.875" style="1" customWidth="1"/>
    <col min="2307" max="2307" width="17.25" style="1" customWidth="1"/>
    <col min="2308" max="2308" width="10.125" style="1" customWidth="1"/>
    <col min="2309" max="2309" width="11.625" style="1" customWidth="1"/>
    <col min="2310" max="2310" width="12.375" style="1" customWidth="1"/>
    <col min="2311" max="2311" width="12.125" style="1" customWidth="1"/>
    <col min="2312" max="2560" width="9.125" style="1"/>
    <col min="2561" max="2561" width="13.125" style="1" customWidth="1"/>
    <col min="2562" max="2562" width="23.875" style="1" customWidth="1"/>
    <col min="2563" max="2563" width="17.25" style="1" customWidth="1"/>
    <col min="2564" max="2564" width="10.125" style="1" customWidth="1"/>
    <col min="2565" max="2565" width="11.625" style="1" customWidth="1"/>
    <col min="2566" max="2566" width="12.375" style="1" customWidth="1"/>
    <col min="2567" max="2567" width="12.125" style="1" customWidth="1"/>
    <col min="2568" max="2816" width="9.125" style="1"/>
    <col min="2817" max="2817" width="13.125" style="1" customWidth="1"/>
    <col min="2818" max="2818" width="23.875" style="1" customWidth="1"/>
    <col min="2819" max="2819" width="17.25" style="1" customWidth="1"/>
    <col min="2820" max="2820" width="10.125" style="1" customWidth="1"/>
    <col min="2821" max="2821" width="11.625" style="1" customWidth="1"/>
    <col min="2822" max="2822" width="12.375" style="1" customWidth="1"/>
    <col min="2823" max="2823" width="12.125" style="1" customWidth="1"/>
    <col min="2824" max="3072" width="9.125" style="1"/>
    <col min="3073" max="3073" width="13.125" style="1" customWidth="1"/>
    <col min="3074" max="3074" width="23.875" style="1" customWidth="1"/>
    <col min="3075" max="3075" width="17.25" style="1" customWidth="1"/>
    <col min="3076" max="3076" width="10.125" style="1" customWidth="1"/>
    <col min="3077" max="3077" width="11.625" style="1" customWidth="1"/>
    <col min="3078" max="3078" width="12.375" style="1" customWidth="1"/>
    <col min="3079" max="3079" width="12.125" style="1" customWidth="1"/>
    <col min="3080" max="3328" width="9.125" style="1"/>
    <col min="3329" max="3329" width="13.125" style="1" customWidth="1"/>
    <col min="3330" max="3330" width="23.875" style="1" customWidth="1"/>
    <col min="3331" max="3331" width="17.25" style="1" customWidth="1"/>
    <col min="3332" max="3332" width="10.125" style="1" customWidth="1"/>
    <col min="3333" max="3333" width="11.625" style="1" customWidth="1"/>
    <col min="3334" max="3334" width="12.375" style="1" customWidth="1"/>
    <col min="3335" max="3335" width="12.125" style="1" customWidth="1"/>
    <col min="3336" max="3584" width="9.125" style="1"/>
    <col min="3585" max="3585" width="13.125" style="1" customWidth="1"/>
    <col min="3586" max="3586" width="23.875" style="1" customWidth="1"/>
    <col min="3587" max="3587" width="17.25" style="1" customWidth="1"/>
    <col min="3588" max="3588" width="10.125" style="1" customWidth="1"/>
    <col min="3589" max="3589" width="11.625" style="1" customWidth="1"/>
    <col min="3590" max="3590" width="12.375" style="1" customWidth="1"/>
    <col min="3591" max="3591" width="12.125" style="1" customWidth="1"/>
    <col min="3592" max="3840" width="9.125" style="1"/>
    <col min="3841" max="3841" width="13.125" style="1" customWidth="1"/>
    <col min="3842" max="3842" width="23.875" style="1" customWidth="1"/>
    <col min="3843" max="3843" width="17.25" style="1" customWidth="1"/>
    <col min="3844" max="3844" width="10.125" style="1" customWidth="1"/>
    <col min="3845" max="3845" width="11.625" style="1" customWidth="1"/>
    <col min="3846" max="3846" width="12.375" style="1" customWidth="1"/>
    <col min="3847" max="3847" width="12.125" style="1" customWidth="1"/>
    <col min="3848" max="4096" width="9.125" style="1"/>
    <col min="4097" max="4097" width="13.125" style="1" customWidth="1"/>
    <col min="4098" max="4098" width="23.875" style="1" customWidth="1"/>
    <col min="4099" max="4099" width="17.25" style="1" customWidth="1"/>
    <col min="4100" max="4100" width="10.125" style="1" customWidth="1"/>
    <col min="4101" max="4101" width="11.625" style="1" customWidth="1"/>
    <col min="4102" max="4102" width="12.375" style="1" customWidth="1"/>
    <col min="4103" max="4103" width="12.125" style="1" customWidth="1"/>
    <col min="4104" max="4352" width="9.125" style="1"/>
    <col min="4353" max="4353" width="13.125" style="1" customWidth="1"/>
    <col min="4354" max="4354" width="23.875" style="1" customWidth="1"/>
    <col min="4355" max="4355" width="17.25" style="1" customWidth="1"/>
    <col min="4356" max="4356" width="10.125" style="1" customWidth="1"/>
    <col min="4357" max="4357" width="11.625" style="1" customWidth="1"/>
    <col min="4358" max="4358" width="12.375" style="1" customWidth="1"/>
    <col min="4359" max="4359" width="12.125" style="1" customWidth="1"/>
    <col min="4360" max="4608" width="9.125" style="1"/>
    <col min="4609" max="4609" width="13.125" style="1" customWidth="1"/>
    <col min="4610" max="4610" width="23.875" style="1" customWidth="1"/>
    <col min="4611" max="4611" width="17.25" style="1" customWidth="1"/>
    <col min="4612" max="4612" width="10.125" style="1" customWidth="1"/>
    <col min="4613" max="4613" width="11.625" style="1" customWidth="1"/>
    <col min="4614" max="4614" width="12.375" style="1" customWidth="1"/>
    <col min="4615" max="4615" width="12.125" style="1" customWidth="1"/>
    <col min="4616" max="4864" width="9.125" style="1"/>
    <col min="4865" max="4865" width="13.125" style="1" customWidth="1"/>
    <col min="4866" max="4866" width="23.875" style="1" customWidth="1"/>
    <col min="4867" max="4867" width="17.25" style="1" customWidth="1"/>
    <col min="4868" max="4868" width="10.125" style="1" customWidth="1"/>
    <col min="4869" max="4869" width="11.625" style="1" customWidth="1"/>
    <col min="4870" max="4870" width="12.375" style="1" customWidth="1"/>
    <col min="4871" max="4871" width="12.125" style="1" customWidth="1"/>
    <col min="4872" max="5120" width="9.125" style="1"/>
    <col min="5121" max="5121" width="13.125" style="1" customWidth="1"/>
    <col min="5122" max="5122" width="23.875" style="1" customWidth="1"/>
    <col min="5123" max="5123" width="17.25" style="1" customWidth="1"/>
    <col min="5124" max="5124" width="10.125" style="1" customWidth="1"/>
    <col min="5125" max="5125" width="11.625" style="1" customWidth="1"/>
    <col min="5126" max="5126" width="12.375" style="1" customWidth="1"/>
    <col min="5127" max="5127" width="12.125" style="1" customWidth="1"/>
    <col min="5128" max="5376" width="9.125" style="1"/>
    <col min="5377" max="5377" width="13.125" style="1" customWidth="1"/>
    <col min="5378" max="5378" width="23.875" style="1" customWidth="1"/>
    <col min="5379" max="5379" width="17.25" style="1" customWidth="1"/>
    <col min="5380" max="5380" width="10.125" style="1" customWidth="1"/>
    <col min="5381" max="5381" width="11.625" style="1" customWidth="1"/>
    <col min="5382" max="5382" width="12.375" style="1" customWidth="1"/>
    <col min="5383" max="5383" width="12.125" style="1" customWidth="1"/>
    <col min="5384" max="5632" width="9.125" style="1"/>
    <col min="5633" max="5633" width="13.125" style="1" customWidth="1"/>
    <col min="5634" max="5634" width="23.875" style="1" customWidth="1"/>
    <col min="5635" max="5635" width="17.25" style="1" customWidth="1"/>
    <col min="5636" max="5636" width="10.125" style="1" customWidth="1"/>
    <col min="5637" max="5637" width="11.625" style="1" customWidth="1"/>
    <col min="5638" max="5638" width="12.375" style="1" customWidth="1"/>
    <col min="5639" max="5639" width="12.125" style="1" customWidth="1"/>
    <col min="5640" max="5888" width="9.125" style="1"/>
    <col min="5889" max="5889" width="13.125" style="1" customWidth="1"/>
    <col min="5890" max="5890" width="23.875" style="1" customWidth="1"/>
    <col min="5891" max="5891" width="17.25" style="1" customWidth="1"/>
    <col min="5892" max="5892" width="10.125" style="1" customWidth="1"/>
    <col min="5893" max="5893" width="11.625" style="1" customWidth="1"/>
    <col min="5894" max="5894" width="12.375" style="1" customWidth="1"/>
    <col min="5895" max="5895" width="12.125" style="1" customWidth="1"/>
    <col min="5896" max="6144" width="9.125" style="1"/>
    <col min="6145" max="6145" width="13.125" style="1" customWidth="1"/>
    <col min="6146" max="6146" width="23.875" style="1" customWidth="1"/>
    <col min="6147" max="6147" width="17.25" style="1" customWidth="1"/>
    <col min="6148" max="6148" width="10.125" style="1" customWidth="1"/>
    <col min="6149" max="6149" width="11.625" style="1" customWidth="1"/>
    <col min="6150" max="6150" width="12.375" style="1" customWidth="1"/>
    <col min="6151" max="6151" width="12.125" style="1" customWidth="1"/>
    <col min="6152" max="6400" width="9.125" style="1"/>
    <col min="6401" max="6401" width="13.125" style="1" customWidth="1"/>
    <col min="6402" max="6402" width="23.875" style="1" customWidth="1"/>
    <col min="6403" max="6403" width="17.25" style="1" customWidth="1"/>
    <col min="6404" max="6404" width="10.125" style="1" customWidth="1"/>
    <col min="6405" max="6405" width="11.625" style="1" customWidth="1"/>
    <col min="6406" max="6406" width="12.375" style="1" customWidth="1"/>
    <col min="6407" max="6407" width="12.125" style="1" customWidth="1"/>
    <col min="6408" max="6656" width="9.125" style="1"/>
    <col min="6657" max="6657" width="13.125" style="1" customWidth="1"/>
    <col min="6658" max="6658" width="23.875" style="1" customWidth="1"/>
    <col min="6659" max="6659" width="17.25" style="1" customWidth="1"/>
    <col min="6660" max="6660" width="10.125" style="1" customWidth="1"/>
    <col min="6661" max="6661" width="11.625" style="1" customWidth="1"/>
    <col min="6662" max="6662" width="12.375" style="1" customWidth="1"/>
    <col min="6663" max="6663" width="12.125" style="1" customWidth="1"/>
    <col min="6664" max="6912" width="9.125" style="1"/>
    <col min="6913" max="6913" width="13.125" style="1" customWidth="1"/>
    <col min="6914" max="6914" width="23.875" style="1" customWidth="1"/>
    <col min="6915" max="6915" width="17.25" style="1" customWidth="1"/>
    <col min="6916" max="6916" width="10.125" style="1" customWidth="1"/>
    <col min="6917" max="6917" width="11.625" style="1" customWidth="1"/>
    <col min="6918" max="6918" width="12.375" style="1" customWidth="1"/>
    <col min="6919" max="6919" width="12.125" style="1" customWidth="1"/>
    <col min="6920" max="7168" width="9.125" style="1"/>
    <col min="7169" max="7169" width="13.125" style="1" customWidth="1"/>
    <col min="7170" max="7170" width="23.875" style="1" customWidth="1"/>
    <col min="7171" max="7171" width="17.25" style="1" customWidth="1"/>
    <col min="7172" max="7172" width="10.125" style="1" customWidth="1"/>
    <col min="7173" max="7173" width="11.625" style="1" customWidth="1"/>
    <col min="7174" max="7174" width="12.375" style="1" customWidth="1"/>
    <col min="7175" max="7175" width="12.125" style="1" customWidth="1"/>
    <col min="7176" max="7424" width="9.125" style="1"/>
    <col min="7425" max="7425" width="13.125" style="1" customWidth="1"/>
    <col min="7426" max="7426" width="23.875" style="1" customWidth="1"/>
    <col min="7427" max="7427" width="17.25" style="1" customWidth="1"/>
    <col min="7428" max="7428" width="10.125" style="1" customWidth="1"/>
    <col min="7429" max="7429" width="11.625" style="1" customWidth="1"/>
    <col min="7430" max="7430" width="12.375" style="1" customWidth="1"/>
    <col min="7431" max="7431" width="12.125" style="1" customWidth="1"/>
    <col min="7432" max="7680" width="9.125" style="1"/>
    <col min="7681" max="7681" width="13.125" style="1" customWidth="1"/>
    <col min="7682" max="7682" width="23.875" style="1" customWidth="1"/>
    <col min="7683" max="7683" width="17.25" style="1" customWidth="1"/>
    <col min="7684" max="7684" width="10.125" style="1" customWidth="1"/>
    <col min="7685" max="7685" width="11.625" style="1" customWidth="1"/>
    <col min="7686" max="7686" width="12.375" style="1" customWidth="1"/>
    <col min="7687" max="7687" width="12.125" style="1" customWidth="1"/>
    <col min="7688" max="7936" width="9.125" style="1"/>
    <col min="7937" max="7937" width="13.125" style="1" customWidth="1"/>
    <col min="7938" max="7938" width="23.875" style="1" customWidth="1"/>
    <col min="7939" max="7939" width="17.25" style="1" customWidth="1"/>
    <col min="7940" max="7940" width="10.125" style="1" customWidth="1"/>
    <col min="7941" max="7941" width="11.625" style="1" customWidth="1"/>
    <col min="7942" max="7942" width="12.375" style="1" customWidth="1"/>
    <col min="7943" max="7943" width="12.125" style="1" customWidth="1"/>
    <col min="7944" max="8192" width="9.125" style="1"/>
    <col min="8193" max="8193" width="13.125" style="1" customWidth="1"/>
    <col min="8194" max="8194" width="23.875" style="1" customWidth="1"/>
    <col min="8195" max="8195" width="17.25" style="1" customWidth="1"/>
    <col min="8196" max="8196" width="10.125" style="1" customWidth="1"/>
    <col min="8197" max="8197" width="11.625" style="1" customWidth="1"/>
    <col min="8198" max="8198" width="12.375" style="1" customWidth="1"/>
    <col min="8199" max="8199" width="12.125" style="1" customWidth="1"/>
    <col min="8200" max="8448" width="9.125" style="1"/>
    <col min="8449" max="8449" width="13.125" style="1" customWidth="1"/>
    <col min="8450" max="8450" width="23.875" style="1" customWidth="1"/>
    <col min="8451" max="8451" width="17.25" style="1" customWidth="1"/>
    <col min="8452" max="8452" width="10.125" style="1" customWidth="1"/>
    <col min="8453" max="8453" width="11.625" style="1" customWidth="1"/>
    <col min="8454" max="8454" width="12.375" style="1" customWidth="1"/>
    <col min="8455" max="8455" width="12.125" style="1" customWidth="1"/>
    <col min="8456" max="8704" width="9.125" style="1"/>
    <col min="8705" max="8705" width="13.125" style="1" customWidth="1"/>
    <col min="8706" max="8706" width="23.875" style="1" customWidth="1"/>
    <col min="8707" max="8707" width="17.25" style="1" customWidth="1"/>
    <col min="8708" max="8708" width="10.125" style="1" customWidth="1"/>
    <col min="8709" max="8709" width="11.625" style="1" customWidth="1"/>
    <col min="8710" max="8710" width="12.375" style="1" customWidth="1"/>
    <col min="8711" max="8711" width="12.125" style="1" customWidth="1"/>
    <col min="8712" max="8960" width="9.125" style="1"/>
    <col min="8961" max="8961" width="13.125" style="1" customWidth="1"/>
    <col min="8962" max="8962" width="23.875" style="1" customWidth="1"/>
    <col min="8963" max="8963" width="17.25" style="1" customWidth="1"/>
    <col min="8964" max="8964" width="10.125" style="1" customWidth="1"/>
    <col min="8965" max="8965" width="11.625" style="1" customWidth="1"/>
    <col min="8966" max="8966" width="12.375" style="1" customWidth="1"/>
    <col min="8967" max="8967" width="12.125" style="1" customWidth="1"/>
    <col min="8968" max="9216" width="9.125" style="1"/>
    <col min="9217" max="9217" width="13.125" style="1" customWidth="1"/>
    <col min="9218" max="9218" width="23.875" style="1" customWidth="1"/>
    <col min="9219" max="9219" width="17.25" style="1" customWidth="1"/>
    <col min="9220" max="9220" width="10.125" style="1" customWidth="1"/>
    <col min="9221" max="9221" width="11.625" style="1" customWidth="1"/>
    <col min="9222" max="9222" width="12.375" style="1" customWidth="1"/>
    <col min="9223" max="9223" width="12.125" style="1" customWidth="1"/>
    <col min="9224" max="9472" width="9.125" style="1"/>
    <col min="9473" max="9473" width="13.125" style="1" customWidth="1"/>
    <col min="9474" max="9474" width="23.875" style="1" customWidth="1"/>
    <col min="9475" max="9475" width="17.25" style="1" customWidth="1"/>
    <col min="9476" max="9476" width="10.125" style="1" customWidth="1"/>
    <col min="9477" max="9477" width="11.625" style="1" customWidth="1"/>
    <col min="9478" max="9478" width="12.375" style="1" customWidth="1"/>
    <col min="9479" max="9479" width="12.125" style="1" customWidth="1"/>
    <col min="9480" max="9728" width="9.125" style="1"/>
    <col min="9729" max="9729" width="13.125" style="1" customWidth="1"/>
    <col min="9730" max="9730" width="23.875" style="1" customWidth="1"/>
    <col min="9731" max="9731" width="17.25" style="1" customWidth="1"/>
    <col min="9732" max="9732" width="10.125" style="1" customWidth="1"/>
    <col min="9733" max="9733" width="11.625" style="1" customWidth="1"/>
    <col min="9734" max="9734" width="12.375" style="1" customWidth="1"/>
    <col min="9735" max="9735" width="12.125" style="1" customWidth="1"/>
    <col min="9736" max="9984" width="9.125" style="1"/>
    <col min="9985" max="9985" width="13.125" style="1" customWidth="1"/>
    <col min="9986" max="9986" width="23.875" style="1" customWidth="1"/>
    <col min="9987" max="9987" width="17.25" style="1" customWidth="1"/>
    <col min="9988" max="9988" width="10.125" style="1" customWidth="1"/>
    <col min="9989" max="9989" width="11.625" style="1" customWidth="1"/>
    <col min="9990" max="9990" width="12.375" style="1" customWidth="1"/>
    <col min="9991" max="9991" width="12.125" style="1" customWidth="1"/>
    <col min="9992" max="10240" width="9.125" style="1"/>
    <col min="10241" max="10241" width="13.125" style="1" customWidth="1"/>
    <col min="10242" max="10242" width="23.875" style="1" customWidth="1"/>
    <col min="10243" max="10243" width="17.25" style="1" customWidth="1"/>
    <col min="10244" max="10244" width="10.125" style="1" customWidth="1"/>
    <col min="10245" max="10245" width="11.625" style="1" customWidth="1"/>
    <col min="10246" max="10246" width="12.375" style="1" customWidth="1"/>
    <col min="10247" max="10247" width="12.125" style="1" customWidth="1"/>
    <col min="10248" max="10496" width="9.125" style="1"/>
    <col min="10497" max="10497" width="13.125" style="1" customWidth="1"/>
    <col min="10498" max="10498" width="23.875" style="1" customWidth="1"/>
    <col min="10499" max="10499" width="17.25" style="1" customWidth="1"/>
    <col min="10500" max="10500" width="10.125" style="1" customWidth="1"/>
    <col min="10501" max="10501" width="11.625" style="1" customWidth="1"/>
    <col min="10502" max="10502" width="12.375" style="1" customWidth="1"/>
    <col min="10503" max="10503" width="12.125" style="1" customWidth="1"/>
    <col min="10504" max="10752" width="9.125" style="1"/>
    <col min="10753" max="10753" width="13.125" style="1" customWidth="1"/>
    <col min="10754" max="10754" width="23.875" style="1" customWidth="1"/>
    <col min="10755" max="10755" width="17.25" style="1" customWidth="1"/>
    <col min="10756" max="10756" width="10.125" style="1" customWidth="1"/>
    <col min="10757" max="10757" width="11.625" style="1" customWidth="1"/>
    <col min="10758" max="10758" width="12.375" style="1" customWidth="1"/>
    <col min="10759" max="10759" width="12.125" style="1" customWidth="1"/>
    <col min="10760" max="11008" width="9.125" style="1"/>
    <col min="11009" max="11009" width="13.125" style="1" customWidth="1"/>
    <col min="11010" max="11010" width="23.875" style="1" customWidth="1"/>
    <col min="11011" max="11011" width="17.25" style="1" customWidth="1"/>
    <col min="11012" max="11012" width="10.125" style="1" customWidth="1"/>
    <col min="11013" max="11013" width="11.625" style="1" customWidth="1"/>
    <col min="11014" max="11014" width="12.375" style="1" customWidth="1"/>
    <col min="11015" max="11015" width="12.125" style="1" customWidth="1"/>
    <col min="11016" max="11264" width="9.125" style="1"/>
    <col min="11265" max="11265" width="13.125" style="1" customWidth="1"/>
    <col min="11266" max="11266" width="23.875" style="1" customWidth="1"/>
    <col min="11267" max="11267" width="17.25" style="1" customWidth="1"/>
    <col min="11268" max="11268" width="10.125" style="1" customWidth="1"/>
    <col min="11269" max="11269" width="11.625" style="1" customWidth="1"/>
    <col min="11270" max="11270" width="12.375" style="1" customWidth="1"/>
    <col min="11271" max="11271" width="12.125" style="1" customWidth="1"/>
    <col min="11272" max="11520" width="9.125" style="1"/>
    <col min="11521" max="11521" width="13.125" style="1" customWidth="1"/>
    <col min="11522" max="11522" width="23.875" style="1" customWidth="1"/>
    <col min="11523" max="11523" width="17.25" style="1" customWidth="1"/>
    <col min="11524" max="11524" width="10.125" style="1" customWidth="1"/>
    <col min="11525" max="11525" width="11.625" style="1" customWidth="1"/>
    <col min="11526" max="11526" width="12.375" style="1" customWidth="1"/>
    <col min="11527" max="11527" width="12.125" style="1" customWidth="1"/>
    <col min="11528" max="11776" width="9.125" style="1"/>
    <col min="11777" max="11777" width="13.125" style="1" customWidth="1"/>
    <col min="11778" max="11778" width="23.875" style="1" customWidth="1"/>
    <col min="11779" max="11779" width="17.25" style="1" customWidth="1"/>
    <col min="11780" max="11780" width="10.125" style="1" customWidth="1"/>
    <col min="11781" max="11781" width="11.625" style="1" customWidth="1"/>
    <col min="11782" max="11782" width="12.375" style="1" customWidth="1"/>
    <col min="11783" max="11783" width="12.125" style="1" customWidth="1"/>
    <col min="11784" max="12032" width="9.125" style="1"/>
    <col min="12033" max="12033" width="13.125" style="1" customWidth="1"/>
    <col min="12034" max="12034" width="23.875" style="1" customWidth="1"/>
    <col min="12035" max="12035" width="17.25" style="1" customWidth="1"/>
    <col min="12036" max="12036" width="10.125" style="1" customWidth="1"/>
    <col min="12037" max="12037" width="11.625" style="1" customWidth="1"/>
    <col min="12038" max="12038" width="12.375" style="1" customWidth="1"/>
    <col min="12039" max="12039" width="12.125" style="1" customWidth="1"/>
    <col min="12040" max="12288" width="9.125" style="1"/>
    <col min="12289" max="12289" width="13.125" style="1" customWidth="1"/>
    <col min="12290" max="12290" width="23.875" style="1" customWidth="1"/>
    <col min="12291" max="12291" width="17.25" style="1" customWidth="1"/>
    <col min="12292" max="12292" width="10.125" style="1" customWidth="1"/>
    <col min="12293" max="12293" width="11.625" style="1" customWidth="1"/>
    <col min="12294" max="12294" width="12.375" style="1" customWidth="1"/>
    <col min="12295" max="12295" width="12.125" style="1" customWidth="1"/>
    <col min="12296" max="12544" width="9.125" style="1"/>
    <col min="12545" max="12545" width="13.125" style="1" customWidth="1"/>
    <col min="12546" max="12546" width="23.875" style="1" customWidth="1"/>
    <col min="12547" max="12547" width="17.25" style="1" customWidth="1"/>
    <col min="12548" max="12548" width="10.125" style="1" customWidth="1"/>
    <col min="12549" max="12549" width="11.625" style="1" customWidth="1"/>
    <col min="12550" max="12550" width="12.375" style="1" customWidth="1"/>
    <col min="12551" max="12551" width="12.125" style="1" customWidth="1"/>
    <col min="12552" max="12800" width="9.125" style="1"/>
    <col min="12801" max="12801" width="13.125" style="1" customWidth="1"/>
    <col min="12802" max="12802" width="23.875" style="1" customWidth="1"/>
    <col min="12803" max="12803" width="17.25" style="1" customWidth="1"/>
    <col min="12804" max="12804" width="10.125" style="1" customWidth="1"/>
    <col min="12805" max="12805" width="11.625" style="1" customWidth="1"/>
    <col min="12806" max="12806" width="12.375" style="1" customWidth="1"/>
    <col min="12807" max="12807" width="12.125" style="1" customWidth="1"/>
    <col min="12808" max="13056" width="9.125" style="1"/>
    <col min="13057" max="13057" width="13.125" style="1" customWidth="1"/>
    <col min="13058" max="13058" width="23.875" style="1" customWidth="1"/>
    <col min="13059" max="13059" width="17.25" style="1" customWidth="1"/>
    <col min="13060" max="13060" width="10.125" style="1" customWidth="1"/>
    <col min="13061" max="13061" width="11.625" style="1" customWidth="1"/>
    <col min="13062" max="13062" width="12.375" style="1" customWidth="1"/>
    <col min="13063" max="13063" width="12.125" style="1" customWidth="1"/>
    <col min="13064" max="13312" width="9.125" style="1"/>
    <col min="13313" max="13313" width="13.125" style="1" customWidth="1"/>
    <col min="13314" max="13314" width="23.875" style="1" customWidth="1"/>
    <col min="13315" max="13315" width="17.25" style="1" customWidth="1"/>
    <col min="13316" max="13316" width="10.125" style="1" customWidth="1"/>
    <col min="13317" max="13317" width="11.625" style="1" customWidth="1"/>
    <col min="13318" max="13318" width="12.375" style="1" customWidth="1"/>
    <col min="13319" max="13319" width="12.125" style="1" customWidth="1"/>
    <col min="13320" max="13568" width="9.125" style="1"/>
    <col min="13569" max="13569" width="13.125" style="1" customWidth="1"/>
    <col min="13570" max="13570" width="23.875" style="1" customWidth="1"/>
    <col min="13571" max="13571" width="17.25" style="1" customWidth="1"/>
    <col min="13572" max="13572" width="10.125" style="1" customWidth="1"/>
    <col min="13573" max="13573" width="11.625" style="1" customWidth="1"/>
    <col min="13574" max="13574" width="12.375" style="1" customWidth="1"/>
    <col min="13575" max="13575" width="12.125" style="1" customWidth="1"/>
    <col min="13576" max="13824" width="9.125" style="1"/>
    <col min="13825" max="13825" width="13.125" style="1" customWidth="1"/>
    <col min="13826" max="13826" width="23.875" style="1" customWidth="1"/>
    <col min="13827" max="13827" width="17.25" style="1" customWidth="1"/>
    <col min="13828" max="13828" width="10.125" style="1" customWidth="1"/>
    <col min="13829" max="13829" width="11.625" style="1" customWidth="1"/>
    <col min="13830" max="13830" width="12.375" style="1" customWidth="1"/>
    <col min="13831" max="13831" width="12.125" style="1" customWidth="1"/>
    <col min="13832" max="14080" width="9.125" style="1"/>
    <col min="14081" max="14081" width="13.125" style="1" customWidth="1"/>
    <col min="14082" max="14082" width="23.875" style="1" customWidth="1"/>
    <col min="14083" max="14083" width="17.25" style="1" customWidth="1"/>
    <col min="14084" max="14084" width="10.125" style="1" customWidth="1"/>
    <col min="14085" max="14085" width="11.625" style="1" customWidth="1"/>
    <col min="14086" max="14086" width="12.375" style="1" customWidth="1"/>
    <col min="14087" max="14087" width="12.125" style="1" customWidth="1"/>
    <col min="14088" max="14336" width="9.125" style="1"/>
    <col min="14337" max="14337" width="13.125" style="1" customWidth="1"/>
    <col min="14338" max="14338" width="23.875" style="1" customWidth="1"/>
    <col min="14339" max="14339" width="17.25" style="1" customWidth="1"/>
    <col min="14340" max="14340" width="10.125" style="1" customWidth="1"/>
    <col min="14341" max="14341" width="11.625" style="1" customWidth="1"/>
    <col min="14342" max="14342" width="12.375" style="1" customWidth="1"/>
    <col min="14343" max="14343" width="12.125" style="1" customWidth="1"/>
    <col min="14344" max="14592" width="9.125" style="1"/>
    <col min="14593" max="14593" width="13.125" style="1" customWidth="1"/>
    <col min="14594" max="14594" width="23.875" style="1" customWidth="1"/>
    <col min="14595" max="14595" width="17.25" style="1" customWidth="1"/>
    <col min="14596" max="14596" width="10.125" style="1" customWidth="1"/>
    <col min="14597" max="14597" width="11.625" style="1" customWidth="1"/>
    <col min="14598" max="14598" width="12.375" style="1" customWidth="1"/>
    <col min="14599" max="14599" width="12.125" style="1" customWidth="1"/>
    <col min="14600" max="14848" width="9.125" style="1"/>
    <col min="14849" max="14849" width="13.125" style="1" customWidth="1"/>
    <col min="14850" max="14850" width="23.875" style="1" customWidth="1"/>
    <col min="14851" max="14851" width="17.25" style="1" customWidth="1"/>
    <col min="14852" max="14852" width="10.125" style="1" customWidth="1"/>
    <col min="14853" max="14853" width="11.625" style="1" customWidth="1"/>
    <col min="14854" max="14854" width="12.375" style="1" customWidth="1"/>
    <col min="14855" max="14855" width="12.125" style="1" customWidth="1"/>
    <col min="14856" max="15104" width="9.125" style="1"/>
    <col min="15105" max="15105" width="13.125" style="1" customWidth="1"/>
    <col min="15106" max="15106" width="23.875" style="1" customWidth="1"/>
    <col min="15107" max="15107" width="17.25" style="1" customWidth="1"/>
    <col min="15108" max="15108" width="10.125" style="1" customWidth="1"/>
    <col min="15109" max="15109" width="11.625" style="1" customWidth="1"/>
    <col min="15110" max="15110" width="12.375" style="1" customWidth="1"/>
    <col min="15111" max="15111" width="12.125" style="1" customWidth="1"/>
    <col min="15112" max="15360" width="9.125" style="1"/>
    <col min="15361" max="15361" width="13.125" style="1" customWidth="1"/>
    <col min="15362" max="15362" width="23.875" style="1" customWidth="1"/>
    <col min="15363" max="15363" width="17.25" style="1" customWidth="1"/>
    <col min="15364" max="15364" width="10.125" style="1" customWidth="1"/>
    <col min="15365" max="15365" width="11.625" style="1" customWidth="1"/>
    <col min="15366" max="15366" width="12.375" style="1" customWidth="1"/>
    <col min="15367" max="15367" width="12.125" style="1" customWidth="1"/>
    <col min="15368" max="15616" width="9.125" style="1"/>
    <col min="15617" max="15617" width="13.125" style="1" customWidth="1"/>
    <col min="15618" max="15618" width="23.875" style="1" customWidth="1"/>
    <col min="15619" max="15619" width="17.25" style="1" customWidth="1"/>
    <col min="15620" max="15620" width="10.125" style="1" customWidth="1"/>
    <col min="15621" max="15621" width="11.625" style="1" customWidth="1"/>
    <col min="15622" max="15622" width="12.375" style="1" customWidth="1"/>
    <col min="15623" max="15623" width="12.125" style="1" customWidth="1"/>
    <col min="15624" max="15872" width="9.125" style="1"/>
    <col min="15873" max="15873" width="13.125" style="1" customWidth="1"/>
    <col min="15874" max="15874" width="23.875" style="1" customWidth="1"/>
    <col min="15875" max="15875" width="17.25" style="1" customWidth="1"/>
    <col min="15876" max="15876" width="10.125" style="1" customWidth="1"/>
    <col min="15877" max="15877" width="11.625" style="1" customWidth="1"/>
    <col min="15878" max="15878" width="12.375" style="1" customWidth="1"/>
    <col min="15879" max="15879" width="12.125" style="1" customWidth="1"/>
    <col min="15880" max="16128" width="9.125" style="1"/>
    <col min="16129" max="16129" width="13.125" style="1" customWidth="1"/>
    <col min="16130" max="16130" width="23.875" style="1" customWidth="1"/>
    <col min="16131" max="16131" width="17.25" style="1" customWidth="1"/>
    <col min="16132" max="16132" width="10.125" style="1" customWidth="1"/>
    <col min="16133" max="16133" width="11.625" style="1" customWidth="1"/>
    <col min="16134" max="16134" width="12.375" style="1" customWidth="1"/>
    <col min="16135" max="16135" width="12.125" style="1" customWidth="1"/>
    <col min="16136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278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289</v>
      </c>
      <c r="C15" s="164" t="s">
        <v>38</v>
      </c>
      <c r="D15" s="205">
        <v>58</v>
      </c>
      <c r="E15" s="205">
        <v>45</v>
      </c>
    </row>
    <row r="16" spans="1:5">
      <c r="A16" s="167" t="s">
        <v>45</v>
      </c>
      <c r="B16" s="75" t="s">
        <v>290</v>
      </c>
      <c r="C16" s="203" t="s">
        <v>39</v>
      </c>
      <c r="D16" s="80">
        <f>+D15</f>
        <v>58</v>
      </c>
      <c r="E16" s="80">
        <f>+E15</f>
        <v>45</v>
      </c>
    </row>
    <row r="17" spans="1:5">
      <c r="A17" s="167" t="s">
        <v>44</v>
      </c>
      <c r="B17" s="75" t="s">
        <v>290</v>
      </c>
      <c r="C17" s="203" t="s">
        <v>40</v>
      </c>
      <c r="D17" s="80">
        <f>+D15+28</f>
        <v>86</v>
      </c>
      <c r="E17" s="80">
        <f>+E15+28</f>
        <v>73</v>
      </c>
    </row>
    <row r="18" spans="1:5">
      <c r="A18" s="167" t="s">
        <v>44</v>
      </c>
      <c r="B18" s="75" t="s">
        <v>290</v>
      </c>
      <c r="C18" s="203" t="s">
        <v>41</v>
      </c>
      <c r="D18" s="80">
        <f>+D15+28</f>
        <v>86</v>
      </c>
      <c r="E18" s="80">
        <f>+E15+28</f>
        <v>73</v>
      </c>
    </row>
    <row r="19" spans="1:5">
      <c r="A19" s="165" t="s">
        <v>44</v>
      </c>
      <c r="B19" s="165" t="s">
        <v>290</v>
      </c>
      <c r="C19" s="165" t="s">
        <v>42</v>
      </c>
      <c r="D19" s="129">
        <f>+D15+10</f>
        <v>68</v>
      </c>
      <c r="E19" s="129">
        <f>+E15+10</f>
        <v>55</v>
      </c>
    </row>
    <row r="20" spans="1:5">
      <c r="A20" s="207" t="s">
        <v>44</v>
      </c>
      <c r="B20" s="164" t="s">
        <v>280</v>
      </c>
      <c r="C20" s="164" t="s">
        <v>38</v>
      </c>
      <c r="D20" s="205">
        <v>65</v>
      </c>
      <c r="E20" s="205">
        <v>52</v>
      </c>
    </row>
    <row r="21" spans="1:5">
      <c r="A21" s="208" t="s">
        <v>45</v>
      </c>
      <c r="B21" s="203" t="s">
        <v>280</v>
      </c>
      <c r="C21" s="203" t="s">
        <v>39</v>
      </c>
      <c r="D21" s="80">
        <f>+D20</f>
        <v>65</v>
      </c>
      <c r="E21" s="80">
        <f>+E20</f>
        <v>52</v>
      </c>
    </row>
    <row r="22" spans="1:5">
      <c r="A22" s="208" t="s">
        <v>44</v>
      </c>
      <c r="B22" s="203" t="s">
        <v>280</v>
      </c>
      <c r="C22" s="203" t="s">
        <v>40</v>
      </c>
      <c r="D22" s="80">
        <f>+D20+28</f>
        <v>93</v>
      </c>
      <c r="E22" s="80">
        <f>+E20+28</f>
        <v>80</v>
      </c>
    </row>
    <row r="23" spans="1:5">
      <c r="A23" s="208" t="s">
        <v>44</v>
      </c>
      <c r="B23" s="203" t="s">
        <v>280</v>
      </c>
      <c r="C23" s="203" t="s">
        <v>41</v>
      </c>
      <c r="D23" s="80">
        <f>+D20+28</f>
        <v>93</v>
      </c>
      <c r="E23" s="80">
        <f>+E20+28</f>
        <v>80</v>
      </c>
    </row>
    <row r="24" spans="1:5">
      <c r="A24" s="209" t="s">
        <v>44</v>
      </c>
      <c r="B24" s="165" t="s">
        <v>280</v>
      </c>
      <c r="C24" s="165" t="s">
        <v>42</v>
      </c>
      <c r="D24" s="129">
        <f>+D20+10</f>
        <v>75</v>
      </c>
      <c r="E24" s="129">
        <f>+E20+10</f>
        <v>62</v>
      </c>
    </row>
    <row r="25" spans="1:5">
      <c r="A25" s="58" t="s">
        <v>49</v>
      </c>
      <c r="B25" s="118" t="s">
        <v>79</v>
      </c>
      <c r="C25" s="75" t="s">
        <v>38</v>
      </c>
      <c r="D25" s="80">
        <v>79</v>
      </c>
      <c r="E25" s="80">
        <v>66</v>
      </c>
    </row>
    <row r="26" spans="1:5">
      <c r="A26" s="58" t="s">
        <v>49</v>
      </c>
      <c r="B26" s="75" t="s">
        <v>79</v>
      </c>
      <c r="C26" s="75" t="s">
        <v>39</v>
      </c>
      <c r="D26" s="80">
        <f>+D25</f>
        <v>79</v>
      </c>
      <c r="E26" s="80">
        <f>+E25</f>
        <v>66</v>
      </c>
    </row>
    <row r="27" spans="1:5">
      <c r="A27" s="58" t="s">
        <v>49</v>
      </c>
      <c r="B27" s="75" t="s">
        <v>79</v>
      </c>
      <c r="C27" s="75" t="s">
        <v>40</v>
      </c>
      <c r="D27" s="80">
        <f>+D25+28</f>
        <v>107</v>
      </c>
      <c r="E27" s="80">
        <f>+E25+28</f>
        <v>94</v>
      </c>
    </row>
    <row r="28" spans="1:5">
      <c r="A28" s="58" t="s">
        <v>49</v>
      </c>
      <c r="B28" s="75" t="s">
        <v>79</v>
      </c>
      <c r="C28" s="75" t="s">
        <v>41</v>
      </c>
      <c r="D28" s="80">
        <f>+D25+28</f>
        <v>107</v>
      </c>
      <c r="E28" s="80">
        <f>+E25+28</f>
        <v>94</v>
      </c>
    </row>
    <row r="29" spans="1:5" ht="14.3">
      <c r="A29" s="119" t="s">
        <v>49</v>
      </c>
      <c r="B29" s="119" t="s">
        <v>79</v>
      </c>
      <c r="C29" s="125" t="s">
        <v>42</v>
      </c>
      <c r="D29" s="129">
        <f>+D25+10</f>
        <v>89</v>
      </c>
      <c r="E29" s="129">
        <f>+E25+10</f>
        <v>76</v>
      </c>
    </row>
    <row r="30" spans="1:5">
      <c r="A30" s="58" t="s">
        <v>49</v>
      </c>
      <c r="B30" s="118" t="s">
        <v>292</v>
      </c>
      <c r="C30" s="75" t="s">
        <v>38</v>
      </c>
      <c r="D30" s="80">
        <v>83</v>
      </c>
      <c r="E30" s="80">
        <v>70</v>
      </c>
    </row>
    <row r="31" spans="1:5">
      <c r="A31" s="58" t="s">
        <v>49</v>
      </c>
      <c r="B31" s="75" t="s">
        <v>292</v>
      </c>
      <c r="C31" s="75" t="s">
        <v>39</v>
      </c>
      <c r="D31" s="80">
        <f>+D30</f>
        <v>83</v>
      </c>
      <c r="E31" s="80">
        <f>+E30</f>
        <v>70</v>
      </c>
    </row>
    <row r="32" spans="1:5">
      <c r="A32" s="58" t="s">
        <v>49</v>
      </c>
      <c r="B32" s="75" t="s">
        <v>292</v>
      </c>
      <c r="C32" s="75" t="s">
        <v>40</v>
      </c>
      <c r="D32" s="80">
        <f>+D30+28</f>
        <v>111</v>
      </c>
      <c r="E32" s="80">
        <f>+E30+28</f>
        <v>98</v>
      </c>
    </row>
    <row r="33" spans="1:5">
      <c r="A33" s="58" t="s">
        <v>49</v>
      </c>
      <c r="B33" s="75" t="s">
        <v>292</v>
      </c>
      <c r="C33" s="75" t="s">
        <v>41</v>
      </c>
      <c r="D33" s="80">
        <f>+D30+28</f>
        <v>111</v>
      </c>
      <c r="E33" s="80">
        <f>+E30+28</f>
        <v>98</v>
      </c>
    </row>
    <row r="34" spans="1:5" ht="14.3">
      <c r="A34" s="119" t="s">
        <v>49</v>
      </c>
      <c r="B34" s="119" t="s">
        <v>292</v>
      </c>
      <c r="C34" s="125" t="s">
        <v>42</v>
      </c>
      <c r="D34" s="129">
        <f>+D30+10</f>
        <v>93</v>
      </c>
      <c r="E34" s="129">
        <f>+E30+10</f>
        <v>80</v>
      </c>
    </row>
    <row r="35" spans="1:5">
      <c r="A35" s="164" t="s">
        <v>47</v>
      </c>
      <c r="B35" s="164" t="s">
        <v>293</v>
      </c>
      <c r="C35" s="164" t="s">
        <v>38</v>
      </c>
      <c r="D35" s="205">
        <v>128</v>
      </c>
      <c r="E35" s="205">
        <v>115</v>
      </c>
    </row>
    <row r="36" spans="1:5">
      <c r="A36" s="167" t="s">
        <v>47</v>
      </c>
      <c r="B36" s="203" t="s">
        <v>293</v>
      </c>
      <c r="C36" s="203" t="s">
        <v>39</v>
      </c>
      <c r="D36" s="80">
        <f>+D35</f>
        <v>128</v>
      </c>
      <c r="E36" s="80">
        <f>+E35</f>
        <v>115</v>
      </c>
    </row>
    <row r="37" spans="1:5">
      <c r="A37" s="167" t="s">
        <v>47</v>
      </c>
      <c r="B37" s="203" t="s">
        <v>293</v>
      </c>
      <c r="C37" s="203" t="s">
        <v>40</v>
      </c>
      <c r="D37" s="80">
        <f>+D35+28</f>
        <v>156</v>
      </c>
      <c r="E37" s="80">
        <f>+E35+28</f>
        <v>143</v>
      </c>
    </row>
    <row r="38" spans="1:5">
      <c r="A38" s="167" t="s">
        <v>47</v>
      </c>
      <c r="B38" s="203" t="s">
        <v>293</v>
      </c>
      <c r="C38" s="203" t="s">
        <v>41</v>
      </c>
      <c r="D38" s="80">
        <f>+D35+28</f>
        <v>156</v>
      </c>
      <c r="E38" s="80">
        <f>+E35+28</f>
        <v>143</v>
      </c>
    </row>
    <row r="39" spans="1:5">
      <c r="A39" s="165" t="s">
        <v>47</v>
      </c>
      <c r="B39" s="165" t="s">
        <v>293</v>
      </c>
      <c r="C39" s="165" t="s">
        <v>42</v>
      </c>
      <c r="D39" s="129">
        <f>+D35+10</f>
        <v>138</v>
      </c>
      <c r="E39" s="129">
        <f>+E35+10</f>
        <v>125</v>
      </c>
    </row>
    <row r="40" spans="1:5">
      <c r="A40" s="164" t="s">
        <v>47</v>
      </c>
      <c r="B40" s="164" t="s">
        <v>294</v>
      </c>
      <c r="C40" s="164" t="s">
        <v>38</v>
      </c>
      <c r="D40" s="205">
        <v>151</v>
      </c>
      <c r="E40" s="205">
        <v>138</v>
      </c>
    </row>
    <row r="41" spans="1:5">
      <c r="A41" s="167" t="s">
        <v>47</v>
      </c>
      <c r="B41" s="203" t="s">
        <v>294</v>
      </c>
      <c r="C41" s="203" t="s">
        <v>39</v>
      </c>
      <c r="D41" s="80">
        <f>+D40</f>
        <v>151</v>
      </c>
      <c r="E41" s="80">
        <f>+E40</f>
        <v>138</v>
      </c>
    </row>
    <row r="42" spans="1:5">
      <c r="A42" s="167" t="s">
        <v>47</v>
      </c>
      <c r="B42" s="203" t="s">
        <v>294</v>
      </c>
      <c r="C42" s="203" t="s">
        <v>40</v>
      </c>
      <c r="D42" s="80">
        <f>+D40+28</f>
        <v>179</v>
      </c>
      <c r="E42" s="80">
        <f>+E40+28</f>
        <v>166</v>
      </c>
    </row>
    <row r="43" spans="1:5">
      <c r="A43" s="167" t="s">
        <v>47</v>
      </c>
      <c r="B43" s="203" t="s">
        <v>294</v>
      </c>
      <c r="C43" s="203" t="s">
        <v>41</v>
      </c>
      <c r="D43" s="80">
        <f>+D40+28</f>
        <v>179</v>
      </c>
      <c r="E43" s="80">
        <f>+E40+28</f>
        <v>166</v>
      </c>
    </row>
    <row r="44" spans="1:5">
      <c r="A44" s="165" t="s">
        <v>47</v>
      </c>
      <c r="B44" s="165" t="s">
        <v>294</v>
      </c>
      <c r="C44" s="165" t="s">
        <v>42</v>
      </c>
      <c r="D44" s="129">
        <f>+D40+10</f>
        <v>161</v>
      </c>
      <c r="E44" s="129">
        <f>+E40+10</f>
        <v>148</v>
      </c>
    </row>
    <row r="46" spans="1:5" ht="14.3">
      <c r="A46" s="29" t="s">
        <v>260</v>
      </c>
      <c r="D46" s="1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6"/>
  <sheetViews>
    <sheetView topLeftCell="A3" workbookViewId="0">
      <selection activeCell="D13" sqref="D13:D34"/>
    </sheetView>
  </sheetViews>
  <sheetFormatPr defaultRowHeight="12.9"/>
  <cols>
    <col min="1" max="1" width="17.25" style="1" customWidth="1"/>
    <col min="2" max="2" width="32.25" style="1" customWidth="1"/>
    <col min="3" max="3" width="19.125" style="1" customWidth="1"/>
    <col min="4" max="4" width="11.875" style="34" customWidth="1"/>
    <col min="5" max="8" width="11.875" style="1" customWidth="1"/>
    <col min="9" max="256" width="9.125" style="1"/>
    <col min="257" max="257" width="13.125" style="1" customWidth="1"/>
    <col min="258" max="258" width="23.875" style="1" customWidth="1"/>
    <col min="259" max="259" width="17.25" style="1" customWidth="1"/>
    <col min="260" max="260" width="10.125" style="1" customWidth="1"/>
    <col min="261" max="261" width="11.625" style="1" customWidth="1"/>
    <col min="262" max="262" width="12.375" style="1" customWidth="1"/>
    <col min="263" max="263" width="12.125" style="1" customWidth="1"/>
    <col min="264" max="512" width="9.125" style="1"/>
    <col min="513" max="513" width="13.125" style="1" customWidth="1"/>
    <col min="514" max="514" width="23.875" style="1" customWidth="1"/>
    <col min="515" max="515" width="17.25" style="1" customWidth="1"/>
    <col min="516" max="516" width="10.125" style="1" customWidth="1"/>
    <col min="517" max="517" width="11.625" style="1" customWidth="1"/>
    <col min="518" max="518" width="12.375" style="1" customWidth="1"/>
    <col min="519" max="519" width="12.125" style="1" customWidth="1"/>
    <col min="520" max="768" width="9.125" style="1"/>
    <col min="769" max="769" width="13.125" style="1" customWidth="1"/>
    <col min="770" max="770" width="23.875" style="1" customWidth="1"/>
    <col min="771" max="771" width="17.25" style="1" customWidth="1"/>
    <col min="772" max="772" width="10.125" style="1" customWidth="1"/>
    <col min="773" max="773" width="11.625" style="1" customWidth="1"/>
    <col min="774" max="774" width="12.375" style="1" customWidth="1"/>
    <col min="775" max="775" width="12.125" style="1" customWidth="1"/>
    <col min="776" max="1024" width="9.125" style="1"/>
    <col min="1025" max="1025" width="13.125" style="1" customWidth="1"/>
    <col min="1026" max="1026" width="23.875" style="1" customWidth="1"/>
    <col min="1027" max="1027" width="17.25" style="1" customWidth="1"/>
    <col min="1028" max="1028" width="10.125" style="1" customWidth="1"/>
    <col min="1029" max="1029" width="11.625" style="1" customWidth="1"/>
    <col min="1030" max="1030" width="12.375" style="1" customWidth="1"/>
    <col min="1031" max="1031" width="12.125" style="1" customWidth="1"/>
    <col min="1032" max="1280" width="9.125" style="1"/>
    <col min="1281" max="1281" width="13.125" style="1" customWidth="1"/>
    <col min="1282" max="1282" width="23.875" style="1" customWidth="1"/>
    <col min="1283" max="1283" width="17.25" style="1" customWidth="1"/>
    <col min="1284" max="1284" width="10.125" style="1" customWidth="1"/>
    <col min="1285" max="1285" width="11.625" style="1" customWidth="1"/>
    <col min="1286" max="1286" width="12.375" style="1" customWidth="1"/>
    <col min="1287" max="1287" width="12.125" style="1" customWidth="1"/>
    <col min="1288" max="1536" width="9.125" style="1"/>
    <col min="1537" max="1537" width="13.125" style="1" customWidth="1"/>
    <col min="1538" max="1538" width="23.875" style="1" customWidth="1"/>
    <col min="1539" max="1539" width="17.25" style="1" customWidth="1"/>
    <col min="1540" max="1540" width="10.125" style="1" customWidth="1"/>
    <col min="1541" max="1541" width="11.625" style="1" customWidth="1"/>
    <col min="1542" max="1542" width="12.375" style="1" customWidth="1"/>
    <col min="1543" max="1543" width="12.125" style="1" customWidth="1"/>
    <col min="1544" max="1792" width="9.125" style="1"/>
    <col min="1793" max="1793" width="13.125" style="1" customWidth="1"/>
    <col min="1794" max="1794" width="23.875" style="1" customWidth="1"/>
    <col min="1795" max="1795" width="17.25" style="1" customWidth="1"/>
    <col min="1796" max="1796" width="10.125" style="1" customWidth="1"/>
    <col min="1797" max="1797" width="11.625" style="1" customWidth="1"/>
    <col min="1798" max="1798" width="12.375" style="1" customWidth="1"/>
    <col min="1799" max="1799" width="12.125" style="1" customWidth="1"/>
    <col min="1800" max="2048" width="9.125" style="1"/>
    <col min="2049" max="2049" width="13.125" style="1" customWidth="1"/>
    <col min="2050" max="2050" width="23.875" style="1" customWidth="1"/>
    <col min="2051" max="2051" width="17.25" style="1" customWidth="1"/>
    <col min="2052" max="2052" width="10.125" style="1" customWidth="1"/>
    <col min="2053" max="2053" width="11.625" style="1" customWidth="1"/>
    <col min="2054" max="2054" width="12.375" style="1" customWidth="1"/>
    <col min="2055" max="2055" width="12.125" style="1" customWidth="1"/>
    <col min="2056" max="2304" width="9.125" style="1"/>
    <col min="2305" max="2305" width="13.125" style="1" customWidth="1"/>
    <col min="2306" max="2306" width="23.875" style="1" customWidth="1"/>
    <col min="2307" max="2307" width="17.25" style="1" customWidth="1"/>
    <col min="2308" max="2308" width="10.125" style="1" customWidth="1"/>
    <col min="2309" max="2309" width="11.625" style="1" customWidth="1"/>
    <col min="2310" max="2310" width="12.375" style="1" customWidth="1"/>
    <col min="2311" max="2311" width="12.125" style="1" customWidth="1"/>
    <col min="2312" max="2560" width="9.125" style="1"/>
    <col min="2561" max="2561" width="13.125" style="1" customWidth="1"/>
    <col min="2562" max="2562" width="23.875" style="1" customWidth="1"/>
    <col min="2563" max="2563" width="17.25" style="1" customWidth="1"/>
    <col min="2564" max="2564" width="10.125" style="1" customWidth="1"/>
    <col min="2565" max="2565" width="11.625" style="1" customWidth="1"/>
    <col min="2566" max="2566" width="12.375" style="1" customWidth="1"/>
    <col min="2567" max="2567" width="12.125" style="1" customWidth="1"/>
    <col min="2568" max="2816" width="9.125" style="1"/>
    <col min="2817" max="2817" width="13.125" style="1" customWidth="1"/>
    <col min="2818" max="2818" width="23.875" style="1" customWidth="1"/>
    <col min="2819" max="2819" width="17.25" style="1" customWidth="1"/>
    <col min="2820" max="2820" width="10.125" style="1" customWidth="1"/>
    <col min="2821" max="2821" width="11.625" style="1" customWidth="1"/>
    <col min="2822" max="2822" width="12.375" style="1" customWidth="1"/>
    <col min="2823" max="2823" width="12.125" style="1" customWidth="1"/>
    <col min="2824" max="3072" width="9.125" style="1"/>
    <col min="3073" max="3073" width="13.125" style="1" customWidth="1"/>
    <col min="3074" max="3074" width="23.875" style="1" customWidth="1"/>
    <col min="3075" max="3075" width="17.25" style="1" customWidth="1"/>
    <col min="3076" max="3076" width="10.125" style="1" customWidth="1"/>
    <col min="3077" max="3077" width="11.625" style="1" customWidth="1"/>
    <col min="3078" max="3078" width="12.375" style="1" customWidth="1"/>
    <col min="3079" max="3079" width="12.125" style="1" customWidth="1"/>
    <col min="3080" max="3328" width="9.125" style="1"/>
    <col min="3329" max="3329" width="13.125" style="1" customWidth="1"/>
    <col min="3330" max="3330" width="23.875" style="1" customWidth="1"/>
    <col min="3331" max="3331" width="17.25" style="1" customWidth="1"/>
    <col min="3332" max="3332" width="10.125" style="1" customWidth="1"/>
    <col min="3333" max="3333" width="11.625" style="1" customWidth="1"/>
    <col min="3334" max="3334" width="12.375" style="1" customWidth="1"/>
    <col min="3335" max="3335" width="12.125" style="1" customWidth="1"/>
    <col min="3336" max="3584" width="9.125" style="1"/>
    <col min="3585" max="3585" width="13.125" style="1" customWidth="1"/>
    <col min="3586" max="3586" width="23.875" style="1" customWidth="1"/>
    <col min="3587" max="3587" width="17.25" style="1" customWidth="1"/>
    <col min="3588" max="3588" width="10.125" style="1" customWidth="1"/>
    <col min="3589" max="3589" width="11.625" style="1" customWidth="1"/>
    <col min="3590" max="3590" width="12.375" style="1" customWidth="1"/>
    <col min="3591" max="3591" width="12.125" style="1" customWidth="1"/>
    <col min="3592" max="3840" width="9.125" style="1"/>
    <col min="3841" max="3841" width="13.125" style="1" customWidth="1"/>
    <col min="3842" max="3842" width="23.875" style="1" customWidth="1"/>
    <col min="3843" max="3843" width="17.25" style="1" customWidth="1"/>
    <col min="3844" max="3844" width="10.125" style="1" customWidth="1"/>
    <col min="3845" max="3845" width="11.625" style="1" customWidth="1"/>
    <col min="3846" max="3846" width="12.375" style="1" customWidth="1"/>
    <col min="3847" max="3847" width="12.125" style="1" customWidth="1"/>
    <col min="3848" max="4096" width="9.125" style="1"/>
    <col min="4097" max="4097" width="13.125" style="1" customWidth="1"/>
    <col min="4098" max="4098" width="23.875" style="1" customWidth="1"/>
    <col min="4099" max="4099" width="17.25" style="1" customWidth="1"/>
    <col min="4100" max="4100" width="10.125" style="1" customWidth="1"/>
    <col min="4101" max="4101" width="11.625" style="1" customWidth="1"/>
    <col min="4102" max="4102" width="12.375" style="1" customWidth="1"/>
    <col min="4103" max="4103" width="12.125" style="1" customWidth="1"/>
    <col min="4104" max="4352" width="9.125" style="1"/>
    <col min="4353" max="4353" width="13.125" style="1" customWidth="1"/>
    <col min="4354" max="4354" width="23.875" style="1" customWidth="1"/>
    <col min="4355" max="4355" width="17.25" style="1" customWidth="1"/>
    <col min="4356" max="4356" width="10.125" style="1" customWidth="1"/>
    <col min="4357" max="4357" width="11.625" style="1" customWidth="1"/>
    <col min="4358" max="4358" width="12.375" style="1" customWidth="1"/>
    <col min="4359" max="4359" width="12.125" style="1" customWidth="1"/>
    <col min="4360" max="4608" width="9.125" style="1"/>
    <col min="4609" max="4609" width="13.125" style="1" customWidth="1"/>
    <col min="4610" max="4610" width="23.875" style="1" customWidth="1"/>
    <col min="4611" max="4611" width="17.25" style="1" customWidth="1"/>
    <col min="4612" max="4612" width="10.125" style="1" customWidth="1"/>
    <col min="4613" max="4613" width="11.625" style="1" customWidth="1"/>
    <col min="4614" max="4614" width="12.375" style="1" customWidth="1"/>
    <col min="4615" max="4615" width="12.125" style="1" customWidth="1"/>
    <col min="4616" max="4864" width="9.125" style="1"/>
    <col min="4865" max="4865" width="13.125" style="1" customWidth="1"/>
    <col min="4866" max="4866" width="23.875" style="1" customWidth="1"/>
    <col min="4867" max="4867" width="17.25" style="1" customWidth="1"/>
    <col min="4868" max="4868" width="10.125" style="1" customWidth="1"/>
    <col min="4869" max="4869" width="11.625" style="1" customWidth="1"/>
    <col min="4870" max="4870" width="12.375" style="1" customWidth="1"/>
    <col min="4871" max="4871" width="12.125" style="1" customWidth="1"/>
    <col min="4872" max="5120" width="9.125" style="1"/>
    <col min="5121" max="5121" width="13.125" style="1" customWidth="1"/>
    <col min="5122" max="5122" width="23.875" style="1" customWidth="1"/>
    <col min="5123" max="5123" width="17.25" style="1" customWidth="1"/>
    <col min="5124" max="5124" width="10.125" style="1" customWidth="1"/>
    <col min="5125" max="5125" width="11.625" style="1" customWidth="1"/>
    <col min="5126" max="5126" width="12.375" style="1" customWidth="1"/>
    <col min="5127" max="5127" width="12.125" style="1" customWidth="1"/>
    <col min="5128" max="5376" width="9.125" style="1"/>
    <col min="5377" max="5377" width="13.125" style="1" customWidth="1"/>
    <col min="5378" max="5378" width="23.875" style="1" customWidth="1"/>
    <col min="5379" max="5379" width="17.25" style="1" customWidth="1"/>
    <col min="5380" max="5380" width="10.125" style="1" customWidth="1"/>
    <col min="5381" max="5381" width="11.625" style="1" customWidth="1"/>
    <col min="5382" max="5382" width="12.375" style="1" customWidth="1"/>
    <col min="5383" max="5383" width="12.125" style="1" customWidth="1"/>
    <col min="5384" max="5632" width="9.125" style="1"/>
    <col min="5633" max="5633" width="13.125" style="1" customWidth="1"/>
    <col min="5634" max="5634" width="23.875" style="1" customWidth="1"/>
    <col min="5635" max="5635" width="17.25" style="1" customWidth="1"/>
    <col min="5636" max="5636" width="10.125" style="1" customWidth="1"/>
    <col min="5637" max="5637" width="11.625" style="1" customWidth="1"/>
    <col min="5638" max="5638" width="12.375" style="1" customWidth="1"/>
    <col min="5639" max="5639" width="12.125" style="1" customWidth="1"/>
    <col min="5640" max="5888" width="9.125" style="1"/>
    <col min="5889" max="5889" width="13.125" style="1" customWidth="1"/>
    <col min="5890" max="5890" width="23.875" style="1" customWidth="1"/>
    <col min="5891" max="5891" width="17.25" style="1" customWidth="1"/>
    <col min="5892" max="5892" width="10.125" style="1" customWidth="1"/>
    <col min="5893" max="5893" width="11.625" style="1" customWidth="1"/>
    <col min="5894" max="5894" width="12.375" style="1" customWidth="1"/>
    <col min="5895" max="5895" width="12.125" style="1" customWidth="1"/>
    <col min="5896" max="6144" width="9.125" style="1"/>
    <col min="6145" max="6145" width="13.125" style="1" customWidth="1"/>
    <col min="6146" max="6146" width="23.875" style="1" customWidth="1"/>
    <col min="6147" max="6147" width="17.25" style="1" customWidth="1"/>
    <col min="6148" max="6148" width="10.125" style="1" customWidth="1"/>
    <col min="6149" max="6149" width="11.625" style="1" customWidth="1"/>
    <col min="6150" max="6150" width="12.375" style="1" customWidth="1"/>
    <col min="6151" max="6151" width="12.125" style="1" customWidth="1"/>
    <col min="6152" max="6400" width="9.125" style="1"/>
    <col min="6401" max="6401" width="13.125" style="1" customWidth="1"/>
    <col min="6402" max="6402" width="23.875" style="1" customWidth="1"/>
    <col min="6403" max="6403" width="17.25" style="1" customWidth="1"/>
    <col min="6404" max="6404" width="10.125" style="1" customWidth="1"/>
    <col min="6405" max="6405" width="11.625" style="1" customWidth="1"/>
    <col min="6406" max="6406" width="12.375" style="1" customWidth="1"/>
    <col min="6407" max="6407" width="12.125" style="1" customWidth="1"/>
    <col min="6408" max="6656" width="9.125" style="1"/>
    <col min="6657" max="6657" width="13.125" style="1" customWidth="1"/>
    <col min="6658" max="6658" width="23.875" style="1" customWidth="1"/>
    <col min="6659" max="6659" width="17.25" style="1" customWidth="1"/>
    <col min="6660" max="6660" width="10.125" style="1" customWidth="1"/>
    <col min="6661" max="6661" width="11.625" style="1" customWidth="1"/>
    <col min="6662" max="6662" width="12.375" style="1" customWidth="1"/>
    <col min="6663" max="6663" width="12.125" style="1" customWidth="1"/>
    <col min="6664" max="6912" width="9.125" style="1"/>
    <col min="6913" max="6913" width="13.125" style="1" customWidth="1"/>
    <col min="6914" max="6914" width="23.875" style="1" customWidth="1"/>
    <col min="6915" max="6915" width="17.25" style="1" customWidth="1"/>
    <col min="6916" max="6916" width="10.125" style="1" customWidth="1"/>
    <col min="6917" max="6917" width="11.625" style="1" customWidth="1"/>
    <col min="6918" max="6918" width="12.375" style="1" customWidth="1"/>
    <col min="6919" max="6919" width="12.125" style="1" customWidth="1"/>
    <col min="6920" max="7168" width="9.125" style="1"/>
    <col min="7169" max="7169" width="13.125" style="1" customWidth="1"/>
    <col min="7170" max="7170" width="23.875" style="1" customWidth="1"/>
    <col min="7171" max="7171" width="17.25" style="1" customWidth="1"/>
    <col min="7172" max="7172" width="10.125" style="1" customWidth="1"/>
    <col min="7173" max="7173" width="11.625" style="1" customWidth="1"/>
    <col min="7174" max="7174" width="12.375" style="1" customWidth="1"/>
    <col min="7175" max="7175" width="12.125" style="1" customWidth="1"/>
    <col min="7176" max="7424" width="9.125" style="1"/>
    <col min="7425" max="7425" width="13.125" style="1" customWidth="1"/>
    <col min="7426" max="7426" width="23.875" style="1" customWidth="1"/>
    <col min="7427" max="7427" width="17.25" style="1" customWidth="1"/>
    <col min="7428" max="7428" width="10.125" style="1" customWidth="1"/>
    <col min="7429" max="7429" width="11.625" style="1" customWidth="1"/>
    <col min="7430" max="7430" width="12.375" style="1" customWidth="1"/>
    <col min="7431" max="7431" width="12.125" style="1" customWidth="1"/>
    <col min="7432" max="7680" width="9.125" style="1"/>
    <col min="7681" max="7681" width="13.125" style="1" customWidth="1"/>
    <col min="7682" max="7682" width="23.875" style="1" customWidth="1"/>
    <col min="7683" max="7683" width="17.25" style="1" customWidth="1"/>
    <col min="7684" max="7684" width="10.125" style="1" customWidth="1"/>
    <col min="7685" max="7685" width="11.625" style="1" customWidth="1"/>
    <col min="7686" max="7686" width="12.375" style="1" customWidth="1"/>
    <col min="7687" max="7687" width="12.125" style="1" customWidth="1"/>
    <col min="7688" max="7936" width="9.125" style="1"/>
    <col min="7937" max="7937" width="13.125" style="1" customWidth="1"/>
    <col min="7938" max="7938" width="23.875" style="1" customWidth="1"/>
    <col min="7939" max="7939" width="17.25" style="1" customWidth="1"/>
    <col min="7940" max="7940" width="10.125" style="1" customWidth="1"/>
    <col min="7941" max="7941" width="11.625" style="1" customWidth="1"/>
    <col min="7942" max="7942" width="12.375" style="1" customWidth="1"/>
    <col min="7943" max="7943" width="12.125" style="1" customWidth="1"/>
    <col min="7944" max="8192" width="9.125" style="1"/>
    <col min="8193" max="8193" width="13.125" style="1" customWidth="1"/>
    <col min="8194" max="8194" width="23.875" style="1" customWidth="1"/>
    <col min="8195" max="8195" width="17.25" style="1" customWidth="1"/>
    <col min="8196" max="8196" width="10.125" style="1" customWidth="1"/>
    <col min="8197" max="8197" width="11.625" style="1" customWidth="1"/>
    <col min="8198" max="8198" width="12.375" style="1" customWidth="1"/>
    <col min="8199" max="8199" width="12.125" style="1" customWidth="1"/>
    <col min="8200" max="8448" width="9.125" style="1"/>
    <col min="8449" max="8449" width="13.125" style="1" customWidth="1"/>
    <col min="8450" max="8450" width="23.875" style="1" customWidth="1"/>
    <col min="8451" max="8451" width="17.25" style="1" customWidth="1"/>
    <col min="8452" max="8452" width="10.125" style="1" customWidth="1"/>
    <col min="8453" max="8453" width="11.625" style="1" customWidth="1"/>
    <col min="8454" max="8454" width="12.375" style="1" customWidth="1"/>
    <col min="8455" max="8455" width="12.125" style="1" customWidth="1"/>
    <col min="8456" max="8704" width="9.125" style="1"/>
    <col min="8705" max="8705" width="13.125" style="1" customWidth="1"/>
    <col min="8706" max="8706" width="23.875" style="1" customWidth="1"/>
    <col min="8707" max="8707" width="17.25" style="1" customWidth="1"/>
    <col min="8708" max="8708" width="10.125" style="1" customWidth="1"/>
    <col min="8709" max="8709" width="11.625" style="1" customWidth="1"/>
    <col min="8710" max="8710" width="12.375" style="1" customWidth="1"/>
    <col min="8711" max="8711" width="12.125" style="1" customWidth="1"/>
    <col min="8712" max="8960" width="9.125" style="1"/>
    <col min="8961" max="8961" width="13.125" style="1" customWidth="1"/>
    <col min="8962" max="8962" width="23.875" style="1" customWidth="1"/>
    <col min="8963" max="8963" width="17.25" style="1" customWidth="1"/>
    <col min="8964" max="8964" width="10.125" style="1" customWidth="1"/>
    <col min="8965" max="8965" width="11.625" style="1" customWidth="1"/>
    <col min="8966" max="8966" width="12.375" style="1" customWidth="1"/>
    <col min="8967" max="8967" width="12.125" style="1" customWidth="1"/>
    <col min="8968" max="9216" width="9.125" style="1"/>
    <col min="9217" max="9217" width="13.125" style="1" customWidth="1"/>
    <col min="9218" max="9218" width="23.875" style="1" customWidth="1"/>
    <col min="9219" max="9219" width="17.25" style="1" customWidth="1"/>
    <col min="9220" max="9220" width="10.125" style="1" customWidth="1"/>
    <col min="9221" max="9221" width="11.625" style="1" customWidth="1"/>
    <col min="9222" max="9222" width="12.375" style="1" customWidth="1"/>
    <col min="9223" max="9223" width="12.125" style="1" customWidth="1"/>
    <col min="9224" max="9472" width="9.125" style="1"/>
    <col min="9473" max="9473" width="13.125" style="1" customWidth="1"/>
    <col min="9474" max="9474" width="23.875" style="1" customWidth="1"/>
    <col min="9475" max="9475" width="17.25" style="1" customWidth="1"/>
    <col min="9476" max="9476" width="10.125" style="1" customWidth="1"/>
    <col min="9477" max="9477" width="11.625" style="1" customWidth="1"/>
    <col min="9478" max="9478" width="12.375" style="1" customWidth="1"/>
    <col min="9479" max="9479" width="12.125" style="1" customWidth="1"/>
    <col min="9480" max="9728" width="9.125" style="1"/>
    <col min="9729" max="9729" width="13.125" style="1" customWidth="1"/>
    <col min="9730" max="9730" width="23.875" style="1" customWidth="1"/>
    <col min="9731" max="9731" width="17.25" style="1" customWidth="1"/>
    <col min="9732" max="9732" width="10.125" style="1" customWidth="1"/>
    <col min="9733" max="9733" width="11.625" style="1" customWidth="1"/>
    <col min="9734" max="9734" width="12.375" style="1" customWidth="1"/>
    <col min="9735" max="9735" width="12.125" style="1" customWidth="1"/>
    <col min="9736" max="9984" width="9.125" style="1"/>
    <col min="9985" max="9985" width="13.125" style="1" customWidth="1"/>
    <col min="9986" max="9986" width="23.875" style="1" customWidth="1"/>
    <col min="9987" max="9987" width="17.25" style="1" customWidth="1"/>
    <col min="9988" max="9988" width="10.125" style="1" customWidth="1"/>
    <col min="9989" max="9989" width="11.625" style="1" customWidth="1"/>
    <col min="9990" max="9990" width="12.375" style="1" customWidth="1"/>
    <col min="9991" max="9991" width="12.125" style="1" customWidth="1"/>
    <col min="9992" max="10240" width="9.125" style="1"/>
    <col min="10241" max="10241" width="13.125" style="1" customWidth="1"/>
    <col min="10242" max="10242" width="23.875" style="1" customWidth="1"/>
    <col min="10243" max="10243" width="17.25" style="1" customWidth="1"/>
    <col min="10244" max="10244" width="10.125" style="1" customWidth="1"/>
    <col min="10245" max="10245" width="11.625" style="1" customWidth="1"/>
    <col min="10246" max="10246" width="12.375" style="1" customWidth="1"/>
    <col min="10247" max="10247" width="12.125" style="1" customWidth="1"/>
    <col min="10248" max="10496" width="9.125" style="1"/>
    <col min="10497" max="10497" width="13.125" style="1" customWidth="1"/>
    <col min="10498" max="10498" width="23.875" style="1" customWidth="1"/>
    <col min="10499" max="10499" width="17.25" style="1" customWidth="1"/>
    <col min="10500" max="10500" width="10.125" style="1" customWidth="1"/>
    <col min="10501" max="10501" width="11.625" style="1" customWidth="1"/>
    <col min="10502" max="10502" width="12.375" style="1" customWidth="1"/>
    <col min="10503" max="10503" width="12.125" style="1" customWidth="1"/>
    <col min="10504" max="10752" width="9.125" style="1"/>
    <col min="10753" max="10753" width="13.125" style="1" customWidth="1"/>
    <col min="10754" max="10754" width="23.875" style="1" customWidth="1"/>
    <col min="10755" max="10755" width="17.25" style="1" customWidth="1"/>
    <col min="10756" max="10756" width="10.125" style="1" customWidth="1"/>
    <col min="10757" max="10757" width="11.625" style="1" customWidth="1"/>
    <col min="10758" max="10758" width="12.375" style="1" customWidth="1"/>
    <col min="10759" max="10759" width="12.125" style="1" customWidth="1"/>
    <col min="10760" max="11008" width="9.125" style="1"/>
    <col min="11009" max="11009" width="13.125" style="1" customWidth="1"/>
    <col min="11010" max="11010" width="23.875" style="1" customWidth="1"/>
    <col min="11011" max="11011" width="17.25" style="1" customWidth="1"/>
    <col min="11012" max="11012" width="10.125" style="1" customWidth="1"/>
    <col min="11013" max="11013" width="11.625" style="1" customWidth="1"/>
    <col min="11014" max="11014" width="12.375" style="1" customWidth="1"/>
    <col min="11015" max="11015" width="12.125" style="1" customWidth="1"/>
    <col min="11016" max="11264" width="9.125" style="1"/>
    <col min="11265" max="11265" width="13.125" style="1" customWidth="1"/>
    <col min="11266" max="11266" width="23.875" style="1" customWidth="1"/>
    <col min="11267" max="11267" width="17.25" style="1" customWidth="1"/>
    <col min="11268" max="11268" width="10.125" style="1" customWidth="1"/>
    <col min="11269" max="11269" width="11.625" style="1" customWidth="1"/>
    <col min="11270" max="11270" width="12.375" style="1" customWidth="1"/>
    <col min="11271" max="11271" width="12.125" style="1" customWidth="1"/>
    <col min="11272" max="11520" width="9.125" style="1"/>
    <col min="11521" max="11521" width="13.125" style="1" customWidth="1"/>
    <col min="11522" max="11522" width="23.875" style="1" customWidth="1"/>
    <col min="11523" max="11523" width="17.25" style="1" customWidth="1"/>
    <col min="11524" max="11524" width="10.125" style="1" customWidth="1"/>
    <col min="11525" max="11525" width="11.625" style="1" customWidth="1"/>
    <col min="11526" max="11526" width="12.375" style="1" customWidth="1"/>
    <col min="11527" max="11527" width="12.125" style="1" customWidth="1"/>
    <col min="11528" max="11776" width="9.125" style="1"/>
    <col min="11777" max="11777" width="13.125" style="1" customWidth="1"/>
    <col min="11778" max="11778" width="23.875" style="1" customWidth="1"/>
    <col min="11779" max="11779" width="17.25" style="1" customWidth="1"/>
    <col min="11780" max="11780" width="10.125" style="1" customWidth="1"/>
    <col min="11781" max="11781" width="11.625" style="1" customWidth="1"/>
    <col min="11782" max="11782" width="12.375" style="1" customWidth="1"/>
    <col min="11783" max="11783" width="12.125" style="1" customWidth="1"/>
    <col min="11784" max="12032" width="9.125" style="1"/>
    <col min="12033" max="12033" width="13.125" style="1" customWidth="1"/>
    <col min="12034" max="12034" width="23.875" style="1" customWidth="1"/>
    <col min="12035" max="12035" width="17.25" style="1" customWidth="1"/>
    <col min="12036" max="12036" width="10.125" style="1" customWidth="1"/>
    <col min="12037" max="12037" width="11.625" style="1" customWidth="1"/>
    <col min="12038" max="12038" width="12.375" style="1" customWidth="1"/>
    <col min="12039" max="12039" width="12.125" style="1" customWidth="1"/>
    <col min="12040" max="12288" width="9.125" style="1"/>
    <col min="12289" max="12289" width="13.125" style="1" customWidth="1"/>
    <col min="12290" max="12290" width="23.875" style="1" customWidth="1"/>
    <col min="12291" max="12291" width="17.25" style="1" customWidth="1"/>
    <col min="12292" max="12292" width="10.125" style="1" customWidth="1"/>
    <col min="12293" max="12293" width="11.625" style="1" customWidth="1"/>
    <col min="12294" max="12294" width="12.375" style="1" customWidth="1"/>
    <col min="12295" max="12295" width="12.125" style="1" customWidth="1"/>
    <col min="12296" max="12544" width="9.125" style="1"/>
    <col min="12545" max="12545" width="13.125" style="1" customWidth="1"/>
    <col min="12546" max="12546" width="23.875" style="1" customWidth="1"/>
    <col min="12547" max="12547" width="17.25" style="1" customWidth="1"/>
    <col min="12548" max="12548" width="10.125" style="1" customWidth="1"/>
    <col min="12549" max="12549" width="11.625" style="1" customWidth="1"/>
    <col min="12550" max="12550" width="12.375" style="1" customWidth="1"/>
    <col min="12551" max="12551" width="12.125" style="1" customWidth="1"/>
    <col min="12552" max="12800" width="9.125" style="1"/>
    <col min="12801" max="12801" width="13.125" style="1" customWidth="1"/>
    <col min="12802" max="12802" width="23.875" style="1" customWidth="1"/>
    <col min="12803" max="12803" width="17.25" style="1" customWidth="1"/>
    <col min="12804" max="12804" width="10.125" style="1" customWidth="1"/>
    <col min="12805" max="12805" width="11.625" style="1" customWidth="1"/>
    <col min="12806" max="12806" width="12.375" style="1" customWidth="1"/>
    <col min="12807" max="12807" width="12.125" style="1" customWidth="1"/>
    <col min="12808" max="13056" width="9.125" style="1"/>
    <col min="13057" max="13057" width="13.125" style="1" customWidth="1"/>
    <col min="13058" max="13058" width="23.875" style="1" customWidth="1"/>
    <col min="13059" max="13059" width="17.25" style="1" customWidth="1"/>
    <col min="13060" max="13060" width="10.125" style="1" customWidth="1"/>
    <col min="13061" max="13061" width="11.625" style="1" customWidth="1"/>
    <col min="13062" max="13062" width="12.375" style="1" customWidth="1"/>
    <col min="13063" max="13063" width="12.125" style="1" customWidth="1"/>
    <col min="13064" max="13312" width="9.125" style="1"/>
    <col min="13313" max="13313" width="13.125" style="1" customWidth="1"/>
    <col min="13314" max="13314" width="23.875" style="1" customWidth="1"/>
    <col min="13315" max="13315" width="17.25" style="1" customWidth="1"/>
    <col min="13316" max="13316" width="10.125" style="1" customWidth="1"/>
    <col min="13317" max="13317" width="11.625" style="1" customWidth="1"/>
    <col min="13318" max="13318" width="12.375" style="1" customWidth="1"/>
    <col min="13319" max="13319" width="12.125" style="1" customWidth="1"/>
    <col min="13320" max="13568" width="9.125" style="1"/>
    <col min="13569" max="13569" width="13.125" style="1" customWidth="1"/>
    <col min="13570" max="13570" width="23.875" style="1" customWidth="1"/>
    <col min="13571" max="13571" width="17.25" style="1" customWidth="1"/>
    <col min="13572" max="13572" width="10.125" style="1" customWidth="1"/>
    <col min="13573" max="13573" width="11.625" style="1" customWidth="1"/>
    <col min="13574" max="13574" width="12.375" style="1" customWidth="1"/>
    <col min="13575" max="13575" width="12.125" style="1" customWidth="1"/>
    <col min="13576" max="13824" width="9.125" style="1"/>
    <col min="13825" max="13825" width="13.125" style="1" customWidth="1"/>
    <col min="13826" max="13826" width="23.875" style="1" customWidth="1"/>
    <col min="13827" max="13827" width="17.25" style="1" customWidth="1"/>
    <col min="13828" max="13828" width="10.125" style="1" customWidth="1"/>
    <col min="13829" max="13829" width="11.625" style="1" customWidth="1"/>
    <col min="13830" max="13830" width="12.375" style="1" customWidth="1"/>
    <col min="13831" max="13831" width="12.125" style="1" customWidth="1"/>
    <col min="13832" max="14080" width="9.125" style="1"/>
    <col min="14081" max="14081" width="13.125" style="1" customWidth="1"/>
    <col min="14082" max="14082" width="23.875" style="1" customWidth="1"/>
    <col min="14083" max="14083" width="17.25" style="1" customWidth="1"/>
    <col min="14084" max="14084" width="10.125" style="1" customWidth="1"/>
    <col min="14085" max="14085" width="11.625" style="1" customWidth="1"/>
    <col min="14086" max="14086" width="12.375" style="1" customWidth="1"/>
    <col min="14087" max="14087" width="12.125" style="1" customWidth="1"/>
    <col min="14088" max="14336" width="9.125" style="1"/>
    <col min="14337" max="14337" width="13.125" style="1" customWidth="1"/>
    <col min="14338" max="14338" width="23.875" style="1" customWidth="1"/>
    <col min="14339" max="14339" width="17.25" style="1" customWidth="1"/>
    <col min="14340" max="14340" width="10.125" style="1" customWidth="1"/>
    <col min="14341" max="14341" width="11.625" style="1" customWidth="1"/>
    <col min="14342" max="14342" width="12.375" style="1" customWidth="1"/>
    <col min="14343" max="14343" width="12.125" style="1" customWidth="1"/>
    <col min="14344" max="14592" width="9.125" style="1"/>
    <col min="14593" max="14593" width="13.125" style="1" customWidth="1"/>
    <col min="14594" max="14594" width="23.875" style="1" customWidth="1"/>
    <col min="14595" max="14595" width="17.25" style="1" customWidth="1"/>
    <col min="14596" max="14596" width="10.125" style="1" customWidth="1"/>
    <col min="14597" max="14597" width="11.625" style="1" customWidth="1"/>
    <col min="14598" max="14598" width="12.375" style="1" customWidth="1"/>
    <col min="14599" max="14599" width="12.125" style="1" customWidth="1"/>
    <col min="14600" max="14848" width="9.125" style="1"/>
    <col min="14849" max="14849" width="13.125" style="1" customWidth="1"/>
    <col min="14850" max="14850" width="23.875" style="1" customWidth="1"/>
    <col min="14851" max="14851" width="17.25" style="1" customWidth="1"/>
    <col min="14852" max="14852" width="10.125" style="1" customWidth="1"/>
    <col min="14853" max="14853" width="11.625" style="1" customWidth="1"/>
    <col min="14854" max="14854" width="12.375" style="1" customWidth="1"/>
    <col min="14855" max="14855" width="12.125" style="1" customWidth="1"/>
    <col min="14856" max="15104" width="9.125" style="1"/>
    <col min="15105" max="15105" width="13.125" style="1" customWidth="1"/>
    <col min="15106" max="15106" width="23.875" style="1" customWidth="1"/>
    <col min="15107" max="15107" width="17.25" style="1" customWidth="1"/>
    <col min="15108" max="15108" width="10.125" style="1" customWidth="1"/>
    <col min="15109" max="15109" width="11.625" style="1" customWidth="1"/>
    <col min="15110" max="15110" width="12.375" style="1" customWidth="1"/>
    <col min="15111" max="15111" width="12.125" style="1" customWidth="1"/>
    <col min="15112" max="15360" width="9.125" style="1"/>
    <col min="15361" max="15361" width="13.125" style="1" customWidth="1"/>
    <col min="15362" max="15362" width="23.875" style="1" customWidth="1"/>
    <col min="15363" max="15363" width="17.25" style="1" customWidth="1"/>
    <col min="15364" max="15364" width="10.125" style="1" customWidth="1"/>
    <col min="15365" max="15365" width="11.625" style="1" customWidth="1"/>
    <col min="15366" max="15366" width="12.375" style="1" customWidth="1"/>
    <col min="15367" max="15367" width="12.125" style="1" customWidth="1"/>
    <col min="15368" max="15616" width="9.125" style="1"/>
    <col min="15617" max="15617" width="13.125" style="1" customWidth="1"/>
    <col min="15618" max="15618" width="23.875" style="1" customWidth="1"/>
    <col min="15619" max="15619" width="17.25" style="1" customWidth="1"/>
    <col min="15620" max="15620" width="10.125" style="1" customWidth="1"/>
    <col min="15621" max="15621" width="11.625" style="1" customWidth="1"/>
    <col min="15622" max="15622" width="12.375" style="1" customWidth="1"/>
    <col min="15623" max="15623" width="12.125" style="1" customWidth="1"/>
    <col min="15624" max="15872" width="9.125" style="1"/>
    <col min="15873" max="15873" width="13.125" style="1" customWidth="1"/>
    <col min="15874" max="15874" width="23.875" style="1" customWidth="1"/>
    <col min="15875" max="15875" width="17.25" style="1" customWidth="1"/>
    <col min="15876" max="15876" width="10.125" style="1" customWidth="1"/>
    <col min="15877" max="15877" width="11.625" style="1" customWidth="1"/>
    <col min="15878" max="15878" width="12.375" style="1" customWidth="1"/>
    <col min="15879" max="15879" width="12.125" style="1" customWidth="1"/>
    <col min="15880" max="16128" width="9.125" style="1"/>
    <col min="16129" max="16129" width="13.125" style="1" customWidth="1"/>
    <col min="16130" max="16130" width="23.875" style="1" customWidth="1"/>
    <col min="16131" max="16131" width="17.25" style="1" customWidth="1"/>
    <col min="16132" max="16132" width="10.125" style="1" customWidth="1"/>
    <col min="16133" max="16133" width="11.625" style="1" customWidth="1"/>
    <col min="16134" max="16134" width="12.375" style="1" customWidth="1"/>
    <col min="16135" max="16135" width="12.125" style="1" customWidth="1"/>
    <col min="16136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281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289</v>
      </c>
      <c r="C15" s="164" t="s">
        <v>38</v>
      </c>
      <c r="D15" s="205">
        <v>47</v>
      </c>
      <c r="E15" s="205">
        <v>34</v>
      </c>
    </row>
    <row r="16" spans="1:5">
      <c r="A16" s="167" t="s">
        <v>45</v>
      </c>
      <c r="B16" s="203" t="s">
        <v>290</v>
      </c>
      <c r="C16" s="203" t="s">
        <v>39</v>
      </c>
      <c r="D16" s="205">
        <f>+D15</f>
        <v>47</v>
      </c>
      <c r="E16" s="205">
        <f>+E15</f>
        <v>34</v>
      </c>
    </row>
    <row r="17" spans="1:5">
      <c r="A17" s="167" t="s">
        <v>44</v>
      </c>
      <c r="B17" s="203" t="s">
        <v>290</v>
      </c>
      <c r="C17" s="203" t="s">
        <v>40</v>
      </c>
      <c r="D17" s="205">
        <f>+D15+21</f>
        <v>68</v>
      </c>
      <c r="E17" s="205">
        <f>+E15+21</f>
        <v>55</v>
      </c>
    </row>
    <row r="18" spans="1:5">
      <c r="A18" s="167" t="s">
        <v>44</v>
      </c>
      <c r="B18" s="203" t="s">
        <v>290</v>
      </c>
      <c r="C18" s="203" t="s">
        <v>41</v>
      </c>
      <c r="D18" s="205">
        <f>+D15+21</f>
        <v>68</v>
      </c>
      <c r="E18" s="205">
        <f>+E15+21</f>
        <v>55</v>
      </c>
    </row>
    <row r="19" spans="1:5">
      <c r="A19" s="165" t="s">
        <v>44</v>
      </c>
      <c r="B19" s="165" t="s">
        <v>290</v>
      </c>
      <c r="C19" s="165" t="s">
        <v>42</v>
      </c>
      <c r="D19" s="201">
        <f>+D15+9</f>
        <v>56</v>
      </c>
      <c r="E19" s="201">
        <f>+E15+9</f>
        <v>43</v>
      </c>
    </row>
    <row r="20" spans="1:5">
      <c r="A20" s="167" t="s">
        <v>49</v>
      </c>
      <c r="B20" s="164" t="s">
        <v>185</v>
      </c>
      <c r="C20" s="164" t="s">
        <v>38</v>
      </c>
      <c r="D20" s="205">
        <v>61</v>
      </c>
      <c r="E20" s="205">
        <v>48</v>
      </c>
    </row>
    <row r="21" spans="1:5">
      <c r="A21" s="167" t="s">
        <v>49</v>
      </c>
      <c r="B21" s="203" t="s">
        <v>185</v>
      </c>
      <c r="C21" s="203" t="s">
        <v>39</v>
      </c>
      <c r="D21" s="205">
        <f>+D20</f>
        <v>61</v>
      </c>
      <c r="E21" s="205">
        <f>+E20</f>
        <v>48</v>
      </c>
    </row>
    <row r="22" spans="1:5">
      <c r="A22" s="167" t="s">
        <v>49</v>
      </c>
      <c r="B22" s="203" t="s">
        <v>185</v>
      </c>
      <c r="C22" s="203" t="s">
        <v>40</v>
      </c>
      <c r="D22" s="205">
        <f>+D20+21</f>
        <v>82</v>
      </c>
      <c r="E22" s="205">
        <f>+E20+21</f>
        <v>69</v>
      </c>
    </row>
    <row r="23" spans="1:5">
      <c r="A23" s="167" t="s">
        <v>49</v>
      </c>
      <c r="B23" s="203" t="s">
        <v>185</v>
      </c>
      <c r="C23" s="203" t="s">
        <v>41</v>
      </c>
      <c r="D23" s="205">
        <f>+D20+21</f>
        <v>82</v>
      </c>
      <c r="E23" s="205">
        <f>+E20+21</f>
        <v>69</v>
      </c>
    </row>
    <row r="24" spans="1:5">
      <c r="A24" s="165" t="s">
        <v>49</v>
      </c>
      <c r="B24" s="165" t="s">
        <v>185</v>
      </c>
      <c r="C24" s="165" t="s">
        <v>42</v>
      </c>
      <c r="D24" s="201">
        <f>+D20+9</f>
        <v>70</v>
      </c>
      <c r="E24" s="201">
        <f>+E20+9</f>
        <v>57</v>
      </c>
    </row>
    <row r="25" spans="1:5">
      <c r="A25" s="164" t="s">
        <v>44</v>
      </c>
      <c r="B25" s="164" t="s">
        <v>282</v>
      </c>
      <c r="C25" s="203" t="s">
        <v>38</v>
      </c>
      <c r="D25" s="205">
        <v>76</v>
      </c>
      <c r="E25" s="205">
        <v>63</v>
      </c>
    </row>
    <row r="26" spans="1:5">
      <c r="A26" s="167" t="s">
        <v>45</v>
      </c>
      <c r="B26" s="203" t="s">
        <v>282</v>
      </c>
      <c r="C26" s="203" t="s">
        <v>39</v>
      </c>
      <c r="D26" s="205">
        <f>+D25</f>
        <v>76</v>
      </c>
      <c r="E26" s="205">
        <f>+E25</f>
        <v>63</v>
      </c>
    </row>
    <row r="27" spans="1:5">
      <c r="A27" s="167" t="s">
        <v>44</v>
      </c>
      <c r="B27" s="203" t="s">
        <v>282</v>
      </c>
      <c r="C27" s="203" t="s">
        <v>40</v>
      </c>
      <c r="D27" s="205">
        <f>+D25+21</f>
        <v>97</v>
      </c>
      <c r="E27" s="205">
        <f>+E25+21</f>
        <v>84</v>
      </c>
    </row>
    <row r="28" spans="1:5">
      <c r="A28" s="167" t="s">
        <v>44</v>
      </c>
      <c r="B28" s="203" t="s">
        <v>282</v>
      </c>
      <c r="C28" s="203" t="s">
        <v>41</v>
      </c>
      <c r="D28" s="205">
        <f>+D25+21</f>
        <v>97</v>
      </c>
      <c r="E28" s="205">
        <f>+E25+21</f>
        <v>84</v>
      </c>
    </row>
    <row r="29" spans="1:5" ht="14.3">
      <c r="A29" s="165" t="s">
        <v>44</v>
      </c>
      <c r="B29" s="165" t="s">
        <v>282</v>
      </c>
      <c r="C29" s="168" t="s">
        <v>42</v>
      </c>
      <c r="D29" s="201">
        <f>+D25+9</f>
        <v>85</v>
      </c>
      <c r="E29" s="201">
        <f>+E25+9</f>
        <v>72</v>
      </c>
    </row>
    <row r="30" spans="1:5">
      <c r="A30" s="167" t="s">
        <v>49</v>
      </c>
      <c r="B30" s="164" t="s">
        <v>283</v>
      </c>
      <c r="C30" s="203" t="s">
        <v>38</v>
      </c>
      <c r="D30" s="205">
        <v>104</v>
      </c>
      <c r="E30" s="205">
        <v>91</v>
      </c>
    </row>
    <row r="31" spans="1:5">
      <c r="A31" s="167" t="s">
        <v>49</v>
      </c>
      <c r="B31" s="203" t="s">
        <v>283</v>
      </c>
      <c r="C31" s="203" t="s">
        <v>39</v>
      </c>
      <c r="D31" s="205">
        <f>+D30</f>
        <v>104</v>
      </c>
      <c r="E31" s="205">
        <f>+E30</f>
        <v>91</v>
      </c>
    </row>
    <row r="32" spans="1:5">
      <c r="A32" s="167" t="s">
        <v>49</v>
      </c>
      <c r="B32" s="203" t="s">
        <v>283</v>
      </c>
      <c r="C32" s="203" t="s">
        <v>40</v>
      </c>
      <c r="D32" s="205">
        <f>+D30+21</f>
        <v>125</v>
      </c>
      <c r="E32" s="205">
        <f>+E30+21</f>
        <v>112</v>
      </c>
    </row>
    <row r="33" spans="1:5">
      <c r="A33" s="167" t="s">
        <v>49</v>
      </c>
      <c r="B33" s="203" t="s">
        <v>283</v>
      </c>
      <c r="C33" s="203" t="s">
        <v>41</v>
      </c>
      <c r="D33" s="205">
        <f>+D30+21</f>
        <v>125</v>
      </c>
      <c r="E33" s="205">
        <f>+E30+21</f>
        <v>112</v>
      </c>
    </row>
    <row r="34" spans="1:5" ht="14.3">
      <c r="A34" s="165" t="s">
        <v>49</v>
      </c>
      <c r="B34" s="165" t="s">
        <v>283</v>
      </c>
      <c r="C34" s="168" t="s">
        <v>42</v>
      </c>
      <c r="D34" s="201">
        <f>+D30+9</f>
        <v>113</v>
      </c>
      <c r="E34" s="201">
        <f>+E30+9</f>
        <v>100</v>
      </c>
    </row>
    <row r="36" spans="1:5" ht="14.3">
      <c r="A36" s="29" t="s">
        <v>260</v>
      </c>
      <c r="D36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21"/>
  <sheetViews>
    <sheetView topLeftCell="A91" zoomScale="85" zoomScaleNormal="85" workbookViewId="0">
      <selection activeCell="B111" sqref="B111"/>
    </sheetView>
  </sheetViews>
  <sheetFormatPr defaultColWidth="9.125" defaultRowHeight="12.9"/>
  <cols>
    <col min="1" max="1" width="17" style="1" customWidth="1"/>
    <col min="2" max="2" width="41" style="1" customWidth="1"/>
    <col min="3" max="3" width="20.25" style="1" customWidth="1"/>
    <col min="4" max="4" width="12.125" style="34" customWidth="1"/>
    <col min="5" max="5" width="12.125" style="1" customWidth="1"/>
    <col min="6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48</v>
      </c>
    </row>
    <row r="5" spans="1:4">
      <c r="A5" s="1" t="s">
        <v>23</v>
      </c>
      <c r="B5" s="1" t="s">
        <v>150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564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405" t="s">
        <v>35</v>
      </c>
      <c r="B13" s="462" t="s">
        <v>36</v>
      </c>
      <c r="C13" s="462" t="s">
        <v>37</v>
      </c>
      <c r="D13" s="490">
        <v>45170</v>
      </c>
    </row>
    <row r="14" spans="1:4">
      <c r="A14" s="241"/>
      <c r="B14" s="156"/>
      <c r="C14" s="156"/>
      <c r="D14" s="486">
        <v>45260</v>
      </c>
    </row>
    <row r="15" spans="1:4" ht="14.3">
      <c r="A15" s="491" t="s">
        <v>154</v>
      </c>
      <c r="B15" s="491" t="s">
        <v>155</v>
      </c>
      <c r="C15" s="491" t="s">
        <v>38</v>
      </c>
      <c r="D15" s="459">
        <v>281</v>
      </c>
    </row>
    <row r="16" spans="1:4" ht="14.3">
      <c r="A16" s="457" t="s">
        <v>154</v>
      </c>
      <c r="B16" s="457" t="s">
        <v>155</v>
      </c>
      <c r="C16" s="457" t="s">
        <v>39</v>
      </c>
      <c r="D16" s="459">
        <f>+D15</f>
        <v>281</v>
      </c>
    </row>
    <row r="17" spans="1:4" ht="14.3">
      <c r="A17" s="457" t="s">
        <v>154</v>
      </c>
      <c r="B17" s="457" t="s">
        <v>155</v>
      </c>
      <c r="C17" s="457" t="s">
        <v>40</v>
      </c>
      <c r="D17" s="459">
        <f>+D15+123</f>
        <v>404</v>
      </c>
    </row>
    <row r="18" spans="1:4" ht="14.3">
      <c r="A18" s="457" t="s">
        <v>154</v>
      </c>
      <c r="B18" s="457" t="s">
        <v>155</v>
      </c>
      <c r="C18" s="457" t="s">
        <v>41</v>
      </c>
      <c r="D18" s="459">
        <f>+D15+63</f>
        <v>344</v>
      </c>
    </row>
    <row r="19" spans="1:4" ht="14.3">
      <c r="A19" s="483" t="s">
        <v>154</v>
      </c>
      <c r="B19" s="483" t="s">
        <v>155</v>
      </c>
      <c r="C19" s="483" t="s">
        <v>42</v>
      </c>
      <c r="D19" s="487">
        <f>+D15+18</f>
        <v>299</v>
      </c>
    </row>
    <row r="20" spans="1:4" ht="14.3">
      <c r="A20" s="491" t="s">
        <v>154</v>
      </c>
      <c r="B20" s="491" t="s">
        <v>156</v>
      </c>
      <c r="C20" s="491" t="s">
        <v>38</v>
      </c>
      <c r="D20" s="459">
        <v>340</v>
      </c>
    </row>
    <row r="21" spans="1:4" ht="14.3">
      <c r="A21" s="457" t="s">
        <v>154</v>
      </c>
      <c r="B21" s="457" t="s">
        <v>156</v>
      </c>
      <c r="C21" s="457" t="s">
        <v>39</v>
      </c>
      <c r="D21" s="459">
        <f>+D20</f>
        <v>340</v>
      </c>
    </row>
    <row r="22" spans="1:4" ht="14.3">
      <c r="A22" s="457" t="s">
        <v>154</v>
      </c>
      <c r="B22" s="457" t="s">
        <v>156</v>
      </c>
      <c r="C22" s="457" t="s">
        <v>40</v>
      </c>
      <c r="D22" s="459">
        <f>+D20+123</f>
        <v>463</v>
      </c>
    </row>
    <row r="23" spans="1:4" ht="14.3">
      <c r="A23" s="457" t="s">
        <v>154</v>
      </c>
      <c r="B23" s="457" t="s">
        <v>156</v>
      </c>
      <c r="C23" s="457" t="s">
        <v>41</v>
      </c>
      <c r="D23" s="459">
        <f>+D20+63</f>
        <v>403</v>
      </c>
    </row>
    <row r="24" spans="1:4" ht="14.3">
      <c r="A24" s="483" t="s">
        <v>154</v>
      </c>
      <c r="B24" s="483" t="s">
        <v>156</v>
      </c>
      <c r="C24" s="483" t="s">
        <v>42</v>
      </c>
      <c r="D24" s="487">
        <f>+D20+18</f>
        <v>358</v>
      </c>
    </row>
    <row r="25" spans="1:4" ht="14.3">
      <c r="A25" s="491" t="s">
        <v>49</v>
      </c>
      <c r="B25" s="491" t="s">
        <v>682</v>
      </c>
      <c r="C25" s="491" t="s">
        <v>38</v>
      </c>
      <c r="D25" s="492">
        <v>410</v>
      </c>
    </row>
    <row r="26" spans="1:4" ht="14.3">
      <c r="A26" s="457" t="s">
        <v>49</v>
      </c>
      <c r="B26" s="457" t="s">
        <v>682</v>
      </c>
      <c r="C26" s="457" t="s">
        <v>39</v>
      </c>
      <c r="D26" s="459">
        <f>+D25</f>
        <v>410</v>
      </c>
    </row>
    <row r="27" spans="1:4" ht="14.3">
      <c r="A27" s="457" t="s">
        <v>49</v>
      </c>
      <c r="B27" s="457" t="s">
        <v>682</v>
      </c>
      <c r="C27" s="457" t="s">
        <v>159</v>
      </c>
      <c r="D27" s="459">
        <f>+D25+63+18</f>
        <v>491</v>
      </c>
    </row>
    <row r="28" spans="1:4" ht="14.3">
      <c r="A28" s="457" t="s">
        <v>49</v>
      </c>
      <c r="B28" s="457" t="s">
        <v>682</v>
      </c>
      <c r="C28" s="457" t="s">
        <v>160</v>
      </c>
      <c r="D28" s="459">
        <f>+D25+63</f>
        <v>473</v>
      </c>
    </row>
    <row r="29" spans="1:4" ht="14.3">
      <c r="A29" s="483" t="s">
        <v>49</v>
      </c>
      <c r="B29" s="457" t="s">
        <v>682</v>
      </c>
      <c r="C29" s="493" t="s">
        <v>42</v>
      </c>
      <c r="D29" s="487">
        <f>+D25+18</f>
        <v>428</v>
      </c>
    </row>
    <row r="30" spans="1:4" ht="14.3">
      <c r="A30" s="491" t="s">
        <v>49</v>
      </c>
      <c r="B30" s="491" t="s">
        <v>683</v>
      </c>
      <c r="C30" s="491" t="s">
        <v>38</v>
      </c>
      <c r="D30" s="492">
        <v>460</v>
      </c>
    </row>
    <row r="31" spans="1:4" ht="14.3">
      <c r="A31" s="457" t="s">
        <v>49</v>
      </c>
      <c r="B31" s="457" t="s">
        <v>683</v>
      </c>
      <c r="C31" s="457" t="s">
        <v>39</v>
      </c>
      <c r="D31" s="459">
        <f>+D30</f>
        <v>460</v>
      </c>
    </row>
    <row r="32" spans="1:4" ht="14.3">
      <c r="A32" s="457" t="s">
        <v>49</v>
      </c>
      <c r="B32" s="457" t="s">
        <v>683</v>
      </c>
      <c r="C32" s="457" t="s">
        <v>159</v>
      </c>
      <c r="D32" s="459">
        <f>+D30+63+18</f>
        <v>541</v>
      </c>
    </row>
    <row r="33" spans="1:4" ht="14.3">
      <c r="A33" s="457" t="s">
        <v>49</v>
      </c>
      <c r="B33" s="457" t="s">
        <v>683</v>
      </c>
      <c r="C33" s="457" t="s">
        <v>160</v>
      </c>
      <c r="D33" s="459">
        <f>+D30+63</f>
        <v>523</v>
      </c>
    </row>
    <row r="34" spans="1:4" ht="14.3">
      <c r="A34" s="483" t="s">
        <v>49</v>
      </c>
      <c r="B34" s="483" t="s">
        <v>683</v>
      </c>
      <c r="C34" s="493" t="s">
        <v>42</v>
      </c>
      <c r="D34" s="487">
        <f>+D30+18</f>
        <v>478</v>
      </c>
    </row>
    <row r="35" spans="1:4" ht="14.3">
      <c r="A35" s="491" t="s">
        <v>161</v>
      </c>
      <c r="B35" s="491" t="s">
        <v>162</v>
      </c>
      <c r="C35" s="457" t="s">
        <v>38</v>
      </c>
      <c r="D35" s="492">
        <v>665</v>
      </c>
    </row>
    <row r="36" spans="1:4" ht="14.3">
      <c r="A36" s="457" t="s">
        <v>161</v>
      </c>
      <c r="B36" s="457" t="s">
        <v>162</v>
      </c>
      <c r="C36" s="457" t="s">
        <v>40</v>
      </c>
      <c r="D36" s="459">
        <f>+D35+123</f>
        <v>788</v>
      </c>
    </row>
    <row r="37" spans="1:4" ht="14.3">
      <c r="A37" s="457" t="s">
        <v>161</v>
      </c>
      <c r="B37" s="457" t="s">
        <v>162</v>
      </c>
      <c r="C37" s="457" t="s">
        <v>41</v>
      </c>
      <c r="D37" s="459">
        <f>+D35+63</f>
        <v>728</v>
      </c>
    </row>
    <row r="38" spans="1:4" ht="14.3">
      <c r="A38" s="483" t="s">
        <v>161</v>
      </c>
      <c r="B38" s="457" t="s">
        <v>162</v>
      </c>
      <c r="C38" s="493" t="s">
        <v>42</v>
      </c>
      <c r="D38" s="487">
        <f>+D35+18</f>
        <v>683</v>
      </c>
    </row>
    <row r="39" spans="1:4" ht="14.3">
      <c r="A39" s="491" t="s">
        <v>111</v>
      </c>
      <c r="B39" s="491" t="s">
        <v>163</v>
      </c>
      <c r="C39" s="457" t="s">
        <v>38</v>
      </c>
      <c r="D39" s="492">
        <v>850</v>
      </c>
    </row>
    <row r="40" spans="1:4" ht="14.3">
      <c r="A40" s="457" t="s">
        <v>111</v>
      </c>
      <c r="B40" s="457" t="s">
        <v>163</v>
      </c>
      <c r="C40" s="457" t="s">
        <v>40</v>
      </c>
      <c r="D40" s="459">
        <f>+D39+123</f>
        <v>973</v>
      </c>
    </row>
    <row r="41" spans="1:4" ht="14.3">
      <c r="A41" s="457" t="s">
        <v>111</v>
      </c>
      <c r="B41" s="457" t="s">
        <v>163</v>
      </c>
      <c r="C41" s="457" t="s">
        <v>41</v>
      </c>
      <c r="D41" s="459">
        <f>+D39+63</f>
        <v>913</v>
      </c>
    </row>
    <row r="42" spans="1:4" ht="14.3">
      <c r="A42" s="457" t="s">
        <v>111</v>
      </c>
      <c r="B42" s="457" t="s">
        <v>163</v>
      </c>
      <c r="C42" s="493" t="s">
        <v>42</v>
      </c>
      <c r="D42" s="487">
        <f>+D39+18</f>
        <v>868</v>
      </c>
    </row>
    <row r="43" spans="1:4" ht="14.3">
      <c r="A43" s="491" t="s">
        <v>111</v>
      </c>
      <c r="B43" s="491" t="s">
        <v>164</v>
      </c>
      <c r="C43" s="457" t="s">
        <v>38</v>
      </c>
      <c r="D43" s="492">
        <v>1060</v>
      </c>
    </row>
    <row r="44" spans="1:4" ht="14.3">
      <c r="A44" s="457" t="s">
        <v>111</v>
      </c>
      <c r="B44" s="457" t="s">
        <v>164</v>
      </c>
      <c r="C44" s="457" t="s">
        <v>40</v>
      </c>
      <c r="D44" s="459">
        <f>+D43+123</f>
        <v>1183</v>
      </c>
    </row>
    <row r="45" spans="1:4" ht="14.3">
      <c r="A45" s="457" t="s">
        <v>111</v>
      </c>
      <c r="B45" s="457" t="s">
        <v>164</v>
      </c>
      <c r="C45" s="457" t="s">
        <v>41</v>
      </c>
      <c r="D45" s="459">
        <f>+D43+63</f>
        <v>1123</v>
      </c>
    </row>
    <row r="46" spans="1:4" ht="14.3">
      <c r="A46" s="483" t="s">
        <v>111</v>
      </c>
      <c r="B46" s="483" t="s">
        <v>164</v>
      </c>
      <c r="C46" s="493" t="s">
        <v>42</v>
      </c>
      <c r="D46" s="487">
        <f>+D43+18</f>
        <v>1078</v>
      </c>
    </row>
    <row r="47" spans="1:4" ht="16.3">
      <c r="A47" s="396"/>
      <c r="D47" s="1"/>
    </row>
    <row r="48" spans="1:4" ht="16.3">
      <c r="A48" s="396" t="s">
        <v>679</v>
      </c>
      <c r="D48" s="1"/>
    </row>
    <row r="49" spans="1:5" ht="16.3">
      <c r="A49" s="494" t="s">
        <v>151</v>
      </c>
    </row>
    <row r="50" spans="1:5" ht="16.3">
      <c r="A50" s="494" t="s">
        <v>680</v>
      </c>
    </row>
    <row r="51" spans="1:5" ht="16.3">
      <c r="A51" s="495" t="s">
        <v>153</v>
      </c>
    </row>
    <row r="52" spans="1:5" ht="16.3">
      <c r="A52" s="494" t="s">
        <v>526</v>
      </c>
    </row>
    <row r="53" spans="1:5" ht="16.3">
      <c r="A53" s="494" t="s">
        <v>681</v>
      </c>
      <c r="D53" s="1"/>
    </row>
    <row r="55" spans="1:5" ht="14.3">
      <c r="A55" s="327" t="s">
        <v>684</v>
      </c>
      <c r="B55" s="328"/>
    </row>
    <row r="57" spans="1:5">
      <c r="A57" s="1" t="s">
        <v>20</v>
      </c>
      <c r="B57" s="1" t="s">
        <v>21</v>
      </c>
      <c r="E57" s="34"/>
    </row>
    <row r="58" spans="1:5">
      <c r="A58" s="1" t="s">
        <v>22</v>
      </c>
      <c r="B58" s="1" t="s">
        <v>48</v>
      </c>
      <c r="E58" s="34"/>
    </row>
    <row r="59" spans="1:5">
      <c r="A59" s="1" t="s">
        <v>23</v>
      </c>
      <c r="B59" s="1" t="s">
        <v>150</v>
      </c>
      <c r="E59" s="34"/>
    </row>
    <row r="60" spans="1:5">
      <c r="A60" s="1" t="s">
        <v>24</v>
      </c>
      <c r="B60" s="1" t="s">
        <v>25</v>
      </c>
      <c r="E60" s="34"/>
    </row>
    <row r="61" spans="1:5">
      <c r="A61" s="1" t="s">
        <v>26</v>
      </c>
      <c r="B61" s="1" t="s">
        <v>27</v>
      </c>
      <c r="E61" s="34"/>
    </row>
    <row r="62" spans="1:5">
      <c r="A62" s="1" t="s">
        <v>28</v>
      </c>
      <c r="B62" s="1" t="s">
        <v>645</v>
      </c>
      <c r="E62" s="34"/>
    </row>
    <row r="63" spans="1:5">
      <c r="A63" s="1" t="s">
        <v>29</v>
      </c>
      <c r="B63" s="1" t="s">
        <v>30</v>
      </c>
      <c r="E63" s="34"/>
    </row>
    <row r="64" spans="1:5" ht="14.3">
      <c r="A64" s="1" t="s">
        <v>31</v>
      </c>
      <c r="B64" s="29" t="s">
        <v>32</v>
      </c>
      <c r="E64" s="34"/>
    </row>
    <row r="65" spans="1:5">
      <c r="A65" s="1" t="s">
        <v>33</v>
      </c>
      <c r="B65" s="1" t="s">
        <v>34</v>
      </c>
      <c r="E65" s="34"/>
    </row>
    <row r="66" spans="1:5">
      <c r="E66" s="34"/>
    </row>
    <row r="67" spans="1:5">
      <c r="A67" s="544" t="s">
        <v>35</v>
      </c>
      <c r="B67" s="462" t="s">
        <v>36</v>
      </c>
      <c r="C67" s="462" t="s">
        <v>37</v>
      </c>
      <c r="D67" s="516">
        <v>45261</v>
      </c>
      <c r="E67" s="516">
        <v>45296</v>
      </c>
    </row>
    <row r="68" spans="1:5">
      <c r="A68" s="241"/>
      <c r="B68" s="156"/>
      <c r="C68" s="156"/>
      <c r="D68" s="528">
        <v>45287</v>
      </c>
      <c r="E68" s="528">
        <v>45382</v>
      </c>
    </row>
    <row r="69" spans="1:5" ht="14.3">
      <c r="A69" s="515" t="s">
        <v>154</v>
      </c>
      <c r="B69" s="515" t="s">
        <v>155</v>
      </c>
      <c r="C69" s="515" t="s">
        <v>38</v>
      </c>
      <c r="D69" s="459">
        <v>280</v>
      </c>
      <c r="E69" s="459">
        <v>282</v>
      </c>
    </row>
    <row r="70" spans="1:5" ht="14.3">
      <c r="A70" s="457" t="s">
        <v>154</v>
      </c>
      <c r="B70" s="457" t="s">
        <v>155</v>
      </c>
      <c r="C70" s="457" t="s">
        <v>39</v>
      </c>
      <c r="D70" s="459">
        <f>+D69</f>
        <v>280</v>
      </c>
      <c r="E70" s="459">
        <f>+E69</f>
        <v>282</v>
      </c>
    </row>
    <row r="71" spans="1:5" ht="14.3">
      <c r="A71" s="457" t="s">
        <v>154</v>
      </c>
      <c r="B71" s="457" t="s">
        <v>155</v>
      </c>
      <c r="C71" s="457" t="s">
        <v>40</v>
      </c>
      <c r="D71" s="459">
        <f>+D69+123</f>
        <v>403</v>
      </c>
      <c r="E71" s="459">
        <f>+E69+123</f>
        <v>405</v>
      </c>
    </row>
    <row r="72" spans="1:5" ht="14.3">
      <c r="A72" s="457" t="s">
        <v>154</v>
      </c>
      <c r="B72" s="457" t="s">
        <v>155</v>
      </c>
      <c r="C72" s="457" t="s">
        <v>41</v>
      </c>
      <c r="D72" s="459">
        <f>+D69+63</f>
        <v>343</v>
      </c>
      <c r="E72" s="459">
        <f>+E69+63</f>
        <v>345</v>
      </c>
    </row>
    <row r="73" spans="1:5" ht="14.3">
      <c r="A73" s="527" t="s">
        <v>154</v>
      </c>
      <c r="B73" s="527" t="s">
        <v>155</v>
      </c>
      <c r="C73" s="527" t="s">
        <v>42</v>
      </c>
      <c r="D73" s="530">
        <f>+D69+18</f>
        <v>298</v>
      </c>
      <c r="E73" s="530">
        <f>+E69+18</f>
        <v>300</v>
      </c>
    </row>
    <row r="74" spans="1:5" ht="14.3">
      <c r="A74" s="515" t="s">
        <v>154</v>
      </c>
      <c r="B74" s="515" t="s">
        <v>156</v>
      </c>
      <c r="C74" s="515" t="s">
        <v>38</v>
      </c>
      <c r="D74" s="459">
        <v>338</v>
      </c>
      <c r="E74" s="459">
        <v>340</v>
      </c>
    </row>
    <row r="75" spans="1:5" ht="14.3">
      <c r="A75" s="457" t="s">
        <v>154</v>
      </c>
      <c r="B75" s="457" t="s">
        <v>156</v>
      </c>
      <c r="C75" s="457" t="s">
        <v>39</v>
      </c>
      <c r="D75" s="459">
        <f>+D74</f>
        <v>338</v>
      </c>
      <c r="E75" s="459">
        <f>+E74</f>
        <v>340</v>
      </c>
    </row>
    <row r="76" spans="1:5" ht="14.3">
      <c r="A76" s="457" t="s">
        <v>154</v>
      </c>
      <c r="B76" s="457" t="s">
        <v>156</v>
      </c>
      <c r="C76" s="457" t="s">
        <v>40</v>
      </c>
      <c r="D76" s="459">
        <f>+D74+123</f>
        <v>461</v>
      </c>
      <c r="E76" s="459">
        <f>+E74+123</f>
        <v>463</v>
      </c>
    </row>
    <row r="77" spans="1:5" ht="14.3">
      <c r="A77" s="457" t="s">
        <v>154</v>
      </c>
      <c r="B77" s="457" t="s">
        <v>156</v>
      </c>
      <c r="C77" s="457" t="s">
        <v>41</v>
      </c>
      <c r="D77" s="459">
        <f>+D74+63</f>
        <v>401</v>
      </c>
      <c r="E77" s="459">
        <f>+E74+63</f>
        <v>403</v>
      </c>
    </row>
    <row r="78" spans="1:5" ht="14.3">
      <c r="A78" s="527" t="s">
        <v>154</v>
      </c>
      <c r="B78" s="527" t="s">
        <v>156</v>
      </c>
      <c r="C78" s="527" t="s">
        <v>42</v>
      </c>
      <c r="D78" s="530">
        <f>+D74+18</f>
        <v>356</v>
      </c>
      <c r="E78" s="530">
        <f>+E74+18</f>
        <v>358</v>
      </c>
    </row>
    <row r="79" spans="1:5" ht="14.3">
      <c r="A79" s="515" t="s">
        <v>49</v>
      </c>
      <c r="B79" s="515" t="s">
        <v>157</v>
      </c>
      <c r="C79" s="515" t="s">
        <v>38</v>
      </c>
      <c r="D79" s="523">
        <v>404</v>
      </c>
      <c r="E79" s="523">
        <v>407</v>
      </c>
    </row>
    <row r="80" spans="1:5" ht="14.3">
      <c r="A80" s="457" t="s">
        <v>49</v>
      </c>
      <c r="B80" s="457" t="s">
        <v>157</v>
      </c>
      <c r="C80" s="457" t="s">
        <v>40</v>
      </c>
      <c r="D80" s="459">
        <f>+D79</f>
        <v>404</v>
      </c>
      <c r="E80" s="459">
        <f>+E79</f>
        <v>407</v>
      </c>
    </row>
    <row r="81" spans="1:5" ht="14.3">
      <c r="A81" s="457" t="s">
        <v>49</v>
      </c>
      <c r="B81" s="457" t="s">
        <v>158</v>
      </c>
      <c r="C81" s="457" t="s">
        <v>159</v>
      </c>
      <c r="D81" s="459">
        <f>+D79+63+18</f>
        <v>485</v>
      </c>
      <c r="E81" s="459">
        <f>+E79+63+18</f>
        <v>488</v>
      </c>
    </row>
    <row r="82" spans="1:5" ht="14.3">
      <c r="A82" s="457" t="s">
        <v>49</v>
      </c>
      <c r="B82" s="457" t="s">
        <v>158</v>
      </c>
      <c r="C82" s="457" t="s">
        <v>160</v>
      </c>
      <c r="D82" s="459">
        <f>+D79+63</f>
        <v>467</v>
      </c>
      <c r="E82" s="459">
        <f>+E79+63</f>
        <v>470</v>
      </c>
    </row>
    <row r="83" spans="1:5" ht="14.3">
      <c r="A83" s="527" t="s">
        <v>49</v>
      </c>
      <c r="B83" s="527" t="s">
        <v>158</v>
      </c>
      <c r="C83" s="545" t="s">
        <v>42</v>
      </c>
      <c r="D83" s="530">
        <f>+D79+18</f>
        <v>422</v>
      </c>
      <c r="E83" s="530">
        <f>+E79+18</f>
        <v>425</v>
      </c>
    </row>
    <row r="84" spans="1:5" ht="14.3">
      <c r="A84" s="515" t="s">
        <v>161</v>
      </c>
      <c r="B84" s="515" t="s">
        <v>162</v>
      </c>
      <c r="C84" s="457" t="s">
        <v>38</v>
      </c>
      <c r="D84" s="523">
        <v>662</v>
      </c>
      <c r="E84" s="523">
        <v>667</v>
      </c>
    </row>
    <row r="85" spans="1:5" ht="14.3">
      <c r="A85" s="457" t="s">
        <v>161</v>
      </c>
      <c r="B85" s="457" t="s">
        <v>162</v>
      </c>
      <c r="C85" s="457" t="s">
        <v>40</v>
      </c>
      <c r="D85" s="459">
        <f>+D84+123</f>
        <v>785</v>
      </c>
      <c r="E85" s="459">
        <f>+E84+123</f>
        <v>790</v>
      </c>
    </row>
    <row r="86" spans="1:5" ht="14.3">
      <c r="A86" s="457" t="s">
        <v>161</v>
      </c>
      <c r="B86" s="457" t="s">
        <v>162</v>
      </c>
      <c r="C86" s="457" t="s">
        <v>41</v>
      </c>
      <c r="D86" s="459">
        <f>+D84+63</f>
        <v>725</v>
      </c>
      <c r="E86" s="459">
        <f>+E84+63</f>
        <v>730</v>
      </c>
    </row>
    <row r="87" spans="1:5" ht="14.3">
      <c r="A87" s="527" t="s">
        <v>161</v>
      </c>
      <c r="B87" s="457" t="s">
        <v>162</v>
      </c>
      <c r="C87" s="545" t="s">
        <v>42</v>
      </c>
      <c r="D87" s="530">
        <f>+D84+18</f>
        <v>680</v>
      </c>
      <c r="E87" s="530">
        <f>+E84+18</f>
        <v>685</v>
      </c>
    </row>
    <row r="88" spans="1:5" ht="14.3">
      <c r="A88" s="515" t="s">
        <v>111</v>
      </c>
      <c r="B88" s="515" t="s">
        <v>163</v>
      </c>
      <c r="C88" s="457" t="s">
        <v>38</v>
      </c>
      <c r="D88" s="523">
        <v>838</v>
      </c>
      <c r="E88" s="523">
        <v>842</v>
      </c>
    </row>
    <row r="89" spans="1:5" ht="14.3">
      <c r="A89" s="457" t="s">
        <v>111</v>
      </c>
      <c r="B89" s="457" t="s">
        <v>163</v>
      </c>
      <c r="C89" s="457" t="s">
        <v>40</v>
      </c>
      <c r="D89" s="459">
        <f>+D88+123</f>
        <v>961</v>
      </c>
      <c r="E89" s="459">
        <f>+E88+123</f>
        <v>965</v>
      </c>
    </row>
    <row r="90" spans="1:5" ht="14.3">
      <c r="A90" s="457" t="s">
        <v>111</v>
      </c>
      <c r="B90" s="457" t="s">
        <v>163</v>
      </c>
      <c r="C90" s="457" t="s">
        <v>41</v>
      </c>
      <c r="D90" s="459">
        <f>+D88+63</f>
        <v>901</v>
      </c>
      <c r="E90" s="459">
        <f>+E88+63</f>
        <v>905</v>
      </c>
    </row>
    <row r="91" spans="1:5" ht="14.3">
      <c r="A91" s="457" t="s">
        <v>111</v>
      </c>
      <c r="B91" s="457" t="s">
        <v>163</v>
      </c>
      <c r="C91" s="545" t="s">
        <v>42</v>
      </c>
      <c r="D91" s="530">
        <f>+D88+18</f>
        <v>856</v>
      </c>
      <c r="E91" s="530">
        <f>+E88+18</f>
        <v>860</v>
      </c>
    </row>
    <row r="92" spans="1:5" ht="14.3">
      <c r="A92" s="515" t="s">
        <v>111</v>
      </c>
      <c r="B92" s="515" t="s">
        <v>164</v>
      </c>
      <c r="C92" s="457" t="s">
        <v>38</v>
      </c>
      <c r="D92" s="523">
        <v>1060</v>
      </c>
      <c r="E92" s="523">
        <v>1063</v>
      </c>
    </row>
    <row r="93" spans="1:5" ht="14.3">
      <c r="A93" s="457" t="s">
        <v>111</v>
      </c>
      <c r="B93" s="457" t="s">
        <v>164</v>
      </c>
      <c r="C93" s="457" t="s">
        <v>40</v>
      </c>
      <c r="D93" s="459">
        <f>+D92+123</f>
        <v>1183</v>
      </c>
      <c r="E93" s="459">
        <f>+E92+123</f>
        <v>1186</v>
      </c>
    </row>
    <row r="94" spans="1:5" ht="14.3">
      <c r="A94" s="457" t="s">
        <v>111</v>
      </c>
      <c r="B94" s="457" t="s">
        <v>164</v>
      </c>
      <c r="C94" s="457" t="s">
        <v>41</v>
      </c>
      <c r="D94" s="459">
        <f>+D92+63</f>
        <v>1123</v>
      </c>
      <c r="E94" s="459">
        <f>+E92+63</f>
        <v>1126</v>
      </c>
    </row>
    <row r="95" spans="1:5" ht="14.3">
      <c r="A95" s="527" t="s">
        <v>111</v>
      </c>
      <c r="B95" s="527" t="s">
        <v>164</v>
      </c>
      <c r="C95" s="545" t="s">
        <v>42</v>
      </c>
      <c r="D95" s="530">
        <f>+D92+18</f>
        <v>1078</v>
      </c>
      <c r="E95" s="530">
        <f>+E92+18</f>
        <v>1081</v>
      </c>
    </row>
    <row r="96" spans="1:5" ht="16.3">
      <c r="A96" s="396"/>
      <c r="D96" s="1"/>
    </row>
    <row r="97" spans="1:5" ht="16.3">
      <c r="A97" s="546" t="s">
        <v>732</v>
      </c>
      <c r="D97" s="1"/>
    </row>
    <row r="98" spans="1:5" ht="16.3">
      <c r="A98" s="547" t="s">
        <v>151</v>
      </c>
      <c r="E98" s="34"/>
    </row>
    <row r="99" spans="1:5" ht="16.3">
      <c r="A99" s="547" t="s">
        <v>690</v>
      </c>
      <c r="E99" s="34"/>
    </row>
    <row r="100" spans="1:5" ht="16.3">
      <c r="A100" s="548" t="s">
        <v>153</v>
      </c>
      <c r="E100" s="34"/>
    </row>
    <row r="101" spans="1:5" ht="16.3">
      <c r="A101" s="547" t="s">
        <v>526</v>
      </c>
      <c r="E101" s="34"/>
    </row>
    <row r="102" spans="1:5" ht="16.3">
      <c r="A102" s="547" t="s">
        <v>733</v>
      </c>
      <c r="D102" s="1"/>
    </row>
    <row r="103" spans="1:5" ht="16.3">
      <c r="A103" s="547"/>
      <c r="D103" s="1"/>
    </row>
    <row r="104" spans="1:5">
      <c r="E104" s="34"/>
    </row>
    <row r="105" spans="1:5">
      <c r="E105" s="34"/>
    </row>
    <row r="106" spans="1:5" ht="14.3">
      <c r="A106" s="410" t="s">
        <v>731</v>
      </c>
      <c r="B106" s="328"/>
      <c r="E106" s="34"/>
    </row>
    <row r="107" spans="1:5">
      <c r="E107" s="34"/>
    </row>
    <row r="117" spans="4:4">
      <c r="D117" s="1"/>
    </row>
    <row r="118" spans="4:4">
      <c r="D118" s="1"/>
    </row>
    <row r="119" spans="4:4">
      <c r="D119" s="1"/>
    </row>
    <row r="120" spans="4:4">
      <c r="D120" s="1"/>
    </row>
    <row r="121" spans="4:4">
      <c r="D121" s="1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1"/>
  <sheetViews>
    <sheetView topLeftCell="A10" workbookViewId="0">
      <selection activeCell="F19" sqref="F19"/>
    </sheetView>
  </sheetViews>
  <sheetFormatPr defaultRowHeight="12.9"/>
  <cols>
    <col min="1" max="1" width="16.25" style="1" customWidth="1"/>
    <col min="2" max="2" width="18.87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268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2" spans="1:5">
      <c r="D12" s="1"/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276</v>
      </c>
      <c r="C15" s="164" t="s">
        <v>38</v>
      </c>
      <c r="D15" s="205">
        <v>115</v>
      </c>
      <c r="E15" s="205">
        <v>101</v>
      </c>
    </row>
    <row r="16" spans="1:5">
      <c r="A16" s="167" t="s">
        <v>45</v>
      </c>
      <c r="B16" s="203" t="s">
        <v>276</v>
      </c>
      <c r="C16" s="203" t="s">
        <v>39</v>
      </c>
      <c r="D16" s="205">
        <f>+D15</f>
        <v>115</v>
      </c>
      <c r="E16" s="205">
        <f>+E15</f>
        <v>101</v>
      </c>
    </row>
    <row r="17" spans="1:5">
      <c r="A17" s="167" t="s">
        <v>44</v>
      </c>
      <c r="B17" s="203" t="s">
        <v>276</v>
      </c>
      <c r="C17" s="203" t="s">
        <v>40</v>
      </c>
      <c r="D17" s="205">
        <f>+D15+36</f>
        <v>151</v>
      </c>
      <c r="E17" s="205">
        <f>+E15+36</f>
        <v>137</v>
      </c>
    </row>
    <row r="18" spans="1:5">
      <c r="A18" s="167" t="s">
        <v>44</v>
      </c>
      <c r="B18" s="203" t="s">
        <v>276</v>
      </c>
      <c r="C18" s="203" t="s">
        <v>41</v>
      </c>
      <c r="D18" s="205">
        <f>+D15+36</f>
        <v>151</v>
      </c>
      <c r="E18" s="205">
        <f>+E15+36</f>
        <v>137</v>
      </c>
    </row>
    <row r="19" spans="1:5">
      <c r="A19" s="167" t="s">
        <v>44</v>
      </c>
      <c r="B19" s="203" t="s">
        <v>276</v>
      </c>
      <c r="C19" s="165" t="s">
        <v>42</v>
      </c>
      <c r="D19" s="201">
        <f>+D15+10</f>
        <v>125</v>
      </c>
      <c r="E19" s="201">
        <f>+E15+10</f>
        <v>111</v>
      </c>
    </row>
    <row r="20" spans="1:5">
      <c r="A20" s="164" t="s">
        <v>44</v>
      </c>
      <c r="B20" s="164" t="s">
        <v>269</v>
      </c>
      <c r="C20" s="164" t="s">
        <v>38</v>
      </c>
      <c r="D20" s="198">
        <v>132</v>
      </c>
      <c r="E20" s="198">
        <v>118</v>
      </c>
    </row>
    <row r="21" spans="1:5">
      <c r="A21" s="167" t="s">
        <v>45</v>
      </c>
      <c r="B21" s="203" t="s">
        <v>269</v>
      </c>
      <c r="C21" s="203" t="s">
        <v>39</v>
      </c>
      <c r="D21" s="205">
        <f>+D20</f>
        <v>132</v>
      </c>
      <c r="E21" s="205">
        <f>+E20</f>
        <v>118</v>
      </c>
    </row>
    <row r="22" spans="1:5">
      <c r="A22" s="167" t="s">
        <v>44</v>
      </c>
      <c r="B22" s="203" t="s">
        <v>269</v>
      </c>
      <c r="C22" s="203" t="s">
        <v>40</v>
      </c>
      <c r="D22" s="205">
        <f>+D20+36</f>
        <v>168</v>
      </c>
      <c r="E22" s="205">
        <f>+E20+36</f>
        <v>154</v>
      </c>
    </row>
    <row r="23" spans="1:5">
      <c r="A23" s="167" t="s">
        <v>44</v>
      </c>
      <c r="B23" s="203" t="s">
        <v>269</v>
      </c>
      <c r="C23" s="203" t="s">
        <v>41</v>
      </c>
      <c r="D23" s="205">
        <f>+D20+36</f>
        <v>168</v>
      </c>
      <c r="E23" s="205">
        <f>+E20+36</f>
        <v>154</v>
      </c>
    </row>
    <row r="24" spans="1:5">
      <c r="A24" s="162" t="s">
        <v>44</v>
      </c>
      <c r="B24" s="165" t="s">
        <v>269</v>
      </c>
      <c r="C24" s="165" t="s">
        <v>42</v>
      </c>
      <c r="D24" s="201">
        <f>+D20+10</f>
        <v>142</v>
      </c>
      <c r="E24" s="201">
        <f>+E20+10</f>
        <v>128</v>
      </c>
    </row>
    <row r="25" spans="1:5">
      <c r="A25" s="58" t="s">
        <v>49</v>
      </c>
      <c r="B25" s="118" t="s">
        <v>277</v>
      </c>
      <c r="C25" s="75" t="s">
        <v>38</v>
      </c>
      <c r="D25" s="80">
        <v>336</v>
      </c>
      <c r="E25" s="80">
        <v>322</v>
      </c>
    </row>
    <row r="26" spans="1:5">
      <c r="A26" s="58" t="s">
        <v>49</v>
      </c>
      <c r="B26" s="75" t="s">
        <v>277</v>
      </c>
      <c r="C26" s="75" t="s">
        <v>39</v>
      </c>
      <c r="D26" s="205">
        <f>+D25</f>
        <v>336</v>
      </c>
      <c r="E26" s="205">
        <f>+E25</f>
        <v>322</v>
      </c>
    </row>
    <row r="27" spans="1:5">
      <c r="A27" s="58" t="s">
        <v>49</v>
      </c>
      <c r="B27" s="75" t="s">
        <v>277</v>
      </c>
      <c r="C27" s="75" t="s">
        <v>40</v>
      </c>
      <c r="D27" s="205">
        <f>+D25+36</f>
        <v>372</v>
      </c>
      <c r="E27" s="205">
        <f>+E25+36</f>
        <v>358</v>
      </c>
    </row>
    <row r="28" spans="1:5">
      <c r="A28" s="58" t="s">
        <v>49</v>
      </c>
      <c r="B28" s="75" t="s">
        <v>277</v>
      </c>
      <c r="C28" s="75" t="s">
        <v>41</v>
      </c>
      <c r="D28" s="205">
        <f>+D25+36</f>
        <v>372</v>
      </c>
      <c r="E28" s="205">
        <f>+E25+36</f>
        <v>358</v>
      </c>
    </row>
    <row r="29" spans="1:5" ht="14.3">
      <c r="A29" s="119" t="s">
        <v>49</v>
      </c>
      <c r="B29" s="119" t="s">
        <v>277</v>
      </c>
      <c r="C29" s="125" t="s">
        <v>42</v>
      </c>
      <c r="D29" s="201">
        <f>+D25+10</f>
        <v>346</v>
      </c>
      <c r="E29" s="201">
        <f>+E25+10</f>
        <v>332</v>
      </c>
    </row>
    <row r="30" spans="1:5">
      <c r="D30" s="1"/>
    </row>
    <row r="31" spans="1:5" ht="14.3">
      <c r="A31" s="29" t="s">
        <v>260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6"/>
  <sheetViews>
    <sheetView topLeftCell="A3" workbookViewId="0">
      <selection activeCell="D13" sqref="D13:D34"/>
    </sheetView>
  </sheetViews>
  <sheetFormatPr defaultRowHeight="12.9"/>
  <cols>
    <col min="1" max="1" width="16.25" style="1" customWidth="1"/>
    <col min="2" max="2" width="18.87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285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312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122</v>
      </c>
      <c r="C15" s="164" t="s">
        <v>38</v>
      </c>
      <c r="D15" s="205">
        <v>115</v>
      </c>
      <c r="E15" s="205">
        <v>101</v>
      </c>
    </row>
    <row r="16" spans="1:5">
      <c r="A16" s="167" t="s">
        <v>45</v>
      </c>
      <c r="B16" s="203" t="s">
        <v>122</v>
      </c>
      <c r="C16" s="203" t="s">
        <v>39</v>
      </c>
      <c r="D16" s="205">
        <f>+D15</f>
        <v>115</v>
      </c>
      <c r="E16" s="205">
        <f>+E15</f>
        <v>101</v>
      </c>
    </row>
    <row r="17" spans="1:5">
      <c r="A17" s="167" t="s">
        <v>44</v>
      </c>
      <c r="B17" s="203" t="s">
        <v>122</v>
      </c>
      <c r="C17" s="203" t="s">
        <v>40</v>
      </c>
      <c r="D17" s="205">
        <f>+D15+36</f>
        <v>151</v>
      </c>
      <c r="E17" s="205">
        <f>+E15+36</f>
        <v>137</v>
      </c>
    </row>
    <row r="18" spans="1:5">
      <c r="A18" s="167" t="s">
        <v>44</v>
      </c>
      <c r="B18" s="203" t="s">
        <v>122</v>
      </c>
      <c r="C18" s="203" t="s">
        <v>41</v>
      </c>
      <c r="D18" s="205">
        <f>+D15+36</f>
        <v>151</v>
      </c>
      <c r="E18" s="205">
        <f>+E15+36</f>
        <v>137</v>
      </c>
    </row>
    <row r="19" spans="1:5">
      <c r="A19" s="167" t="s">
        <v>44</v>
      </c>
      <c r="B19" s="203" t="s">
        <v>122</v>
      </c>
      <c r="C19" s="165" t="s">
        <v>42</v>
      </c>
      <c r="D19" s="201">
        <f>+D15+14</f>
        <v>129</v>
      </c>
      <c r="E19" s="201">
        <f>+E15+14</f>
        <v>115</v>
      </c>
    </row>
    <row r="20" spans="1:5">
      <c r="A20" s="164" t="s">
        <v>44</v>
      </c>
      <c r="B20" s="164" t="s">
        <v>286</v>
      </c>
      <c r="C20" s="164" t="s">
        <v>38</v>
      </c>
      <c r="D20" s="205">
        <v>122</v>
      </c>
      <c r="E20" s="205">
        <v>108</v>
      </c>
    </row>
    <row r="21" spans="1:5">
      <c r="A21" s="167" t="s">
        <v>45</v>
      </c>
      <c r="B21" s="203" t="s">
        <v>286</v>
      </c>
      <c r="C21" s="203" t="s">
        <v>39</v>
      </c>
      <c r="D21" s="205">
        <f>+D20</f>
        <v>122</v>
      </c>
      <c r="E21" s="205">
        <f>+E20</f>
        <v>108</v>
      </c>
    </row>
    <row r="22" spans="1:5">
      <c r="A22" s="167" t="s">
        <v>44</v>
      </c>
      <c r="B22" s="203" t="s">
        <v>286</v>
      </c>
      <c r="C22" s="203" t="s">
        <v>40</v>
      </c>
      <c r="D22" s="205">
        <f>+D20+36</f>
        <v>158</v>
      </c>
      <c r="E22" s="205">
        <f>+E20+36</f>
        <v>144</v>
      </c>
    </row>
    <row r="23" spans="1:5">
      <c r="A23" s="167" t="s">
        <v>44</v>
      </c>
      <c r="B23" s="203" t="s">
        <v>286</v>
      </c>
      <c r="C23" s="203" t="s">
        <v>41</v>
      </c>
      <c r="D23" s="205">
        <f>+D20+36</f>
        <v>158</v>
      </c>
      <c r="E23" s="205">
        <f>+E20+36</f>
        <v>144</v>
      </c>
    </row>
    <row r="24" spans="1:5">
      <c r="A24" s="162" t="s">
        <v>44</v>
      </c>
      <c r="B24" s="165" t="s">
        <v>286</v>
      </c>
      <c r="C24" s="165" t="s">
        <v>42</v>
      </c>
      <c r="D24" s="201">
        <f>+D20+14</f>
        <v>136</v>
      </c>
      <c r="E24" s="201">
        <f>+E20+14</f>
        <v>122</v>
      </c>
    </row>
    <row r="25" spans="1:5">
      <c r="A25" s="164" t="s">
        <v>44</v>
      </c>
      <c r="B25" s="164" t="s">
        <v>287</v>
      </c>
      <c r="C25" s="164" t="s">
        <v>38</v>
      </c>
      <c r="D25" s="205">
        <v>129</v>
      </c>
      <c r="E25" s="205">
        <v>115</v>
      </c>
    </row>
    <row r="26" spans="1:5">
      <c r="A26" s="167" t="s">
        <v>45</v>
      </c>
      <c r="B26" s="203" t="s">
        <v>287</v>
      </c>
      <c r="C26" s="203" t="s">
        <v>39</v>
      </c>
      <c r="D26" s="205">
        <f>+D25</f>
        <v>129</v>
      </c>
      <c r="E26" s="205">
        <f>+E25</f>
        <v>115</v>
      </c>
    </row>
    <row r="27" spans="1:5">
      <c r="A27" s="167" t="s">
        <v>44</v>
      </c>
      <c r="B27" s="203" t="s">
        <v>287</v>
      </c>
      <c r="C27" s="203" t="s">
        <v>40</v>
      </c>
      <c r="D27" s="205">
        <f>+D25+36</f>
        <v>165</v>
      </c>
      <c r="E27" s="205">
        <f>+E25+36</f>
        <v>151</v>
      </c>
    </row>
    <row r="28" spans="1:5">
      <c r="A28" s="167" t="s">
        <v>44</v>
      </c>
      <c r="B28" s="203" t="s">
        <v>287</v>
      </c>
      <c r="C28" s="203" t="s">
        <v>41</v>
      </c>
      <c r="D28" s="205">
        <f>+D25+36</f>
        <v>165</v>
      </c>
      <c r="E28" s="205">
        <f>+E25+36</f>
        <v>151</v>
      </c>
    </row>
    <row r="29" spans="1:5">
      <c r="A29" s="167" t="s">
        <v>44</v>
      </c>
      <c r="B29" s="203" t="s">
        <v>287</v>
      </c>
      <c r="C29" s="165" t="s">
        <v>42</v>
      </c>
      <c r="D29" s="201">
        <f>+D25+14</f>
        <v>143</v>
      </c>
      <c r="E29" s="201">
        <f>+E25+14</f>
        <v>129</v>
      </c>
    </row>
    <row r="30" spans="1:5">
      <c r="A30" s="164" t="s">
        <v>44</v>
      </c>
      <c r="B30" s="164" t="s">
        <v>288</v>
      </c>
      <c r="C30" s="164" t="s">
        <v>38</v>
      </c>
      <c r="D30" s="205">
        <v>136</v>
      </c>
      <c r="E30" s="205">
        <v>122</v>
      </c>
    </row>
    <row r="31" spans="1:5">
      <c r="A31" s="167" t="s">
        <v>45</v>
      </c>
      <c r="B31" s="203" t="s">
        <v>288</v>
      </c>
      <c r="C31" s="203" t="s">
        <v>39</v>
      </c>
      <c r="D31" s="205">
        <f>+D30</f>
        <v>136</v>
      </c>
      <c r="E31" s="205">
        <f>+E30</f>
        <v>122</v>
      </c>
    </row>
    <row r="32" spans="1:5">
      <c r="A32" s="167" t="s">
        <v>44</v>
      </c>
      <c r="B32" s="203" t="s">
        <v>288</v>
      </c>
      <c r="C32" s="203" t="s">
        <v>40</v>
      </c>
      <c r="D32" s="205">
        <f>+D30+36</f>
        <v>172</v>
      </c>
      <c r="E32" s="205">
        <f>+E30+36</f>
        <v>158</v>
      </c>
    </row>
    <row r="33" spans="1:5">
      <c r="A33" s="167" t="s">
        <v>44</v>
      </c>
      <c r="B33" s="203" t="s">
        <v>288</v>
      </c>
      <c r="C33" s="203" t="s">
        <v>41</v>
      </c>
      <c r="D33" s="205">
        <f>+D30+36</f>
        <v>172</v>
      </c>
      <c r="E33" s="205">
        <f>+E30+36</f>
        <v>158</v>
      </c>
    </row>
    <row r="34" spans="1:5">
      <c r="A34" s="162" t="s">
        <v>44</v>
      </c>
      <c r="B34" s="165" t="s">
        <v>288</v>
      </c>
      <c r="C34" s="165" t="s">
        <v>42</v>
      </c>
      <c r="D34" s="201">
        <f>+D30+14</f>
        <v>150</v>
      </c>
      <c r="E34" s="201">
        <f>+E30+14</f>
        <v>136</v>
      </c>
    </row>
    <row r="36" spans="1:5" ht="14.3">
      <c r="A36" s="29" t="s">
        <v>260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0"/>
  <sheetViews>
    <sheetView topLeftCell="A3" workbookViewId="0">
      <selection activeCell="D13" sqref="D13:D38"/>
    </sheetView>
  </sheetViews>
  <sheetFormatPr defaultRowHeight="12.9"/>
  <cols>
    <col min="1" max="1" width="16.25" style="1" customWidth="1"/>
    <col min="2" max="2" width="24.37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295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312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296</v>
      </c>
      <c r="C15" s="164" t="s">
        <v>38</v>
      </c>
      <c r="D15" s="205">
        <v>97</v>
      </c>
      <c r="E15" s="205">
        <v>83</v>
      </c>
    </row>
    <row r="16" spans="1:5">
      <c r="A16" s="167" t="s">
        <v>45</v>
      </c>
      <c r="B16" s="203" t="s">
        <v>296</v>
      </c>
      <c r="C16" s="203" t="s">
        <v>39</v>
      </c>
      <c r="D16" s="205">
        <f>+D15</f>
        <v>97</v>
      </c>
      <c r="E16" s="205">
        <f>+E15</f>
        <v>83</v>
      </c>
    </row>
    <row r="17" spans="1:5">
      <c r="A17" s="167" t="s">
        <v>44</v>
      </c>
      <c r="B17" s="203" t="s">
        <v>296</v>
      </c>
      <c r="C17" s="203" t="s">
        <v>40</v>
      </c>
      <c r="D17" s="205">
        <f>+D15+39</f>
        <v>136</v>
      </c>
      <c r="E17" s="205">
        <f>+E15+39</f>
        <v>122</v>
      </c>
    </row>
    <row r="18" spans="1:5">
      <c r="A18" s="167" t="s">
        <v>44</v>
      </c>
      <c r="B18" s="203" t="s">
        <v>296</v>
      </c>
      <c r="C18" s="203" t="s">
        <v>41</v>
      </c>
      <c r="D18" s="205">
        <f>+D15+39</f>
        <v>136</v>
      </c>
      <c r="E18" s="205">
        <f>+E15+39</f>
        <v>122</v>
      </c>
    </row>
    <row r="19" spans="1:5">
      <c r="A19" s="167" t="s">
        <v>44</v>
      </c>
      <c r="B19" s="203" t="s">
        <v>296</v>
      </c>
      <c r="C19" s="165" t="s">
        <v>42</v>
      </c>
      <c r="D19" s="201">
        <f>+D15+10</f>
        <v>107</v>
      </c>
      <c r="E19" s="201">
        <f>+E15+10</f>
        <v>93</v>
      </c>
    </row>
    <row r="20" spans="1:5">
      <c r="A20" s="164" t="s">
        <v>44</v>
      </c>
      <c r="B20" s="164" t="s">
        <v>297</v>
      </c>
      <c r="C20" s="164" t="s">
        <v>38</v>
      </c>
      <c r="D20" s="205">
        <v>109</v>
      </c>
      <c r="E20" s="205">
        <v>95</v>
      </c>
    </row>
    <row r="21" spans="1:5">
      <c r="A21" s="167" t="s">
        <v>45</v>
      </c>
      <c r="B21" s="203" t="s">
        <v>297</v>
      </c>
      <c r="C21" s="203" t="s">
        <v>39</v>
      </c>
      <c r="D21" s="205">
        <f>+D20</f>
        <v>109</v>
      </c>
      <c r="E21" s="205">
        <f>+E20</f>
        <v>95</v>
      </c>
    </row>
    <row r="22" spans="1:5">
      <c r="A22" s="167" t="s">
        <v>44</v>
      </c>
      <c r="B22" s="203" t="s">
        <v>297</v>
      </c>
      <c r="C22" s="203" t="s">
        <v>40</v>
      </c>
      <c r="D22" s="205">
        <f>+D20+39</f>
        <v>148</v>
      </c>
      <c r="E22" s="205">
        <f>+E20+39</f>
        <v>134</v>
      </c>
    </row>
    <row r="23" spans="1:5">
      <c r="A23" s="167" t="s">
        <v>44</v>
      </c>
      <c r="B23" s="203" t="s">
        <v>297</v>
      </c>
      <c r="C23" s="203" t="s">
        <v>41</v>
      </c>
      <c r="D23" s="205">
        <f>+D20+39</f>
        <v>148</v>
      </c>
      <c r="E23" s="205">
        <f>+E20+39</f>
        <v>134</v>
      </c>
    </row>
    <row r="24" spans="1:5">
      <c r="A24" s="162" t="s">
        <v>44</v>
      </c>
      <c r="B24" s="165" t="s">
        <v>297</v>
      </c>
      <c r="C24" s="165" t="s">
        <v>42</v>
      </c>
      <c r="D24" s="201">
        <f>+D20+10</f>
        <v>119</v>
      </c>
      <c r="E24" s="201">
        <f>+E20+10</f>
        <v>105</v>
      </c>
    </row>
    <row r="25" spans="1:5">
      <c r="A25" s="164" t="s">
        <v>47</v>
      </c>
      <c r="B25" s="164" t="s">
        <v>207</v>
      </c>
      <c r="C25" s="164" t="s">
        <v>38</v>
      </c>
      <c r="D25" s="205">
        <v>136</v>
      </c>
      <c r="E25" s="205">
        <v>122</v>
      </c>
    </row>
    <row r="26" spans="1:5">
      <c r="A26" s="167" t="s">
        <v>47</v>
      </c>
      <c r="B26" s="203" t="s">
        <v>207</v>
      </c>
      <c r="C26" s="203" t="s">
        <v>39</v>
      </c>
      <c r="D26" s="205">
        <f>+D25</f>
        <v>136</v>
      </c>
      <c r="E26" s="205">
        <f>+E25</f>
        <v>122</v>
      </c>
    </row>
    <row r="27" spans="1:5">
      <c r="A27" s="167" t="s">
        <v>47</v>
      </c>
      <c r="B27" s="203" t="s">
        <v>207</v>
      </c>
      <c r="C27" s="203" t="s">
        <v>40</v>
      </c>
      <c r="D27" s="205">
        <f>+D25+39</f>
        <v>175</v>
      </c>
      <c r="E27" s="205">
        <f>+E25+39</f>
        <v>161</v>
      </c>
    </row>
    <row r="28" spans="1:5">
      <c r="A28" s="167" t="s">
        <v>47</v>
      </c>
      <c r="B28" s="203" t="s">
        <v>207</v>
      </c>
      <c r="C28" s="203" t="s">
        <v>41</v>
      </c>
      <c r="D28" s="205">
        <f>+D25+39</f>
        <v>175</v>
      </c>
      <c r="E28" s="205">
        <f>+E25+39</f>
        <v>161</v>
      </c>
    </row>
    <row r="29" spans="1:5">
      <c r="A29" s="165" t="s">
        <v>47</v>
      </c>
      <c r="B29" s="165" t="s">
        <v>207</v>
      </c>
      <c r="C29" s="165" t="s">
        <v>42</v>
      </c>
      <c r="D29" s="201">
        <f>+D25+10</f>
        <v>146</v>
      </c>
      <c r="E29" s="201">
        <f>+E25+10</f>
        <v>132</v>
      </c>
    </row>
    <row r="30" spans="1:5">
      <c r="A30" s="164" t="s">
        <v>47</v>
      </c>
      <c r="B30" s="164" t="s">
        <v>298</v>
      </c>
      <c r="C30" s="164" t="s">
        <v>46</v>
      </c>
      <c r="D30" s="205">
        <v>201</v>
      </c>
      <c r="E30" s="205">
        <v>187</v>
      </c>
    </row>
    <row r="31" spans="1:5">
      <c r="A31" s="167" t="s">
        <v>47</v>
      </c>
      <c r="B31" s="203" t="s">
        <v>298</v>
      </c>
      <c r="C31" s="203" t="s">
        <v>148</v>
      </c>
      <c r="D31" s="205">
        <f>+D30+39</f>
        <v>240</v>
      </c>
      <c r="E31" s="205">
        <f>+E30+39</f>
        <v>226</v>
      </c>
    </row>
    <row r="32" spans="1:5">
      <c r="A32" s="167" t="s">
        <v>47</v>
      </c>
      <c r="B32" s="203" t="s">
        <v>298</v>
      </c>
      <c r="C32" s="203" t="s">
        <v>149</v>
      </c>
      <c r="D32" s="205">
        <f>+D30+39</f>
        <v>240</v>
      </c>
      <c r="E32" s="205">
        <f>+E30+39</f>
        <v>226</v>
      </c>
    </row>
    <row r="33" spans="1:5">
      <c r="A33" s="165" t="s">
        <v>47</v>
      </c>
      <c r="B33" s="165" t="s">
        <v>298</v>
      </c>
      <c r="C33" s="165" t="s">
        <v>271</v>
      </c>
      <c r="D33" s="201">
        <f>+D30+10</f>
        <v>211</v>
      </c>
      <c r="E33" s="201">
        <f>+E30+10</f>
        <v>197</v>
      </c>
    </row>
    <row r="34" spans="1:5">
      <c r="A34" s="164" t="s">
        <v>47</v>
      </c>
      <c r="B34" s="164" t="s">
        <v>299</v>
      </c>
      <c r="C34" s="164" t="s">
        <v>38</v>
      </c>
      <c r="D34" s="205">
        <v>151</v>
      </c>
      <c r="E34" s="205">
        <v>137</v>
      </c>
    </row>
    <row r="35" spans="1:5">
      <c r="A35" s="167" t="s">
        <v>47</v>
      </c>
      <c r="B35" s="203" t="s">
        <v>299</v>
      </c>
      <c r="C35" s="203" t="s">
        <v>39</v>
      </c>
      <c r="D35" s="205">
        <f>+D34</f>
        <v>151</v>
      </c>
      <c r="E35" s="205">
        <f>+E34</f>
        <v>137</v>
      </c>
    </row>
    <row r="36" spans="1:5">
      <c r="A36" s="167" t="s">
        <v>47</v>
      </c>
      <c r="B36" s="203" t="s">
        <v>299</v>
      </c>
      <c r="C36" s="203" t="s">
        <v>40</v>
      </c>
      <c r="D36" s="205">
        <f>+D34+39</f>
        <v>190</v>
      </c>
      <c r="E36" s="205">
        <f>+E34+39</f>
        <v>176</v>
      </c>
    </row>
    <row r="37" spans="1:5">
      <c r="A37" s="167" t="s">
        <v>47</v>
      </c>
      <c r="B37" s="203" t="s">
        <v>299</v>
      </c>
      <c r="C37" s="203" t="s">
        <v>41</v>
      </c>
      <c r="D37" s="205">
        <f>+D34+39</f>
        <v>190</v>
      </c>
      <c r="E37" s="205">
        <f>+E34+39</f>
        <v>176</v>
      </c>
    </row>
    <row r="38" spans="1:5">
      <c r="A38" s="165" t="s">
        <v>47</v>
      </c>
      <c r="B38" s="165" t="s">
        <v>299</v>
      </c>
      <c r="C38" s="165" t="s">
        <v>42</v>
      </c>
      <c r="D38" s="201">
        <f>+D34+10</f>
        <v>161</v>
      </c>
      <c r="E38" s="201">
        <f>+E34+10</f>
        <v>147</v>
      </c>
    </row>
    <row r="40" spans="1:5" ht="14.3">
      <c r="A40" s="29" t="s">
        <v>260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0"/>
  <sheetViews>
    <sheetView topLeftCell="A10" workbookViewId="0">
      <selection activeCell="D12" sqref="D12:D28"/>
    </sheetView>
  </sheetViews>
  <sheetFormatPr defaultRowHeight="12.9"/>
  <cols>
    <col min="1" max="1" width="15.75" style="1" customWidth="1"/>
    <col min="2" max="2" width="16.25" style="1" customWidth="1"/>
    <col min="3" max="3" width="19" style="1" customWidth="1"/>
    <col min="4" max="4" width="10.75" style="34" customWidth="1"/>
    <col min="5" max="6" width="10.75" style="1" customWidth="1"/>
    <col min="7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2" spans="1:5">
      <c r="A2" s="1" t="s">
        <v>20</v>
      </c>
      <c r="B2" s="1" t="s">
        <v>21</v>
      </c>
    </row>
    <row r="3" spans="1:5">
      <c r="A3" s="1" t="s">
        <v>22</v>
      </c>
      <c r="B3" s="1" t="s">
        <v>178</v>
      </c>
    </row>
    <row r="4" spans="1:5">
      <c r="A4" s="1" t="s">
        <v>23</v>
      </c>
      <c r="B4" s="1" t="s">
        <v>275</v>
      </c>
    </row>
    <row r="5" spans="1:5">
      <c r="A5" s="1" t="s">
        <v>24</v>
      </c>
      <c r="B5" s="1" t="s">
        <v>25</v>
      </c>
    </row>
    <row r="6" spans="1:5">
      <c r="A6" s="1" t="s">
        <v>26</v>
      </c>
      <c r="B6" s="1" t="s">
        <v>27</v>
      </c>
    </row>
    <row r="7" spans="1:5">
      <c r="A7" s="1" t="s">
        <v>28</v>
      </c>
      <c r="B7" s="1" t="s">
        <v>117</v>
      </c>
    </row>
    <row r="8" spans="1:5">
      <c r="A8" s="1" t="s">
        <v>29</v>
      </c>
      <c r="B8" s="1" t="s">
        <v>30</v>
      </c>
    </row>
    <row r="9" spans="1:5" ht="14.3">
      <c r="A9" s="1" t="s">
        <v>31</v>
      </c>
      <c r="B9" s="29" t="s">
        <v>32</v>
      </c>
    </row>
    <row r="10" spans="1:5">
      <c r="A10" s="1" t="s">
        <v>33</v>
      </c>
      <c r="B10" s="1" t="s">
        <v>34</v>
      </c>
    </row>
    <row r="12" spans="1:5">
      <c r="A12" s="155" t="s">
        <v>35</v>
      </c>
      <c r="B12" s="121" t="s">
        <v>36</v>
      </c>
      <c r="C12" s="121" t="s">
        <v>37</v>
      </c>
      <c r="D12" s="161">
        <v>44743</v>
      </c>
      <c r="E12" s="161">
        <v>44805</v>
      </c>
    </row>
    <row r="13" spans="1:5">
      <c r="A13" s="167"/>
      <c r="B13" s="156"/>
      <c r="C13" s="156"/>
      <c r="D13" s="163">
        <v>44804</v>
      </c>
      <c r="E13" s="163">
        <v>44865</v>
      </c>
    </row>
    <row r="14" spans="1:5">
      <c r="A14" s="164" t="s">
        <v>44</v>
      </c>
      <c r="B14" s="164" t="s">
        <v>276</v>
      </c>
      <c r="C14" s="164" t="s">
        <v>38</v>
      </c>
      <c r="D14" s="205">
        <v>107</v>
      </c>
      <c r="E14" s="205">
        <v>93</v>
      </c>
    </row>
    <row r="15" spans="1:5">
      <c r="A15" s="167" t="s">
        <v>45</v>
      </c>
      <c r="B15" s="203" t="s">
        <v>276</v>
      </c>
      <c r="C15" s="203" t="s">
        <v>39</v>
      </c>
      <c r="D15" s="205">
        <f>+D14</f>
        <v>107</v>
      </c>
      <c r="E15" s="205">
        <f>+E14</f>
        <v>93</v>
      </c>
    </row>
    <row r="16" spans="1:5">
      <c r="A16" s="167" t="s">
        <v>44</v>
      </c>
      <c r="B16" s="203" t="s">
        <v>276</v>
      </c>
      <c r="C16" s="203" t="s">
        <v>40</v>
      </c>
      <c r="D16" s="205">
        <f>+D14+39</f>
        <v>146</v>
      </c>
      <c r="E16" s="205">
        <f>+E14+39</f>
        <v>132</v>
      </c>
    </row>
    <row r="17" spans="1:5">
      <c r="A17" s="167" t="s">
        <v>44</v>
      </c>
      <c r="B17" s="203" t="s">
        <v>276</v>
      </c>
      <c r="C17" s="203" t="s">
        <v>41</v>
      </c>
      <c r="D17" s="205">
        <f>+D14+39</f>
        <v>146</v>
      </c>
      <c r="E17" s="205">
        <f>+E14+39</f>
        <v>132</v>
      </c>
    </row>
    <row r="18" spans="1:5">
      <c r="A18" s="167" t="s">
        <v>44</v>
      </c>
      <c r="B18" s="203" t="s">
        <v>276</v>
      </c>
      <c r="C18" s="165" t="s">
        <v>42</v>
      </c>
      <c r="D18" s="201">
        <f>+D14+10</f>
        <v>117</v>
      </c>
      <c r="E18" s="201">
        <f>+E14+10</f>
        <v>103</v>
      </c>
    </row>
    <row r="19" spans="1:5">
      <c r="A19" s="164" t="s">
        <v>44</v>
      </c>
      <c r="B19" s="164" t="s">
        <v>269</v>
      </c>
      <c r="C19" s="164" t="s">
        <v>38</v>
      </c>
      <c r="D19" s="198">
        <v>122</v>
      </c>
      <c r="E19" s="198">
        <v>108</v>
      </c>
    </row>
    <row r="20" spans="1:5">
      <c r="A20" s="167" t="s">
        <v>45</v>
      </c>
      <c r="B20" s="203" t="s">
        <v>269</v>
      </c>
      <c r="C20" s="203" t="s">
        <v>39</v>
      </c>
      <c r="D20" s="205">
        <f>+D19</f>
        <v>122</v>
      </c>
      <c r="E20" s="205">
        <f>+E19</f>
        <v>108</v>
      </c>
    </row>
    <row r="21" spans="1:5">
      <c r="A21" s="167" t="s">
        <v>44</v>
      </c>
      <c r="B21" s="203" t="s">
        <v>269</v>
      </c>
      <c r="C21" s="203" t="s">
        <v>40</v>
      </c>
      <c r="D21" s="205">
        <f>+D19+39</f>
        <v>161</v>
      </c>
      <c r="E21" s="205">
        <f>+E19+39</f>
        <v>147</v>
      </c>
    </row>
    <row r="22" spans="1:5">
      <c r="A22" s="167" t="s">
        <v>44</v>
      </c>
      <c r="B22" s="203" t="s">
        <v>269</v>
      </c>
      <c r="C22" s="203" t="s">
        <v>41</v>
      </c>
      <c r="D22" s="205">
        <f>+D19+39</f>
        <v>161</v>
      </c>
      <c r="E22" s="205">
        <f>+E19+39</f>
        <v>147</v>
      </c>
    </row>
    <row r="23" spans="1:5">
      <c r="A23" s="162" t="s">
        <v>44</v>
      </c>
      <c r="B23" s="165" t="s">
        <v>269</v>
      </c>
      <c r="C23" s="165" t="s">
        <v>42</v>
      </c>
      <c r="D23" s="201">
        <f>+D19+10</f>
        <v>132</v>
      </c>
      <c r="E23" s="201">
        <f>+E19+10</f>
        <v>118</v>
      </c>
    </row>
    <row r="24" spans="1:5">
      <c r="A24" s="164" t="s">
        <v>49</v>
      </c>
      <c r="B24" s="164" t="s">
        <v>277</v>
      </c>
      <c r="C24" s="164" t="s">
        <v>38</v>
      </c>
      <c r="D24" s="205">
        <v>143</v>
      </c>
      <c r="E24" s="205">
        <v>129</v>
      </c>
    </row>
    <row r="25" spans="1:5">
      <c r="A25" s="167" t="s">
        <v>49</v>
      </c>
      <c r="B25" s="203" t="s">
        <v>277</v>
      </c>
      <c r="C25" s="203" t="s">
        <v>39</v>
      </c>
      <c r="D25" s="205">
        <f>+D24</f>
        <v>143</v>
      </c>
      <c r="E25" s="205">
        <f>+E24</f>
        <v>129</v>
      </c>
    </row>
    <row r="26" spans="1:5">
      <c r="A26" s="167" t="s">
        <v>49</v>
      </c>
      <c r="B26" s="203" t="s">
        <v>277</v>
      </c>
      <c r="C26" s="203" t="s">
        <v>40</v>
      </c>
      <c r="D26" s="205">
        <f>+D24+39</f>
        <v>182</v>
      </c>
      <c r="E26" s="205">
        <f>+E24+39</f>
        <v>168</v>
      </c>
    </row>
    <row r="27" spans="1:5">
      <c r="A27" s="167" t="s">
        <v>49</v>
      </c>
      <c r="B27" s="203" t="s">
        <v>277</v>
      </c>
      <c r="C27" s="203" t="s">
        <v>41</v>
      </c>
      <c r="D27" s="205">
        <f>+D24+39</f>
        <v>182</v>
      </c>
      <c r="E27" s="205">
        <f>+E24+39</f>
        <v>168</v>
      </c>
    </row>
    <row r="28" spans="1:5">
      <c r="A28" s="165" t="s">
        <v>49</v>
      </c>
      <c r="B28" s="165" t="s">
        <v>277</v>
      </c>
      <c r="C28" s="165" t="s">
        <v>42</v>
      </c>
      <c r="D28" s="201">
        <f>+D24+10</f>
        <v>153</v>
      </c>
      <c r="E28" s="201">
        <f>+E24+10</f>
        <v>139</v>
      </c>
    </row>
    <row r="30" spans="1:5" ht="14.3">
      <c r="A30" s="29" t="s">
        <v>260</v>
      </c>
      <c r="D30" s="1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"/>
  <sheetViews>
    <sheetView topLeftCell="A7" workbookViewId="0">
      <selection activeCell="D13" sqref="D13:D23"/>
    </sheetView>
  </sheetViews>
  <sheetFormatPr defaultRowHeight="12.9"/>
  <cols>
    <col min="1" max="1" width="16.25" style="1" customWidth="1"/>
    <col min="2" max="2" width="21.62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272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270</v>
      </c>
      <c r="C15" s="164" t="s">
        <v>38</v>
      </c>
      <c r="D15" s="198">
        <v>123</v>
      </c>
      <c r="E15" s="198">
        <v>109</v>
      </c>
    </row>
    <row r="16" spans="1:5">
      <c r="A16" s="167" t="s">
        <v>45</v>
      </c>
      <c r="B16" s="203" t="s">
        <v>270</v>
      </c>
      <c r="C16" s="203" t="s">
        <v>39</v>
      </c>
      <c r="D16" s="205">
        <f>+D15</f>
        <v>123</v>
      </c>
      <c r="E16" s="205">
        <f>+E15</f>
        <v>109</v>
      </c>
    </row>
    <row r="17" spans="1:5">
      <c r="A17" s="167" t="s">
        <v>44</v>
      </c>
      <c r="B17" s="203" t="s">
        <v>270</v>
      </c>
      <c r="C17" s="203" t="s">
        <v>40</v>
      </c>
      <c r="D17" s="205">
        <f>+D15+39</f>
        <v>162</v>
      </c>
      <c r="E17" s="205">
        <f>+E15+39</f>
        <v>148</v>
      </c>
    </row>
    <row r="18" spans="1:5">
      <c r="A18" s="164" t="s">
        <v>47</v>
      </c>
      <c r="B18" s="164" t="s">
        <v>273</v>
      </c>
      <c r="C18" s="164" t="s">
        <v>38</v>
      </c>
      <c r="D18" s="198">
        <v>173</v>
      </c>
      <c r="E18" s="198">
        <v>159</v>
      </c>
    </row>
    <row r="19" spans="1:5">
      <c r="A19" s="167" t="s">
        <v>47</v>
      </c>
      <c r="B19" s="203" t="s">
        <v>273</v>
      </c>
      <c r="C19" s="203" t="s">
        <v>39</v>
      </c>
      <c r="D19" s="205">
        <f>+D18</f>
        <v>173</v>
      </c>
      <c r="E19" s="205">
        <f>+E18</f>
        <v>159</v>
      </c>
    </row>
    <row r="20" spans="1:5">
      <c r="A20" s="167" t="s">
        <v>47</v>
      </c>
      <c r="B20" s="203" t="s">
        <v>273</v>
      </c>
      <c r="C20" s="203" t="s">
        <v>40</v>
      </c>
      <c r="D20" s="205">
        <f>+D18+39</f>
        <v>212</v>
      </c>
      <c r="E20" s="205">
        <f>+E18+39</f>
        <v>198</v>
      </c>
    </row>
    <row r="21" spans="1:5">
      <c r="A21" s="164" t="s">
        <v>47</v>
      </c>
      <c r="B21" s="164" t="s">
        <v>274</v>
      </c>
      <c r="C21" s="164" t="s">
        <v>46</v>
      </c>
      <c r="D21" s="198">
        <v>245</v>
      </c>
      <c r="E21" s="198">
        <v>231</v>
      </c>
    </row>
    <row r="22" spans="1:5">
      <c r="A22" s="167" t="s">
        <v>47</v>
      </c>
      <c r="B22" s="203" t="s">
        <v>274</v>
      </c>
      <c r="C22" s="203" t="s">
        <v>184</v>
      </c>
      <c r="D22" s="205">
        <f>+D21</f>
        <v>245</v>
      </c>
      <c r="E22" s="205">
        <f>+E21</f>
        <v>231</v>
      </c>
    </row>
    <row r="23" spans="1:5">
      <c r="A23" s="162" t="s">
        <v>47</v>
      </c>
      <c r="B23" s="165" t="s">
        <v>274</v>
      </c>
      <c r="C23" s="165" t="s">
        <v>148</v>
      </c>
      <c r="D23" s="201">
        <f>+D21+39</f>
        <v>284</v>
      </c>
      <c r="E23" s="201">
        <f>+E21+39</f>
        <v>270</v>
      </c>
    </row>
    <row r="24" spans="1:5">
      <c r="A24" s="206"/>
      <c r="D24" s="1"/>
    </row>
    <row r="25" spans="1:5" ht="14.3">
      <c r="A25" s="29" t="s">
        <v>260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6"/>
  <sheetViews>
    <sheetView topLeftCell="A4" workbookViewId="0">
      <selection activeCell="D13" sqref="D13:D24"/>
    </sheetView>
  </sheetViews>
  <sheetFormatPr defaultRowHeight="12.9"/>
  <cols>
    <col min="1" max="1" width="16.25" style="1" customWidth="1"/>
    <col min="2" max="2" width="18.87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300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122</v>
      </c>
      <c r="C15" s="164" t="s">
        <v>38</v>
      </c>
      <c r="D15" s="205">
        <v>69</v>
      </c>
      <c r="E15" s="205">
        <v>55</v>
      </c>
    </row>
    <row r="16" spans="1:5">
      <c r="A16" s="167" t="s">
        <v>45</v>
      </c>
      <c r="B16" s="203" t="s">
        <v>122</v>
      </c>
      <c r="C16" s="203" t="s">
        <v>39</v>
      </c>
      <c r="D16" s="205">
        <f>+D15</f>
        <v>69</v>
      </c>
      <c r="E16" s="205">
        <f>+E15</f>
        <v>55</v>
      </c>
    </row>
    <row r="17" spans="1:5">
      <c r="A17" s="167" t="s">
        <v>44</v>
      </c>
      <c r="B17" s="203" t="s">
        <v>122</v>
      </c>
      <c r="C17" s="203" t="s">
        <v>40</v>
      </c>
      <c r="D17" s="205">
        <f>+D15+28</f>
        <v>97</v>
      </c>
      <c r="E17" s="205">
        <f>+E15+28</f>
        <v>83</v>
      </c>
    </row>
    <row r="18" spans="1:5">
      <c r="A18" s="167" t="s">
        <v>44</v>
      </c>
      <c r="B18" s="203" t="s">
        <v>122</v>
      </c>
      <c r="C18" s="203" t="s">
        <v>41</v>
      </c>
      <c r="D18" s="205">
        <f>+D15+28</f>
        <v>97</v>
      </c>
      <c r="E18" s="205">
        <f>+E15+28</f>
        <v>83</v>
      </c>
    </row>
    <row r="19" spans="1:5">
      <c r="A19" s="167" t="s">
        <v>44</v>
      </c>
      <c r="B19" s="203" t="s">
        <v>122</v>
      </c>
      <c r="C19" s="165" t="s">
        <v>42</v>
      </c>
      <c r="D19" s="201">
        <f>+D15+10</f>
        <v>79</v>
      </c>
      <c r="E19" s="201">
        <f>+E15+10</f>
        <v>65</v>
      </c>
    </row>
    <row r="20" spans="1:5">
      <c r="A20" s="164" t="s">
        <v>44</v>
      </c>
      <c r="B20" s="164" t="s">
        <v>284</v>
      </c>
      <c r="C20" s="164" t="s">
        <v>38</v>
      </c>
      <c r="D20" s="198">
        <v>91</v>
      </c>
      <c r="E20" s="198">
        <v>77</v>
      </c>
    </row>
    <row r="21" spans="1:5">
      <c r="A21" s="167" t="s">
        <v>45</v>
      </c>
      <c r="B21" s="203" t="s">
        <v>284</v>
      </c>
      <c r="C21" s="203" t="s">
        <v>39</v>
      </c>
      <c r="D21" s="205">
        <f>+D20</f>
        <v>91</v>
      </c>
      <c r="E21" s="205">
        <f>+E20</f>
        <v>77</v>
      </c>
    </row>
    <row r="22" spans="1:5">
      <c r="A22" s="167" t="s">
        <v>44</v>
      </c>
      <c r="B22" s="203" t="s">
        <v>284</v>
      </c>
      <c r="C22" s="203" t="s">
        <v>40</v>
      </c>
      <c r="D22" s="205">
        <f>+D20+28</f>
        <v>119</v>
      </c>
      <c r="E22" s="205">
        <f>+E20+28</f>
        <v>105</v>
      </c>
    </row>
    <row r="23" spans="1:5">
      <c r="A23" s="167" t="s">
        <v>44</v>
      </c>
      <c r="B23" s="203" t="s">
        <v>284</v>
      </c>
      <c r="C23" s="203" t="s">
        <v>41</v>
      </c>
      <c r="D23" s="205">
        <f>+D20+28</f>
        <v>119</v>
      </c>
      <c r="E23" s="205">
        <f>+E20+28</f>
        <v>105</v>
      </c>
    </row>
    <row r="24" spans="1:5">
      <c r="A24" s="162" t="s">
        <v>44</v>
      </c>
      <c r="B24" s="165" t="s">
        <v>284</v>
      </c>
      <c r="C24" s="165" t="s">
        <v>42</v>
      </c>
      <c r="D24" s="201">
        <f>+D20+10</f>
        <v>101</v>
      </c>
      <c r="E24" s="201">
        <f>+E20+10</f>
        <v>87</v>
      </c>
    </row>
    <row r="25" spans="1:5">
      <c r="D25" s="1"/>
    </row>
    <row r="26" spans="1:5" ht="14.3">
      <c r="A26" s="29" t="s">
        <v>260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"/>
  <sheetViews>
    <sheetView topLeftCell="A3" workbookViewId="0">
      <selection activeCell="D13" sqref="D13:D39"/>
    </sheetView>
  </sheetViews>
  <sheetFormatPr defaultRowHeight="12.9"/>
  <cols>
    <col min="1" max="1" width="17.25" style="1" customWidth="1"/>
    <col min="2" max="2" width="32.25" style="1" customWidth="1"/>
    <col min="3" max="3" width="19.125" style="1" customWidth="1"/>
    <col min="4" max="4" width="11.875" style="34" customWidth="1"/>
    <col min="5" max="8" width="11.875" style="1" customWidth="1"/>
    <col min="9" max="256" width="9.125" style="1"/>
    <col min="257" max="257" width="13.125" style="1" customWidth="1"/>
    <col min="258" max="258" width="23.875" style="1" customWidth="1"/>
    <col min="259" max="259" width="17.25" style="1" customWidth="1"/>
    <col min="260" max="260" width="10.125" style="1" customWidth="1"/>
    <col min="261" max="261" width="11.625" style="1" customWidth="1"/>
    <col min="262" max="262" width="12.375" style="1" customWidth="1"/>
    <col min="263" max="263" width="12.125" style="1" customWidth="1"/>
    <col min="264" max="512" width="9.125" style="1"/>
    <col min="513" max="513" width="13.125" style="1" customWidth="1"/>
    <col min="514" max="514" width="23.875" style="1" customWidth="1"/>
    <col min="515" max="515" width="17.25" style="1" customWidth="1"/>
    <col min="516" max="516" width="10.125" style="1" customWidth="1"/>
    <col min="517" max="517" width="11.625" style="1" customWidth="1"/>
    <col min="518" max="518" width="12.375" style="1" customWidth="1"/>
    <col min="519" max="519" width="12.125" style="1" customWidth="1"/>
    <col min="520" max="768" width="9.125" style="1"/>
    <col min="769" max="769" width="13.125" style="1" customWidth="1"/>
    <col min="770" max="770" width="23.875" style="1" customWidth="1"/>
    <col min="771" max="771" width="17.25" style="1" customWidth="1"/>
    <col min="772" max="772" width="10.125" style="1" customWidth="1"/>
    <col min="773" max="773" width="11.625" style="1" customWidth="1"/>
    <col min="774" max="774" width="12.375" style="1" customWidth="1"/>
    <col min="775" max="775" width="12.125" style="1" customWidth="1"/>
    <col min="776" max="1024" width="9.125" style="1"/>
    <col min="1025" max="1025" width="13.125" style="1" customWidth="1"/>
    <col min="1026" max="1026" width="23.875" style="1" customWidth="1"/>
    <col min="1027" max="1027" width="17.25" style="1" customWidth="1"/>
    <col min="1028" max="1028" width="10.125" style="1" customWidth="1"/>
    <col min="1029" max="1029" width="11.625" style="1" customWidth="1"/>
    <col min="1030" max="1030" width="12.375" style="1" customWidth="1"/>
    <col min="1031" max="1031" width="12.125" style="1" customWidth="1"/>
    <col min="1032" max="1280" width="9.125" style="1"/>
    <col min="1281" max="1281" width="13.125" style="1" customWidth="1"/>
    <col min="1282" max="1282" width="23.875" style="1" customWidth="1"/>
    <col min="1283" max="1283" width="17.25" style="1" customWidth="1"/>
    <col min="1284" max="1284" width="10.125" style="1" customWidth="1"/>
    <col min="1285" max="1285" width="11.625" style="1" customWidth="1"/>
    <col min="1286" max="1286" width="12.375" style="1" customWidth="1"/>
    <col min="1287" max="1287" width="12.125" style="1" customWidth="1"/>
    <col min="1288" max="1536" width="9.125" style="1"/>
    <col min="1537" max="1537" width="13.125" style="1" customWidth="1"/>
    <col min="1538" max="1538" width="23.875" style="1" customWidth="1"/>
    <col min="1539" max="1539" width="17.25" style="1" customWidth="1"/>
    <col min="1540" max="1540" width="10.125" style="1" customWidth="1"/>
    <col min="1541" max="1541" width="11.625" style="1" customWidth="1"/>
    <col min="1542" max="1542" width="12.375" style="1" customWidth="1"/>
    <col min="1543" max="1543" width="12.125" style="1" customWidth="1"/>
    <col min="1544" max="1792" width="9.125" style="1"/>
    <col min="1793" max="1793" width="13.125" style="1" customWidth="1"/>
    <col min="1794" max="1794" width="23.875" style="1" customWidth="1"/>
    <col min="1795" max="1795" width="17.25" style="1" customWidth="1"/>
    <col min="1796" max="1796" width="10.125" style="1" customWidth="1"/>
    <col min="1797" max="1797" width="11.625" style="1" customWidth="1"/>
    <col min="1798" max="1798" width="12.375" style="1" customWidth="1"/>
    <col min="1799" max="1799" width="12.125" style="1" customWidth="1"/>
    <col min="1800" max="2048" width="9.125" style="1"/>
    <col min="2049" max="2049" width="13.125" style="1" customWidth="1"/>
    <col min="2050" max="2050" width="23.875" style="1" customWidth="1"/>
    <col min="2051" max="2051" width="17.25" style="1" customWidth="1"/>
    <col min="2052" max="2052" width="10.125" style="1" customWidth="1"/>
    <col min="2053" max="2053" width="11.625" style="1" customWidth="1"/>
    <col min="2054" max="2054" width="12.375" style="1" customWidth="1"/>
    <col min="2055" max="2055" width="12.125" style="1" customWidth="1"/>
    <col min="2056" max="2304" width="9.125" style="1"/>
    <col min="2305" max="2305" width="13.125" style="1" customWidth="1"/>
    <col min="2306" max="2306" width="23.875" style="1" customWidth="1"/>
    <col min="2307" max="2307" width="17.25" style="1" customWidth="1"/>
    <col min="2308" max="2308" width="10.125" style="1" customWidth="1"/>
    <col min="2309" max="2309" width="11.625" style="1" customWidth="1"/>
    <col min="2310" max="2310" width="12.375" style="1" customWidth="1"/>
    <col min="2311" max="2311" width="12.125" style="1" customWidth="1"/>
    <col min="2312" max="2560" width="9.125" style="1"/>
    <col min="2561" max="2561" width="13.125" style="1" customWidth="1"/>
    <col min="2562" max="2562" width="23.875" style="1" customWidth="1"/>
    <col min="2563" max="2563" width="17.25" style="1" customWidth="1"/>
    <col min="2564" max="2564" width="10.125" style="1" customWidth="1"/>
    <col min="2565" max="2565" width="11.625" style="1" customWidth="1"/>
    <col min="2566" max="2566" width="12.375" style="1" customWidth="1"/>
    <col min="2567" max="2567" width="12.125" style="1" customWidth="1"/>
    <col min="2568" max="2816" width="9.125" style="1"/>
    <col min="2817" max="2817" width="13.125" style="1" customWidth="1"/>
    <col min="2818" max="2818" width="23.875" style="1" customWidth="1"/>
    <col min="2819" max="2819" width="17.25" style="1" customWidth="1"/>
    <col min="2820" max="2820" width="10.125" style="1" customWidth="1"/>
    <col min="2821" max="2821" width="11.625" style="1" customWidth="1"/>
    <col min="2822" max="2822" width="12.375" style="1" customWidth="1"/>
    <col min="2823" max="2823" width="12.125" style="1" customWidth="1"/>
    <col min="2824" max="3072" width="9.125" style="1"/>
    <col min="3073" max="3073" width="13.125" style="1" customWidth="1"/>
    <col min="3074" max="3074" width="23.875" style="1" customWidth="1"/>
    <col min="3075" max="3075" width="17.25" style="1" customWidth="1"/>
    <col min="3076" max="3076" width="10.125" style="1" customWidth="1"/>
    <col min="3077" max="3077" width="11.625" style="1" customWidth="1"/>
    <col min="3078" max="3078" width="12.375" style="1" customWidth="1"/>
    <col min="3079" max="3079" width="12.125" style="1" customWidth="1"/>
    <col min="3080" max="3328" width="9.125" style="1"/>
    <col min="3329" max="3329" width="13.125" style="1" customWidth="1"/>
    <col min="3330" max="3330" width="23.875" style="1" customWidth="1"/>
    <col min="3331" max="3331" width="17.25" style="1" customWidth="1"/>
    <col min="3332" max="3332" width="10.125" style="1" customWidth="1"/>
    <col min="3333" max="3333" width="11.625" style="1" customWidth="1"/>
    <col min="3334" max="3334" width="12.375" style="1" customWidth="1"/>
    <col min="3335" max="3335" width="12.125" style="1" customWidth="1"/>
    <col min="3336" max="3584" width="9.125" style="1"/>
    <col min="3585" max="3585" width="13.125" style="1" customWidth="1"/>
    <col min="3586" max="3586" width="23.875" style="1" customWidth="1"/>
    <col min="3587" max="3587" width="17.25" style="1" customWidth="1"/>
    <col min="3588" max="3588" width="10.125" style="1" customWidth="1"/>
    <col min="3589" max="3589" width="11.625" style="1" customWidth="1"/>
    <col min="3590" max="3590" width="12.375" style="1" customWidth="1"/>
    <col min="3591" max="3591" width="12.125" style="1" customWidth="1"/>
    <col min="3592" max="3840" width="9.125" style="1"/>
    <col min="3841" max="3841" width="13.125" style="1" customWidth="1"/>
    <col min="3842" max="3842" width="23.875" style="1" customWidth="1"/>
    <col min="3843" max="3843" width="17.25" style="1" customWidth="1"/>
    <col min="3844" max="3844" width="10.125" style="1" customWidth="1"/>
    <col min="3845" max="3845" width="11.625" style="1" customWidth="1"/>
    <col min="3846" max="3846" width="12.375" style="1" customWidth="1"/>
    <col min="3847" max="3847" width="12.125" style="1" customWidth="1"/>
    <col min="3848" max="4096" width="9.125" style="1"/>
    <col min="4097" max="4097" width="13.125" style="1" customWidth="1"/>
    <col min="4098" max="4098" width="23.875" style="1" customWidth="1"/>
    <col min="4099" max="4099" width="17.25" style="1" customWidth="1"/>
    <col min="4100" max="4100" width="10.125" style="1" customWidth="1"/>
    <col min="4101" max="4101" width="11.625" style="1" customWidth="1"/>
    <col min="4102" max="4102" width="12.375" style="1" customWidth="1"/>
    <col min="4103" max="4103" width="12.125" style="1" customWidth="1"/>
    <col min="4104" max="4352" width="9.125" style="1"/>
    <col min="4353" max="4353" width="13.125" style="1" customWidth="1"/>
    <col min="4354" max="4354" width="23.875" style="1" customWidth="1"/>
    <col min="4355" max="4355" width="17.25" style="1" customWidth="1"/>
    <col min="4356" max="4356" width="10.125" style="1" customWidth="1"/>
    <col min="4357" max="4357" width="11.625" style="1" customWidth="1"/>
    <col min="4358" max="4358" width="12.375" style="1" customWidth="1"/>
    <col min="4359" max="4359" width="12.125" style="1" customWidth="1"/>
    <col min="4360" max="4608" width="9.125" style="1"/>
    <col min="4609" max="4609" width="13.125" style="1" customWidth="1"/>
    <col min="4610" max="4610" width="23.875" style="1" customWidth="1"/>
    <col min="4611" max="4611" width="17.25" style="1" customWidth="1"/>
    <col min="4612" max="4612" width="10.125" style="1" customWidth="1"/>
    <col min="4613" max="4613" width="11.625" style="1" customWidth="1"/>
    <col min="4614" max="4614" width="12.375" style="1" customWidth="1"/>
    <col min="4615" max="4615" width="12.125" style="1" customWidth="1"/>
    <col min="4616" max="4864" width="9.125" style="1"/>
    <col min="4865" max="4865" width="13.125" style="1" customWidth="1"/>
    <col min="4866" max="4866" width="23.875" style="1" customWidth="1"/>
    <col min="4867" max="4867" width="17.25" style="1" customWidth="1"/>
    <col min="4868" max="4868" width="10.125" style="1" customWidth="1"/>
    <col min="4869" max="4869" width="11.625" style="1" customWidth="1"/>
    <col min="4870" max="4870" width="12.375" style="1" customWidth="1"/>
    <col min="4871" max="4871" width="12.125" style="1" customWidth="1"/>
    <col min="4872" max="5120" width="9.125" style="1"/>
    <col min="5121" max="5121" width="13.125" style="1" customWidth="1"/>
    <col min="5122" max="5122" width="23.875" style="1" customWidth="1"/>
    <col min="5123" max="5123" width="17.25" style="1" customWidth="1"/>
    <col min="5124" max="5124" width="10.125" style="1" customWidth="1"/>
    <col min="5125" max="5125" width="11.625" style="1" customWidth="1"/>
    <col min="5126" max="5126" width="12.375" style="1" customWidth="1"/>
    <col min="5127" max="5127" width="12.125" style="1" customWidth="1"/>
    <col min="5128" max="5376" width="9.125" style="1"/>
    <col min="5377" max="5377" width="13.125" style="1" customWidth="1"/>
    <col min="5378" max="5378" width="23.875" style="1" customWidth="1"/>
    <col min="5379" max="5379" width="17.25" style="1" customWidth="1"/>
    <col min="5380" max="5380" width="10.125" style="1" customWidth="1"/>
    <col min="5381" max="5381" width="11.625" style="1" customWidth="1"/>
    <col min="5382" max="5382" width="12.375" style="1" customWidth="1"/>
    <col min="5383" max="5383" width="12.125" style="1" customWidth="1"/>
    <col min="5384" max="5632" width="9.125" style="1"/>
    <col min="5633" max="5633" width="13.125" style="1" customWidth="1"/>
    <col min="5634" max="5634" width="23.875" style="1" customWidth="1"/>
    <col min="5635" max="5635" width="17.25" style="1" customWidth="1"/>
    <col min="5636" max="5636" width="10.125" style="1" customWidth="1"/>
    <col min="5637" max="5637" width="11.625" style="1" customWidth="1"/>
    <col min="5638" max="5638" width="12.375" style="1" customWidth="1"/>
    <col min="5639" max="5639" width="12.125" style="1" customWidth="1"/>
    <col min="5640" max="5888" width="9.125" style="1"/>
    <col min="5889" max="5889" width="13.125" style="1" customWidth="1"/>
    <col min="5890" max="5890" width="23.875" style="1" customWidth="1"/>
    <col min="5891" max="5891" width="17.25" style="1" customWidth="1"/>
    <col min="5892" max="5892" width="10.125" style="1" customWidth="1"/>
    <col min="5893" max="5893" width="11.625" style="1" customWidth="1"/>
    <col min="5894" max="5894" width="12.375" style="1" customWidth="1"/>
    <col min="5895" max="5895" width="12.125" style="1" customWidth="1"/>
    <col min="5896" max="6144" width="9.125" style="1"/>
    <col min="6145" max="6145" width="13.125" style="1" customWidth="1"/>
    <col min="6146" max="6146" width="23.875" style="1" customWidth="1"/>
    <col min="6147" max="6147" width="17.25" style="1" customWidth="1"/>
    <col min="6148" max="6148" width="10.125" style="1" customWidth="1"/>
    <col min="6149" max="6149" width="11.625" style="1" customWidth="1"/>
    <col min="6150" max="6150" width="12.375" style="1" customWidth="1"/>
    <col min="6151" max="6151" width="12.125" style="1" customWidth="1"/>
    <col min="6152" max="6400" width="9.125" style="1"/>
    <col min="6401" max="6401" width="13.125" style="1" customWidth="1"/>
    <col min="6402" max="6402" width="23.875" style="1" customWidth="1"/>
    <col min="6403" max="6403" width="17.25" style="1" customWidth="1"/>
    <col min="6404" max="6404" width="10.125" style="1" customWidth="1"/>
    <col min="6405" max="6405" width="11.625" style="1" customWidth="1"/>
    <col min="6406" max="6406" width="12.375" style="1" customWidth="1"/>
    <col min="6407" max="6407" width="12.125" style="1" customWidth="1"/>
    <col min="6408" max="6656" width="9.125" style="1"/>
    <col min="6657" max="6657" width="13.125" style="1" customWidth="1"/>
    <col min="6658" max="6658" width="23.875" style="1" customWidth="1"/>
    <col min="6659" max="6659" width="17.25" style="1" customWidth="1"/>
    <col min="6660" max="6660" width="10.125" style="1" customWidth="1"/>
    <col min="6661" max="6661" width="11.625" style="1" customWidth="1"/>
    <col min="6662" max="6662" width="12.375" style="1" customWidth="1"/>
    <col min="6663" max="6663" width="12.125" style="1" customWidth="1"/>
    <col min="6664" max="6912" width="9.125" style="1"/>
    <col min="6913" max="6913" width="13.125" style="1" customWidth="1"/>
    <col min="6914" max="6914" width="23.875" style="1" customWidth="1"/>
    <col min="6915" max="6915" width="17.25" style="1" customWidth="1"/>
    <col min="6916" max="6916" width="10.125" style="1" customWidth="1"/>
    <col min="6917" max="6917" width="11.625" style="1" customWidth="1"/>
    <col min="6918" max="6918" width="12.375" style="1" customWidth="1"/>
    <col min="6919" max="6919" width="12.125" style="1" customWidth="1"/>
    <col min="6920" max="7168" width="9.125" style="1"/>
    <col min="7169" max="7169" width="13.125" style="1" customWidth="1"/>
    <col min="7170" max="7170" width="23.875" style="1" customWidth="1"/>
    <col min="7171" max="7171" width="17.25" style="1" customWidth="1"/>
    <col min="7172" max="7172" width="10.125" style="1" customWidth="1"/>
    <col min="7173" max="7173" width="11.625" style="1" customWidth="1"/>
    <col min="7174" max="7174" width="12.375" style="1" customWidth="1"/>
    <col min="7175" max="7175" width="12.125" style="1" customWidth="1"/>
    <col min="7176" max="7424" width="9.125" style="1"/>
    <col min="7425" max="7425" width="13.125" style="1" customWidth="1"/>
    <col min="7426" max="7426" width="23.875" style="1" customWidth="1"/>
    <col min="7427" max="7427" width="17.25" style="1" customWidth="1"/>
    <col min="7428" max="7428" width="10.125" style="1" customWidth="1"/>
    <col min="7429" max="7429" width="11.625" style="1" customWidth="1"/>
    <col min="7430" max="7430" width="12.375" style="1" customWidth="1"/>
    <col min="7431" max="7431" width="12.125" style="1" customWidth="1"/>
    <col min="7432" max="7680" width="9.125" style="1"/>
    <col min="7681" max="7681" width="13.125" style="1" customWidth="1"/>
    <col min="7682" max="7682" width="23.875" style="1" customWidth="1"/>
    <col min="7683" max="7683" width="17.25" style="1" customWidth="1"/>
    <col min="7684" max="7684" width="10.125" style="1" customWidth="1"/>
    <col min="7685" max="7685" width="11.625" style="1" customWidth="1"/>
    <col min="7686" max="7686" width="12.375" style="1" customWidth="1"/>
    <col min="7687" max="7687" width="12.125" style="1" customWidth="1"/>
    <col min="7688" max="7936" width="9.125" style="1"/>
    <col min="7937" max="7937" width="13.125" style="1" customWidth="1"/>
    <col min="7938" max="7938" width="23.875" style="1" customWidth="1"/>
    <col min="7939" max="7939" width="17.25" style="1" customWidth="1"/>
    <col min="7940" max="7940" width="10.125" style="1" customWidth="1"/>
    <col min="7941" max="7941" width="11.625" style="1" customWidth="1"/>
    <col min="7942" max="7942" width="12.375" style="1" customWidth="1"/>
    <col min="7943" max="7943" width="12.125" style="1" customWidth="1"/>
    <col min="7944" max="8192" width="9.125" style="1"/>
    <col min="8193" max="8193" width="13.125" style="1" customWidth="1"/>
    <col min="8194" max="8194" width="23.875" style="1" customWidth="1"/>
    <col min="8195" max="8195" width="17.25" style="1" customWidth="1"/>
    <col min="8196" max="8196" width="10.125" style="1" customWidth="1"/>
    <col min="8197" max="8197" width="11.625" style="1" customWidth="1"/>
    <col min="8198" max="8198" width="12.375" style="1" customWidth="1"/>
    <col min="8199" max="8199" width="12.125" style="1" customWidth="1"/>
    <col min="8200" max="8448" width="9.125" style="1"/>
    <col min="8449" max="8449" width="13.125" style="1" customWidth="1"/>
    <col min="8450" max="8450" width="23.875" style="1" customWidth="1"/>
    <col min="8451" max="8451" width="17.25" style="1" customWidth="1"/>
    <col min="8452" max="8452" width="10.125" style="1" customWidth="1"/>
    <col min="8453" max="8453" width="11.625" style="1" customWidth="1"/>
    <col min="8454" max="8454" width="12.375" style="1" customWidth="1"/>
    <col min="8455" max="8455" width="12.125" style="1" customWidth="1"/>
    <col min="8456" max="8704" width="9.125" style="1"/>
    <col min="8705" max="8705" width="13.125" style="1" customWidth="1"/>
    <col min="8706" max="8706" width="23.875" style="1" customWidth="1"/>
    <col min="8707" max="8707" width="17.25" style="1" customWidth="1"/>
    <col min="8708" max="8708" width="10.125" style="1" customWidth="1"/>
    <col min="8709" max="8709" width="11.625" style="1" customWidth="1"/>
    <col min="8710" max="8710" width="12.375" style="1" customWidth="1"/>
    <col min="8711" max="8711" width="12.125" style="1" customWidth="1"/>
    <col min="8712" max="8960" width="9.125" style="1"/>
    <col min="8961" max="8961" width="13.125" style="1" customWidth="1"/>
    <col min="8962" max="8962" width="23.875" style="1" customWidth="1"/>
    <col min="8963" max="8963" width="17.25" style="1" customWidth="1"/>
    <col min="8964" max="8964" width="10.125" style="1" customWidth="1"/>
    <col min="8965" max="8965" width="11.625" style="1" customWidth="1"/>
    <col min="8966" max="8966" width="12.375" style="1" customWidth="1"/>
    <col min="8967" max="8967" width="12.125" style="1" customWidth="1"/>
    <col min="8968" max="9216" width="9.125" style="1"/>
    <col min="9217" max="9217" width="13.125" style="1" customWidth="1"/>
    <col min="9218" max="9218" width="23.875" style="1" customWidth="1"/>
    <col min="9219" max="9219" width="17.25" style="1" customWidth="1"/>
    <col min="9220" max="9220" width="10.125" style="1" customWidth="1"/>
    <col min="9221" max="9221" width="11.625" style="1" customWidth="1"/>
    <col min="9222" max="9222" width="12.375" style="1" customWidth="1"/>
    <col min="9223" max="9223" width="12.125" style="1" customWidth="1"/>
    <col min="9224" max="9472" width="9.125" style="1"/>
    <col min="9473" max="9473" width="13.125" style="1" customWidth="1"/>
    <col min="9474" max="9474" width="23.875" style="1" customWidth="1"/>
    <col min="9475" max="9475" width="17.25" style="1" customWidth="1"/>
    <col min="9476" max="9476" width="10.125" style="1" customWidth="1"/>
    <col min="9477" max="9477" width="11.625" style="1" customWidth="1"/>
    <col min="9478" max="9478" width="12.375" style="1" customWidth="1"/>
    <col min="9479" max="9479" width="12.125" style="1" customWidth="1"/>
    <col min="9480" max="9728" width="9.125" style="1"/>
    <col min="9729" max="9729" width="13.125" style="1" customWidth="1"/>
    <col min="9730" max="9730" width="23.875" style="1" customWidth="1"/>
    <col min="9731" max="9731" width="17.25" style="1" customWidth="1"/>
    <col min="9732" max="9732" width="10.125" style="1" customWidth="1"/>
    <col min="9733" max="9733" width="11.625" style="1" customWidth="1"/>
    <col min="9734" max="9734" width="12.375" style="1" customWidth="1"/>
    <col min="9735" max="9735" width="12.125" style="1" customWidth="1"/>
    <col min="9736" max="9984" width="9.125" style="1"/>
    <col min="9985" max="9985" width="13.125" style="1" customWidth="1"/>
    <col min="9986" max="9986" width="23.875" style="1" customWidth="1"/>
    <col min="9987" max="9987" width="17.25" style="1" customWidth="1"/>
    <col min="9988" max="9988" width="10.125" style="1" customWidth="1"/>
    <col min="9989" max="9989" width="11.625" style="1" customWidth="1"/>
    <col min="9990" max="9990" width="12.375" style="1" customWidth="1"/>
    <col min="9991" max="9991" width="12.125" style="1" customWidth="1"/>
    <col min="9992" max="10240" width="9.125" style="1"/>
    <col min="10241" max="10241" width="13.125" style="1" customWidth="1"/>
    <col min="10242" max="10242" width="23.875" style="1" customWidth="1"/>
    <col min="10243" max="10243" width="17.25" style="1" customWidth="1"/>
    <col min="10244" max="10244" width="10.125" style="1" customWidth="1"/>
    <col min="10245" max="10245" width="11.625" style="1" customWidth="1"/>
    <col min="10246" max="10246" width="12.375" style="1" customWidth="1"/>
    <col min="10247" max="10247" width="12.125" style="1" customWidth="1"/>
    <col min="10248" max="10496" width="9.125" style="1"/>
    <col min="10497" max="10497" width="13.125" style="1" customWidth="1"/>
    <col min="10498" max="10498" width="23.875" style="1" customWidth="1"/>
    <col min="10499" max="10499" width="17.25" style="1" customWidth="1"/>
    <col min="10500" max="10500" width="10.125" style="1" customWidth="1"/>
    <col min="10501" max="10501" width="11.625" style="1" customWidth="1"/>
    <col min="10502" max="10502" width="12.375" style="1" customWidth="1"/>
    <col min="10503" max="10503" width="12.125" style="1" customWidth="1"/>
    <col min="10504" max="10752" width="9.125" style="1"/>
    <col min="10753" max="10753" width="13.125" style="1" customWidth="1"/>
    <col min="10754" max="10754" width="23.875" style="1" customWidth="1"/>
    <col min="10755" max="10755" width="17.25" style="1" customWidth="1"/>
    <col min="10756" max="10756" width="10.125" style="1" customWidth="1"/>
    <col min="10757" max="10757" width="11.625" style="1" customWidth="1"/>
    <col min="10758" max="10758" width="12.375" style="1" customWidth="1"/>
    <col min="10759" max="10759" width="12.125" style="1" customWidth="1"/>
    <col min="10760" max="11008" width="9.125" style="1"/>
    <col min="11009" max="11009" width="13.125" style="1" customWidth="1"/>
    <col min="11010" max="11010" width="23.875" style="1" customWidth="1"/>
    <col min="11011" max="11011" width="17.25" style="1" customWidth="1"/>
    <col min="11012" max="11012" width="10.125" style="1" customWidth="1"/>
    <col min="11013" max="11013" width="11.625" style="1" customWidth="1"/>
    <col min="11014" max="11014" width="12.375" style="1" customWidth="1"/>
    <col min="11015" max="11015" width="12.125" style="1" customWidth="1"/>
    <col min="11016" max="11264" width="9.125" style="1"/>
    <col min="11265" max="11265" width="13.125" style="1" customWidth="1"/>
    <col min="11266" max="11266" width="23.875" style="1" customWidth="1"/>
    <col min="11267" max="11267" width="17.25" style="1" customWidth="1"/>
    <col min="11268" max="11268" width="10.125" style="1" customWidth="1"/>
    <col min="11269" max="11269" width="11.625" style="1" customWidth="1"/>
    <col min="11270" max="11270" width="12.375" style="1" customWidth="1"/>
    <col min="11271" max="11271" width="12.125" style="1" customWidth="1"/>
    <col min="11272" max="11520" width="9.125" style="1"/>
    <col min="11521" max="11521" width="13.125" style="1" customWidth="1"/>
    <col min="11522" max="11522" width="23.875" style="1" customWidth="1"/>
    <col min="11523" max="11523" width="17.25" style="1" customWidth="1"/>
    <col min="11524" max="11524" width="10.125" style="1" customWidth="1"/>
    <col min="11525" max="11525" width="11.625" style="1" customWidth="1"/>
    <col min="11526" max="11526" width="12.375" style="1" customWidth="1"/>
    <col min="11527" max="11527" width="12.125" style="1" customWidth="1"/>
    <col min="11528" max="11776" width="9.125" style="1"/>
    <col min="11777" max="11777" width="13.125" style="1" customWidth="1"/>
    <col min="11778" max="11778" width="23.875" style="1" customWidth="1"/>
    <col min="11779" max="11779" width="17.25" style="1" customWidth="1"/>
    <col min="11780" max="11780" width="10.125" style="1" customWidth="1"/>
    <col min="11781" max="11781" width="11.625" style="1" customWidth="1"/>
    <col min="11782" max="11782" width="12.375" style="1" customWidth="1"/>
    <col min="11783" max="11783" width="12.125" style="1" customWidth="1"/>
    <col min="11784" max="12032" width="9.125" style="1"/>
    <col min="12033" max="12033" width="13.125" style="1" customWidth="1"/>
    <col min="12034" max="12034" width="23.875" style="1" customWidth="1"/>
    <col min="12035" max="12035" width="17.25" style="1" customWidth="1"/>
    <col min="12036" max="12036" width="10.125" style="1" customWidth="1"/>
    <col min="12037" max="12037" width="11.625" style="1" customWidth="1"/>
    <col min="12038" max="12038" width="12.375" style="1" customWidth="1"/>
    <col min="12039" max="12039" width="12.125" style="1" customWidth="1"/>
    <col min="12040" max="12288" width="9.125" style="1"/>
    <col min="12289" max="12289" width="13.125" style="1" customWidth="1"/>
    <col min="12290" max="12290" width="23.875" style="1" customWidth="1"/>
    <col min="12291" max="12291" width="17.25" style="1" customWidth="1"/>
    <col min="12292" max="12292" width="10.125" style="1" customWidth="1"/>
    <col min="12293" max="12293" width="11.625" style="1" customWidth="1"/>
    <col min="12294" max="12294" width="12.375" style="1" customWidth="1"/>
    <col min="12295" max="12295" width="12.125" style="1" customWidth="1"/>
    <col min="12296" max="12544" width="9.125" style="1"/>
    <col min="12545" max="12545" width="13.125" style="1" customWidth="1"/>
    <col min="12546" max="12546" width="23.875" style="1" customWidth="1"/>
    <col min="12547" max="12547" width="17.25" style="1" customWidth="1"/>
    <col min="12548" max="12548" width="10.125" style="1" customWidth="1"/>
    <col min="12549" max="12549" width="11.625" style="1" customWidth="1"/>
    <col min="12550" max="12550" width="12.375" style="1" customWidth="1"/>
    <col min="12551" max="12551" width="12.125" style="1" customWidth="1"/>
    <col min="12552" max="12800" width="9.125" style="1"/>
    <col min="12801" max="12801" width="13.125" style="1" customWidth="1"/>
    <col min="12802" max="12802" width="23.875" style="1" customWidth="1"/>
    <col min="12803" max="12803" width="17.25" style="1" customWidth="1"/>
    <col min="12804" max="12804" width="10.125" style="1" customWidth="1"/>
    <col min="12805" max="12805" width="11.625" style="1" customWidth="1"/>
    <col min="12806" max="12806" width="12.375" style="1" customWidth="1"/>
    <col min="12807" max="12807" width="12.125" style="1" customWidth="1"/>
    <col min="12808" max="13056" width="9.125" style="1"/>
    <col min="13057" max="13057" width="13.125" style="1" customWidth="1"/>
    <col min="13058" max="13058" width="23.875" style="1" customWidth="1"/>
    <col min="13059" max="13059" width="17.25" style="1" customWidth="1"/>
    <col min="13060" max="13060" width="10.125" style="1" customWidth="1"/>
    <col min="13061" max="13061" width="11.625" style="1" customWidth="1"/>
    <col min="13062" max="13062" width="12.375" style="1" customWidth="1"/>
    <col min="13063" max="13063" width="12.125" style="1" customWidth="1"/>
    <col min="13064" max="13312" width="9.125" style="1"/>
    <col min="13313" max="13313" width="13.125" style="1" customWidth="1"/>
    <col min="13314" max="13314" width="23.875" style="1" customWidth="1"/>
    <col min="13315" max="13315" width="17.25" style="1" customWidth="1"/>
    <col min="13316" max="13316" width="10.125" style="1" customWidth="1"/>
    <col min="13317" max="13317" width="11.625" style="1" customWidth="1"/>
    <col min="13318" max="13318" width="12.375" style="1" customWidth="1"/>
    <col min="13319" max="13319" width="12.125" style="1" customWidth="1"/>
    <col min="13320" max="13568" width="9.125" style="1"/>
    <col min="13569" max="13569" width="13.125" style="1" customWidth="1"/>
    <col min="13570" max="13570" width="23.875" style="1" customWidth="1"/>
    <col min="13571" max="13571" width="17.25" style="1" customWidth="1"/>
    <col min="13572" max="13572" width="10.125" style="1" customWidth="1"/>
    <col min="13573" max="13573" width="11.625" style="1" customWidth="1"/>
    <col min="13574" max="13574" width="12.375" style="1" customWidth="1"/>
    <col min="13575" max="13575" width="12.125" style="1" customWidth="1"/>
    <col min="13576" max="13824" width="9.125" style="1"/>
    <col min="13825" max="13825" width="13.125" style="1" customWidth="1"/>
    <col min="13826" max="13826" width="23.875" style="1" customWidth="1"/>
    <col min="13827" max="13827" width="17.25" style="1" customWidth="1"/>
    <col min="13828" max="13828" width="10.125" style="1" customWidth="1"/>
    <col min="13829" max="13829" width="11.625" style="1" customWidth="1"/>
    <col min="13830" max="13830" width="12.375" style="1" customWidth="1"/>
    <col min="13831" max="13831" width="12.125" style="1" customWidth="1"/>
    <col min="13832" max="14080" width="9.125" style="1"/>
    <col min="14081" max="14081" width="13.125" style="1" customWidth="1"/>
    <col min="14082" max="14082" width="23.875" style="1" customWidth="1"/>
    <col min="14083" max="14083" width="17.25" style="1" customWidth="1"/>
    <col min="14084" max="14084" width="10.125" style="1" customWidth="1"/>
    <col min="14085" max="14085" width="11.625" style="1" customWidth="1"/>
    <col min="14086" max="14086" width="12.375" style="1" customWidth="1"/>
    <col min="14087" max="14087" width="12.125" style="1" customWidth="1"/>
    <col min="14088" max="14336" width="9.125" style="1"/>
    <col min="14337" max="14337" width="13.125" style="1" customWidth="1"/>
    <col min="14338" max="14338" width="23.875" style="1" customWidth="1"/>
    <col min="14339" max="14339" width="17.25" style="1" customWidth="1"/>
    <col min="14340" max="14340" width="10.125" style="1" customWidth="1"/>
    <col min="14341" max="14341" width="11.625" style="1" customWidth="1"/>
    <col min="14342" max="14342" width="12.375" style="1" customWidth="1"/>
    <col min="14343" max="14343" width="12.125" style="1" customWidth="1"/>
    <col min="14344" max="14592" width="9.125" style="1"/>
    <col min="14593" max="14593" width="13.125" style="1" customWidth="1"/>
    <col min="14594" max="14594" width="23.875" style="1" customWidth="1"/>
    <col min="14595" max="14595" width="17.25" style="1" customWidth="1"/>
    <col min="14596" max="14596" width="10.125" style="1" customWidth="1"/>
    <col min="14597" max="14597" width="11.625" style="1" customWidth="1"/>
    <col min="14598" max="14598" width="12.375" style="1" customWidth="1"/>
    <col min="14599" max="14599" width="12.125" style="1" customWidth="1"/>
    <col min="14600" max="14848" width="9.125" style="1"/>
    <col min="14849" max="14849" width="13.125" style="1" customWidth="1"/>
    <col min="14850" max="14850" width="23.875" style="1" customWidth="1"/>
    <col min="14851" max="14851" width="17.25" style="1" customWidth="1"/>
    <col min="14852" max="14852" width="10.125" style="1" customWidth="1"/>
    <col min="14853" max="14853" width="11.625" style="1" customWidth="1"/>
    <col min="14854" max="14854" width="12.375" style="1" customWidth="1"/>
    <col min="14855" max="14855" width="12.125" style="1" customWidth="1"/>
    <col min="14856" max="15104" width="9.125" style="1"/>
    <col min="15105" max="15105" width="13.125" style="1" customWidth="1"/>
    <col min="15106" max="15106" width="23.875" style="1" customWidth="1"/>
    <col min="15107" max="15107" width="17.25" style="1" customWidth="1"/>
    <col min="15108" max="15108" width="10.125" style="1" customWidth="1"/>
    <col min="15109" max="15109" width="11.625" style="1" customWidth="1"/>
    <col min="15110" max="15110" width="12.375" style="1" customWidth="1"/>
    <col min="15111" max="15111" width="12.125" style="1" customWidth="1"/>
    <col min="15112" max="15360" width="9.125" style="1"/>
    <col min="15361" max="15361" width="13.125" style="1" customWidth="1"/>
    <col min="15362" max="15362" width="23.875" style="1" customWidth="1"/>
    <col min="15363" max="15363" width="17.25" style="1" customWidth="1"/>
    <col min="15364" max="15364" width="10.125" style="1" customWidth="1"/>
    <col min="15365" max="15365" width="11.625" style="1" customWidth="1"/>
    <col min="15366" max="15366" width="12.375" style="1" customWidth="1"/>
    <col min="15367" max="15367" width="12.125" style="1" customWidth="1"/>
    <col min="15368" max="15616" width="9.125" style="1"/>
    <col min="15617" max="15617" width="13.125" style="1" customWidth="1"/>
    <col min="15618" max="15618" width="23.875" style="1" customWidth="1"/>
    <col min="15619" max="15619" width="17.25" style="1" customWidth="1"/>
    <col min="15620" max="15620" width="10.125" style="1" customWidth="1"/>
    <col min="15621" max="15621" width="11.625" style="1" customWidth="1"/>
    <col min="15622" max="15622" width="12.375" style="1" customWidth="1"/>
    <col min="15623" max="15623" width="12.125" style="1" customWidth="1"/>
    <col min="15624" max="15872" width="9.125" style="1"/>
    <col min="15873" max="15873" width="13.125" style="1" customWidth="1"/>
    <col min="15874" max="15874" width="23.875" style="1" customWidth="1"/>
    <col min="15875" max="15875" width="17.25" style="1" customWidth="1"/>
    <col min="15876" max="15876" width="10.125" style="1" customWidth="1"/>
    <col min="15877" max="15877" width="11.625" style="1" customWidth="1"/>
    <col min="15878" max="15878" width="12.375" style="1" customWidth="1"/>
    <col min="15879" max="15879" width="12.125" style="1" customWidth="1"/>
    <col min="15880" max="16128" width="9.125" style="1"/>
    <col min="16129" max="16129" width="13.125" style="1" customWidth="1"/>
    <col min="16130" max="16130" width="23.875" style="1" customWidth="1"/>
    <col min="16131" max="16131" width="17.25" style="1" customWidth="1"/>
    <col min="16132" max="16132" width="10.125" style="1" customWidth="1"/>
    <col min="16133" max="16133" width="11.625" style="1" customWidth="1"/>
    <col min="16134" max="16134" width="12.375" style="1" customWidth="1"/>
    <col min="16135" max="16135" width="12.125" style="1" customWidth="1"/>
    <col min="16136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178</v>
      </c>
    </row>
    <row r="5" spans="1:5">
      <c r="A5" s="1" t="s">
        <v>23</v>
      </c>
      <c r="B5" s="1" t="s">
        <v>301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302</v>
      </c>
      <c r="C15" s="164" t="s">
        <v>38</v>
      </c>
      <c r="D15" s="205">
        <v>97</v>
      </c>
      <c r="E15" s="205">
        <v>83</v>
      </c>
    </row>
    <row r="16" spans="1:5">
      <c r="A16" s="167" t="s">
        <v>45</v>
      </c>
      <c r="B16" s="203" t="s">
        <v>302</v>
      </c>
      <c r="C16" s="203" t="s">
        <v>39</v>
      </c>
      <c r="D16" s="205">
        <f>+D15</f>
        <v>97</v>
      </c>
      <c r="E16" s="205">
        <f>+E15</f>
        <v>83</v>
      </c>
    </row>
    <row r="17" spans="1:5">
      <c r="A17" s="167" t="s">
        <v>44</v>
      </c>
      <c r="B17" s="203" t="s">
        <v>302</v>
      </c>
      <c r="C17" s="203" t="s">
        <v>40</v>
      </c>
      <c r="D17" s="205">
        <f>+D15+39</f>
        <v>136</v>
      </c>
      <c r="E17" s="205">
        <f>+E15+39</f>
        <v>122</v>
      </c>
    </row>
    <row r="18" spans="1:5">
      <c r="A18" s="167" t="s">
        <v>44</v>
      </c>
      <c r="B18" s="203" t="s">
        <v>302</v>
      </c>
      <c r="C18" s="203" t="s">
        <v>41</v>
      </c>
      <c r="D18" s="205">
        <f>+D15+39</f>
        <v>136</v>
      </c>
      <c r="E18" s="205">
        <f>+E15+39</f>
        <v>122</v>
      </c>
    </row>
    <row r="19" spans="1:5">
      <c r="A19" s="165" t="s">
        <v>44</v>
      </c>
      <c r="B19" s="165" t="s">
        <v>302</v>
      </c>
      <c r="C19" s="165" t="s">
        <v>42</v>
      </c>
      <c r="D19" s="201">
        <f>+D15+10</f>
        <v>107</v>
      </c>
      <c r="E19" s="201">
        <f>+E15+10</f>
        <v>93</v>
      </c>
    </row>
    <row r="20" spans="1:5">
      <c r="A20" s="167" t="s">
        <v>49</v>
      </c>
      <c r="B20" s="164" t="s">
        <v>308</v>
      </c>
      <c r="C20" s="164" t="s">
        <v>38</v>
      </c>
      <c r="D20" s="205">
        <v>106</v>
      </c>
      <c r="E20" s="205">
        <v>92</v>
      </c>
    </row>
    <row r="21" spans="1:5">
      <c r="A21" s="167" t="s">
        <v>49</v>
      </c>
      <c r="B21" s="203" t="s">
        <v>308</v>
      </c>
      <c r="C21" s="203" t="s">
        <v>39</v>
      </c>
      <c r="D21" s="205">
        <f>+D20</f>
        <v>106</v>
      </c>
      <c r="E21" s="205">
        <f>+E20</f>
        <v>92</v>
      </c>
    </row>
    <row r="22" spans="1:5">
      <c r="A22" s="167" t="s">
        <v>49</v>
      </c>
      <c r="B22" s="203" t="s">
        <v>308</v>
      </c>
      <c r="C22" s="203" t="s">
        <v>40</v>
      </c>
      <c r="D22" s="205">
        <f>+D20+39</f>
        <v>145</v>
      </c>
      <c r="E22" s="205">
        <f>+E20+39</f>
        <v>131</v>
      </c>
    </row>
    <row r="23" spans="1:5">
      <c r="A23" s="167" t="s">
        <v>49</v>
      </c>
      <c r="B23" s="203" t="s">
        <v>308</v>
      </c>
      <c r="C23" s="203" t="s">
        <v>41</v>
      </c>
      <c r="D23" s="205">
        <f>+D20+39</f>
        <v>145</v>
      </c>
      <c r="E23" s="205">
        <f>+E20+39</f>
        <v>131</v>
      </c>
    </row>
    <row r="24" spans="1:5">
      <c r="A24" s="165" t="s">
        <v>49</v>
      </c>
      <c r="B24" s="165" t="s">
        <v>308</v>
      </c>
      <c r="C24" s="165" t="s">
        <v>42</v>
      </c>
      <c r="D24" s="201">
        <f>+D20+10</f>
        <v>116</v>
      </c>
      <c r="E24" s="201">
        <f>+E20+10</f>
        <v>102</v>
      </c>
    </row>
    <row r="25" spans="1:5">
      <c r="A25" s="164" t="s">
        <v>44</v>
      </c>
      <c r="B25" s="164" t="s">
        <v>303</v>
      </c>
      <c r="C25" s="203" t="s">
        <v>38</v>
      </c>
      <c r="D25" s="205">
        <v>115</v>
      </c>
      <c r="E25" s="205">
        <v>101</v>
      </c>
    </row>
    <row r="26" spans="1:5">
      <c r="A26" s="167" t="s">
        <v>45</v>
      </c>
      <c r="B26" s="203" t="s">
        <v>303</v>
      </c>
      <c r="C26" s="203" t="s">
        <v>39</v>
      </c>
      <c r="D26" s="205">
        <f>+D25</f>
        <v>115</v>
      </c>
      <c r="E26" s="205">
        <f>+E25</f>
        <v>101</v>
      </c>
    </row>
    <row r="27" spans="1:5">
      <c r="A27" s="167" t="s">
        <v>44</v>
      </c>
      <c r="B27" s="203" t="s">
        <v>303</v>
      </c>
      <c r="C27" s="203" t="s">
        <v>40</v>
      </c>
      <c r="D27" s="205">
        <f>+D25+39</f>
        <v>154</v>
      </c>
      <c r="E27" s="205">
        <f>+E25+39</f>
        <v>140</v>
      </c>
    </row>
    <row r="28" spans="1:5">
      <c r="A28" s="167" t="s">
        <v>44</v>
      </c>
      <c r="B28" s="203" t="s">
        <v>303</v>
      </c>
      <c r="C28" s="203" t="s">
        <v>41</v>
      </c>
      <c r="D28" s="205">
        <f>+D25+39</f>
        <v>154</v>
      </c>
      <c r="E28" s="205">
        <f>+E25+39</f>
        <v>140</v>
      </c>
    </row>
    <row r="29" spans="1:5" ht="14.3">
      <c r="A29" s="165" t="s">
        <v>44</v>
      </c>
      <c r="B29" s="165" t="s">
        <v>303</v>
      </c>
      <c r="C29" s="168" t="s">
        <v>42</v>
      </c>
      <c r="D29" s="201">
        <f>+D25+10</f>
        <v>125</v>
      </c>
      <c r="E29" s="201">
        <f>+E25+10</f>
        <v>111</v>
      </c>
    </row>
    <row r="30" spans="1:5">
      <c r="A30" s="164" t="s">
        <v>44</v>
      </c>
      <c r="B30" s="164" t="s">
        <v>304</v>
      </c>
      <c r="C30" s="203" t="s">
        <v>38</v>
      </c>
      <c r="D30" s="205">
        <v>123</v>
      </c>
      <c r="E30" s="205">
        <v>109</v>
      </c>
    </row>
    <row r="31" spans="1:5">
      <c r="A31" s="167" t="s">
        <v>45</v>
      </c>
      <c r="B31" s="203" t="s">
        <v>304</v>
      </c>
      <c r="C31" s="203" t="s">
        <v>39</v>
      </c>
      <c r="D31" s="205">
        <f>+D30</f>
        <v>123</v>
      </c>
      <c r="E31" s="205">
        <f>+E30</f>
        <v>109</v>
      </c>
    </row>
    <row r="32" spans="1:5">
      <c r="A32" s="167" t="s">
        <v>44</v>
      </c>
      <c r="B32" s="203" t="s">
        <v>304</v>
      </c>
      <c r="C32" s="203" t="s">
        <v>40</v>
      </c>
      <c r="D32" s="205">
        <f>+D30+39</f>
        <v>162</v>
      </c>
      <c r="E32" s="205">
        <f>+E30+39</f>
        <v>148</v>
      </c>
    </row>
    <row r="33" spans="1:5">
      <c r="A33" s="167" t="s">
        <v>44</v>
      </c>
      <c r="B33" s="203" t="s">
        <v>304</v>
      </c>
      <c r="C33" s="203" t="s">
        <v>41</v>
      </c>
      <c r="D33" s="205">
        <f>+D30+39</f>
        <v>162</v>
      </c>
      <c r="E33" s="205">
        <f>+E30+39</f>
        <v>148</v>
      </c>
    </row>
    <row r="34" spans="1:5" ht="14.3">
      <c r="A34" s="165" t="s">
        <v>44</v>
      </c>
      <c r="B34" s="165" t="s">
        <v>304</v>
      </c>
      <c r="C34" s="168" t="s">
        <v>42</v>
      </c>
      <c r="D34" s="201">
        <f>+D30+10</f>
        <v>133</v>
      </c>
      <c r="E34" s="201">
        <f>+E30+10</f>
        <v>119</v>
      </c>
    </row>
    <row r="35" spans="1:5">
      <c r="A35" s="164" t="s">
        <v>47</v>
      </c>
      <c r="B35" s="164" t="s">
        <v>309</v>
      </c>
      <c r="C35" s="164" t="s">
        <v>38</v>
      </c>
      <c r="D35" s="205">
        <v>136</v>
      </c>
      <c r="E35" s="205">
        <v>122</v>
      </c>
    </row>
    <row r="36" spans="1:5">
      <c r="A36" s="167" t="s">
        <v>47</v>
      </c>
      <c r="B36" s="203" t="s">
        <v>309</v>
      </c>
      <c r="C36" s="203" t="s">
        <v>39</v>
      </c>
      <c r="D36" s="205">
        <f>+D35</f>
        <v>136</v>
      </c>
      <c r="E36" s="205">
        <f>+E35</f>
        <v>122</v>
      </c>
    </row>
    <row r="37" spans="1:5">
      <c r="A37" s="167" t="s">
        <v>47</v>
      </c>
      <c r="B37" s="203" t="s">
        <v>309</v>
      </c>
      <c r="C37" s="203" t="s">
        <v>40</v>
      </c>
      <c r="D37" s="205">
        <f>+D35+39</f>
        <v>175</v>
      </c>
      <c r="E37" s="205">
        <f>+E35+39</f>
        <v>161</v>
      </c>
    </row>
    <row r="38" spans="1:5">
      <c r="A38" s="167" t="s">
        <v>47</v>
      </c>
      <c r="B38" s="203" t="s">
        <v>309</v>
      </c>
      <c r="C38" s="203" t="s">
        <v>41</v>
      </c>
      <c r="D38" s="205">
        <f>+D35+39</f>
        <v>175</v>
      </c>
      <c r="E38" s="205">
        <f>+E35+39</f>
        <v>161</v>
      </c>
    </row>
    <row r="39" spans="1:5">
      <c r="A39" s="165" t="s">
        <v>47</v>
      </c>
      <c r="B39" s="165" t="s">
        <v>309</v>
      </c>
      <c r="C39" s="165" t="s">
        <v>42</v>
      </c>
      <c r="D39" s="201">
        <f>+D35+10</f>
        <v>146</v>
      </c>
      <c r="E39" s="201">
        <f>+E35+10</f>
        <v>132</v>
      </c>
    </row>
    <row r="41" spans="1:5" ht="14.3">
      <c r="A41" s="29" t="s">
        <v>260</v>
      </c>
      <c r="D41" s="1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"/>
  <sheetViews>
    <sheetView workbookViewId="0"/>
  </sheetViews>
  <sheetFormatPr defaultRowHeight="12.9"/>
  <cols>
    <col min="1" max="1" width="14.375" style="1" customWidth="1"/>
    <col min="2" max="2" width="16.25" style="1" customWidth="1"/>
    <col min="3" max="3" width="19" style="1" customWidth="1"/>
    <col min="4" max="4" width="10.75" style="34" customWidth="1"/>
    <col min="5" max="6" width="10.75" style="1" customWidth="1"/>
    <col min="7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2" spans="1:5">
      <c r="A2" s="1" t="s">
        <v>20</v>
      </c>
      <c r="B2" s="1" t="s">
        <v>21</v>
      </c>
    </row>
    <row r="3" spans="1:5">
      <c r="A3" s="1" t="s">
        <v>22</v>
      </c>
      <c r="B3" s="1" t="s">
        <v>178</v>
      </c>
    </row>
    <row r="4" spans="1:5">
      <c r="A4" s="1" t="s">
        <v>23</v>
      </c>
      <c r="B4" s="1" t="s">
        <v>305</v>
      </c>
    </row>
    <row r="5" spans="1:5">
      <c r="A5" s="1" t="s">
        <v>24</v>
      </c>
      <c r="B5" s="1" t="s">
        <v>25</v>
      </c>
    </row>
    <row r="6" spans="1:5">
      <c r="A6" s="1" t="s">
        <v>26</v>
      </c>
      <c r="B6" s="1" t="s">
        <v>27</v>
      </c>
    </row>
    <row r="7" spans="1:5">
      <c r="A7" s="1" t="s">
        <v>28</v>
      </c>
      <c r="B7" s="1" t="s">
        <v>117</v>
      </c>
    </row>
    <row r="8" spans="1:5">
      <c r="A8" s="1" t="s">
        <v>29</v>
      </c>
      <c r="B8" s="1" t="s">
        <v>30</v>
      </c>
    </row>
    <row r="9" spans="1:5" ht="14.3">
      <c r="A9" s="1" t="s">
        <v>31</v>
      </c>
      <c r="B9" s="29" t="s">
        <v>32</v>
      </c>
    </row>
    <row r="10" spans="1:5">
      <c r="A10" s="1" t="s">
        <v>33</v>
      </c>
      <c r="B10" s="1" t="s">
        <v>34</v>
      </c>
    </row>
    <row r="12" spans="1:5">
      <c r="A12" s="155" t="s">
        <v>35</v>
      </c>
      <c r="B12" s="121" t="s">
        <v>36</v>
      </c>
      <c r="C12" s="121" t="s">
        <v>37</v>
      </c>
      <c r="D12" s="161">
        <v>44743</v>
      </c>
      <c r="E12" s="161">
        <v>44805</v>
      </c>
    </row>
    <row r="13" spans="1:5">
      <c r="A13" s="167"/>
      <c r="B13" s="156"/>
      <c r="C13" s="156"/>
      <c r="D13" s="163">
        <v>44804</v>
      </c>
      <c r="E13" s="163">
        <v>44865</v>
      </c>
    </row>
    <row r="14" spans="1:5">
      <c r="A14" s="164" t="s">
        <v>44</v>
      </c>
      <c r="B14" s="164" t="s">
        <v>269</v>
      </c>
      <c r="C14" s="164" t="s">
        <v>38</v>
      </c>
      <c r="D14" s="205">
        <v>95</v>
      </c>
      <c r="E14" s="205">
        <v>81</v>
      </c>
    </row>
    <row r="15" spans="1:5">
      <c r="A15" s="167" t="s">
        <v>45</v>
      </c>
      <c r="B15" s="203" t="s">
        <v>269</v>
      </c>
      <c r="C15" s="203" t="s">
        <v>39</v>
      </c>
      <c r="D15" s="205">
        <f>+D14</f>
        <v>95</v>
      </c>
      <c r="E15" s="205">
        <f>+E14</f>
        <v>81</v>
      </c>
    </row>
    <row r="16" spans="1:5">
      <c r="A16" s="167" t="s">
        <v>44</v>
      </c>
      <c r="B16" s="203" t="s">
        <v>269</v>
      </c>
      <c r="C16" s="203" t="s">
        <v>40</v>
      </c>
      <c r="D16" s="205">
        <f>+D14+39</f>
        <v>134</v>
      </c>
      <c r="E16" s="205">
        <f>+E14+39</f>
        <v>120</v>
      </c>
    </row>
    <row r="17" spans="1:5">
      <c r="A17" s="167" t="s">
        <v>44</v>
      </c>
      <c r="B17" s="203" t="s">
        <v>269</v>
      </c>
      <c r="C17" s="203" t="s">
        <v>41</v>
      </c>
      <c r="D17" s="205">
        <f>+D14+39</f>
        <v>134</v>
      </c>
      <c r="E17" s="205">
        <f>+E14+39</f>
        <v>120</v>
      </c>
    </row>
    <row r="18" spans="1:5">
      <c r="A18" s="167" t="s">
        <v>44</v>
      </c>
      <c r="B18" s="203" t="s">
        <v>269</v>
      </c>
      <c r="C18" s="165" t="s">
        <v>42</v>
      </c>
      <c r="D18" s="201">
        <f>+D14+10</f>
        <v>105</v>
      </c>
      <c r="E18" s="201">
        <f>+E14+10</f>
        <v>91</v>
      </c>
    </row>
    <row r="19" spans="1:5">
      <c r="A19" s="164" t="s">
        <v>49</v>
      </c>
      <c r="B19" s="164" t="s">
        <v>193</v>
      </c>
      <c r="C19" s="164" t="s">
        <v>38</v>
      </c>
      <c r="D19" s="205">
        <v>109</v>
      </c>
      <c r="E19" s="205">
        <v>95</v>
      </c>
    </row>
    <row r="20" spans="1:5">
      <c r="A20" s="167" t="s">
        <v>49</v>
      </c>
      <c r="B20" s="203" t="s">
        <v>193</v>
      </c>
      <c r="C20" s="203" t="s">
        <v>39</v>
      </c>
      <c r="D20" s="205">
        <f>+D19</f>
        <v>109</v>
      </c>
      <c r="E20" s="205">
        <f>+E19</f>
        <v>95</v>
      </c>
    </row>
    <row r="21" spans="1:5">
      <c r="A21" s="167" t="s">
        <v>49</v>
      </c>
      <c r="B21" s="203" t="s">
        <v>193</v>
      </c>
      <c r="C21" s="203" t="s">
        <v>40</v>
      </c>
      <c r="D21" s="205">
        <f>+D19+39</f>
        <v>148</v>
      </c>
      <c r="E21" s="205">
        <f>+E19+39</f>
        <v>134</v>
      </c>
    </row>
    <row r="22" spans="1:5">
      <c r="A22" s="167" t="s">
        <v>49</v>
      </c>
      <c r="B22" s="203" t="s">
        <v>193</v>
      </c>
      <c r="C22" s="203" t="s">
        <v>41</v>
      </c>
      <c r="D22" s="205">
        <f>+D19+39</f>
        <v>148</v>
      </c>
      <c r="E22" s="205">
        <f>+E19+39</f>
        <v>134</v>
      </c>
    </row>
    <row r="23" spans="1:5">
      <c r="A23" s="162" t="s">
        <v>49</v>
      </c>
      <c r="B23" s="165" t="s">
        <v>193</v>
      </c>
      <c r="C23" s="165" t="s">
        <v>42</v>
      </c>
      <c r="D23" s="201">
        <f>+D19+10</f>
        <v>119</v>
      </c>
      <c r="E23" s="201">
        <f>+E19+10</f>
        <v>105</v>
      </c>
    </row>
    <row r="24" spans="1:5">
      <c r="A24" s="164" t="s">
        <v>47</v>
      </c>
      <c r="B24" s="164" t="s">
        <v>143</v>
      </c>
      <c r="C24" s="164" t="s">
        <v>38</v>
      </c>
      <c r="D24" s="205">
        <v>138</v>
      </c>
      <c r="E24" s="205">
        <v>124</v>
      </c>
    </row>
    <row r="25" spans="1:5">
      <c r="A25" s="167" t="s">
        <v>47</v>
      </c>
      <c r="B25" s="203" t="s">
        <v>143</v>
      </c>
      <c r="C25" s="203" t="s">
        <v>39</v>
      </c>
      <c r="D25" s="205">
        <f>+D24</f>
        <v>138</v>
      </c>
      <c r="E25" s="205">
        <f>+E24</f>
        <v>124</v>
      </c>
    </row>
    <row r="26" spans="1:5">
      <c r="A26" s="167" t="s">
        <v>47</v>
      </c>
      <c r="B26" s="203" t="s">
        <v>143</v>
      </c>
      <c r="C26" s="203" t="s">
        <v>40</v>
      </c>
      <c r="D26" s="205">
        <f>+D24+39</f>
        <v>177</v>
      </c>
      <c r="E26" s="205">
        <f>+E24+39</f>
        <v>163</v>
      </c>
    </row>
    <row r="27" spans="1:5">
      <c r="A27" s="167" t="s">
        <v>47</v>
      </c>
      <c r="B27" s="203" t="s">
        <v>143</v>
      </c>
      <c r="C27" s="203" t="s">
        <v>41</v>
      </c>
      <c r="D27" s="205">
        <f>+D24+39</f>
        <v>177</v>
      </c>
      <c r="E27" s="205">
        <f>+E24+39</f>
        <v>163</v>
      </c>
    </row>
    <row r="28" spans="1:5">
      <c r="A28" s="165" t="s">
        <v>47</v>
      </c>
      <c r="B28" s="165" t="s">
        <v>143</v>
      </c>
      <c r="C28" s="165" t="s">
        <v>42</v>
      </c>
      <c r="D28" s="201">
        <f>+D24+10</f>
        <v>148</v>
      </c>
      <c r="E28" s="201">
        <f>+E24+10</f>
        <v>134</v>
      </c>
    </row>
    <row r="29" spans="1:5">
      <c r="A29" s="164" t="s">
        <v>47</v>
      </c>
      <c r="B29" s="164" t="s">
        <v>263</v>
      </c>
      <c r="C29" s="164" t="s">
        <v>313</v>
      </c>
      <c r="D29" s="198">
        <v>210</v>
      </c>
      <c r="E29" s="198">
        <v>196</v>
      </c>
    </row>
    <row r="30" spans="1:5">
      <c r="A30" s="167" t="s">
        <v>47</v>
      </c>
      <c r="B30" s="203" t="s">
        <v>263</v>
      </c>
      <c r="C30" s="203" t="s">
        <v>40</v>
      </c>
      <c r="D30" s="205">
        <f>+D29</f>
        <v>210</v>
      </c>
      <c r="E30" s="205">
        <f>+E29</f>
        <v>196</v>
      </c>
    </row>
    <row r="31" spans="1:5">
      <c r="A31" s="167" t="s">
        <v>47</v>
      </c>
      <c r="B31" s="203" t="s">
        <v>263</v>
      </c>
      <c r="C31" s="203" t="s">
        <v>41</v>
      </c>
      <c r="D31" s="205">
        <f>+D29+39</f>
        <v>249</v>
      </c>
      <c r="E31" s="205">
        <f>+E29+39</f>
        <v>235</v>
      </c>
    </row>
    <row r="32" spans="1:5">
      <c r="A32" s="162" t="s">
        <v>47</v>
      </c>
      <c r="B32" s="165" t="s">
        <v>143</v>
      </c>
      <c r="C32" s="165" t="s">
        <v>42</v>
      </c>
      <c r="D32" s="201">
        <f>+D29+10</f>
        <v>220</v>
      </c>
      <c r="E32" s="201">
        <f>+E29+10</f>
        <v>206</v>
      </c>
    </row>
    <row r="34" spans="1:1" s="1" customFormat="1" ht="14.3">
      <c r="A34" s="29" t="s">
        <v>260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4"/>
  <sheetViews>
    <sheetView workbookViewId="0">
      <selection activeCell="D12" sqref="D12:D19"/>
    </sheetView>
  </sheetViews>
  <sheetFormatPr defaultRowHeight="12.9"/>
  <cols>
    <col min="1" max="1" width="14.375" style="1" customWidth="1"/>
    <col min="2" max="2" width="24.875" style="1" customWidth="1"/>
    <col min="3" max="3" width="19" style="1" customWidth="1"/>
    <col min="4" max="4" width="10.75" style="34" customWidth="1"/>
    <col min="5" max="6" width="10.75" style="1" customWidth="1"/>
    <col min="7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2" spans="1:5">
      <c r="A2" s="1" t="s">
        <v>20</v>
      </c>
      <c r="B2" s="1" t="s">
        <v>21</v>
      </c>
    </row>
    <row r="3" spans="1:5">
      <c r="A3" s="1" t="s">
        <v>22</v>
      </c>
      <c r="B3" s="1" t="s">
        <v>178</v>
      </c>
    </row>
    <row r="4" spans="1:5">
      <c r="A4" s="1" t="s">
        <v>23</v>
      </c>
      <c r="B4" s="1" t="s">
        <v>306</v>
      </c>
    </row>
    <row r="5" spans="1:5">
      <c r="A5" s="1" t="s">
        <v>24</v>
      </c>
      <c r="B5" s="1" t="s">
        <v>25</v>
      </c>
    </row>
    <row r="6" spans="1:5">
      <c r="A6" s="1" t="s">
        <v>26</v>
      </c>
      <c r="B6" s="1" t="s">
        <v>27</v>
      </c>
    </row>
    <row r="7" spans="1:5">
      <c r="A7" s="1" t="s">
        <v>28</v>
      </c>
      <c r="B7" s="1" t="s">
        <v>117</v>
      </c>
    </row>
    <row r="8" spans="1:5">
      <c r="A8" s="1" t="s">
        <v>29</v>
      </c>
      <c r="B8" s="1" t="s">
        <v>30</v>
      </c>
    </row>
    <row r="9" spans="1:5" ht="14.3">
      <c r="A9" s="1" t="s">
        <v>31</v>
      </c>
      <c r="B9" s="29" t="s">
        <v>32</v>
      </c>
    </row>
    <row r="10" spans="1:5">
      <c r="A10" s="1" t="s">
        <v>33</v>
      </c>
      <c r="B10" s="1" t="s">
        <v>34</v>
      </c>
    </row>
    <row r="12" spans="1:5">
      <c r="A12" s="155" t="s">
        <v>35</v>
      </c>
      <c r="B12" s="121" t="s">
        <v>36</v>
      </c>
      <c r="C12" s="121" t="s">
        <v>37</v>
      </c>
      <c r="D12" s="161">
        <v>44743</v>
      </c>
      <c r="E12" s="161">
        <v>44805</v>
      </c>
    </row>
    <row r="13" spans="1:5">
      <c r="A13" s="167"/>
      <c r="B13" s="156"/>
      <c r="C13" s="156"/>
      <c r="D13" s="163">
        <v>44804</v>
      </c>
      <c r="E13" s="163">
        <v>44865</v>
      </c>
    </row>
    <row r="14" spans="1:5">
      <c r="A14" s="164" t="s">
        <v>44</v>
      </c>
      <c r="B14" s="164" t="s">
        <v>314</v>
      </c>
      <c r="C14" s="164" t="s">
        <v>38</v>
      </c>
      <c r="D14" s="198">
        <v>92</v>
      </c>
      <c r="E14" s="198">
        <v>78</v>
      </c>
    </row>
    <row r="15" spans="1:5">
      <c r="A15" s="167" t="s">
        <v>45</v>
      </c>
      <c r="B15" s="203" t="s">
        <v>314</v>
      </c>
      <c r="C15" s="203" t="s">
        <v>39</v>
      </c>
      <c r="D15" s="205">
        <f>+D14</f>
        <v>92</v>
      </c>
      <c r="E15" s="205">
        <f>+E14</f>
        <v>78</v>
      </c>
    </row>
    <row r="16" spans="1:5">
      <c r="A16" s="167" t="s">
        <v>44</v>
      </c>
      <c r="B16" s="203" t="s">
        <v>314</v>
      </c>
      <c r="C16" s="203" t="s">
        <v>40</v>
      </c>
      <c r="D16" s="201">
        <f>+D14+28</f>
        <v>120</v>
      </c>
      <c r="E16" s="201">
        <f>+E14+28</f>
        <v>106</v>
      </c>
    </row>
    <row r="17" spans="1:5">
      <c r="A17" s="164" t="s">
        <v>49</v>
      </c>
      <c r="B17" s="164" t="s">
        <v>120</v>
      </c>
      <c r="C17" s="164" t="s">
        <v>38</v>
      </c>
      <c r="D17" s="198">
        <v>106</v>
      </c>
      <c r="E17" s="198">
        <v>92</v>
      </c>
    </row>
    <row r="18" spans="1:5">
      <c r="A18" s="167" t="s">
        <v>49</v>
      </c>
      <c r="B18" s="203" t="s">
        <v>120</v>
      </c>
      <c r="C18" s="203" t="s">
        <v>39</v>
      </c>
      <c r="D18" s="205">
        <f>+D17</f>
        <v>106</v>
      </c>
      <c r="E18" s="205">
        <f>+E17</f>
        <v>92</v>
      </c>
    </row>
    <row r="19" spans="1:5">
      <c r="A19" s="162" t="s">
        <v>49</v>
      </c>
      <c r="B19" s="165" t="s">
        <v>120</v>
      </c>
      <c r="C19" s="165" t="s">
        <v>40</v>
      </c>
      <c r="D19" s="201">
        <f>+D17+28</f>
        <v>134</v>
      </c>
      <c r="E19" s="201">
        <f>+E17+28</f>
        <v>120</v>
      </c>
    </row>
    <row r="21" spans="1:5" ht="14.3">
      <c r="A21" s="29" t="s">
        <v>260</v>
      </c>
    </row>
    <row r="34" spans="4:4">
      <c r="D34" s="1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6"/>
  <sheetViews>
    <sheetView topLeftCell="A11" workbookViewId="0">
      <selection activeCell="D13" sqref="D13:D31"/>
    </sheetView>
  </sheetViews>
  <sheetFormatPr defaultRowHeight="12.9"/>
  <cols>
    <col min="1" max="1" width="16.25" style="1" customWidth="1"/>
    <col min="2" max="2" width="21.625" style="1" customWidth="1"/>
    <col min="3" max="3" width="20.25" style="1" customWidth="1"/>
    <col min="4" max="4" width="11.75" style="34" customWidth="1"/>
    <col min="5" max="7" width="11.75" style="1" customWidth="1"/>
    <col min="8" max="254" width="9.125" style="1"/>
    <col min="255" max="255" width="13.125" style="1" customWidth="1"/>
    <col min="256" max="256" width="20" style="1" customWidth="1"/>
    <col min="257" max="257" width="20.25" style="1" customWidth="1"/>
    <col min="258" max="258" width="11.25" style="1" customWidth="1"/>
    <col min="259" max="259" width="11.875" style="1" customWidth="1"/>
    <col min="260" max="261" width="12.375" style="1" customWidth="1"/>
    <col min="262" max="262" width="10.75" style="1" customWidth="1"/>
    <col min="263" max="510" width="9.125" style="1"/>
    <col min="511" max="511" width="13.125" style="1" customWidth="1"/>
    <col min="512" max="512" width="20" style="1" customWidth="1"/>
    <col min="513" max="513" width="20.25" style="1" customWidth="1"/>
    <col min="514" max="514" width="11.25" style="1" customWidth="1"/>
    <col min="515" max="515" width="11.875" style="1" customWidth="1"/>
    <col min="516" max="517" width="12.375" style="1" customWidth="1"/>
    <col min="518" max="518" width="10.75" style="1" customWidth="1"/>
    <col min="519" max="766" width="9.125" style="1"/>
    <col min="767" max="767" width="13.125" style="1" customWidth="1"/>
    <col min="768" max="768" width="20" style="1" customWidth="1"/>
    <col min="769" max="769" width="20.25" style="1" customWidth="1"/>
    <col min="770" max="770" width="11.25" style="1" customWidth="1"/>
    <col min="771" max="771" width="11.875" style="1" customWidth="1"/>
    <col min="772" max="773" width="12.375" style="1" customWidth="1"/>
    <col min="774" max="774" width="10.75" style="1" customWidth="1"/>
    <col min="775" max="1022" width="9.125" style="1"/>
    <col min="1023" max="1023" width="13.125" style="1" customWidth="1"/>
    <col min="1024" max="1024" width="20" style="1" customWidth="1"/>
    <col min="1025" max="1025" width="20.25" style="1" customWidth="1"/>
    <col min="1026" max="1026" width="11.25" style="1" customWidth="1"/>
    <col min="1027" max="1027" width="11.875" style="1" customWidth="1"/>
    <col min="1028" max="1029" width="12.375" style="1" customWidth="1"/>
    <col min="1030" max="1030" width="10.75" style="1" customWidth="1"/>
    <col min="1031" max="1278" width="9.125" style="1"/>
    <col min="1279" max="1279" width="13.125" style="1" customWidth="1"/>
    <col min="1280" max="1280" width="20" style="1" customWidth="1"/>
    <col min="1281" max="1281" width="20.25" style="1" customWidth="1"/>
    <col min="1282" max="1282" width="11.25" style="1" customWidth="1"/>
    <col min="1283" max="1283" width="11.875" style="1" customWidth="1"/>
    <col min="1284" max="1285" width="12.375" style="1" customWidth="1"/>
    <col min="1286" max="1286" width="10.75" style="1" customWidth="1"/>
    <col min="1287" max="1534" width="9.125" style="1"/>
    <col min="1535" max="1535" width="13.125" style="1" customWidth="1"/>
    <col min="1536" max="1536" width="20" style="1" customWidth="1"/>
    <col min="1537" max="1537" width="20.25" style="1" customWidth="1"/>
    <col min="1538" max="1538" width="11.25" style="1" customWidth="1"/>
    <col min="1539" max="1539" width="11.875" style="1" customWidth="1"/>
    <col min="1540" max="1541" width="12.375" style="1" customWidth="1"/>
    <col min="1542" max="1542" width="10.75" style="1" customWidth="1"/>
    <col min="1543" max="1790" width="9.125" style="1"/>
    <col min="1791" max="1791" width="13.125" style="1" customWidth="1"/>
    <col min="1792" max="1792" width="20" style="1" customWidth="1"/>
    <col min="1793" max="1793" width="20.25" style="1" customWidth="1"/>
    <col min="1794" max="1794" width="11.25" style="1" customWidth="1"/>
    <col min="1795" max="1795" width="11.875" style="1" customWidth="1"/>
    <col min="1796" max="1797" width="12.375" style="1" customWidth="1"/>
    <col min="1798" max="1798" width="10.75" style="1" customWidth="1"/>
    <col min="1799" max="2046" width="9.125" style="1"/>
    <col min="2047" max="2047" width="13.125" style="1" customWidth="1"/>
    <col min="2048" max="2048" width="20" style="1" customWidth="1"/>
    <col min="2049" max="2049" width="20.25" style="1" customWidth="1"/>
    <col min="2050" max="2050" width="11.25" style="1" customWidth="1"/>
    <col min="2051" max="2051" width="11.875" style="1" customWidth="1"/>
    <col min="2052" max="2053" width="12.375" style="1" customWidth="1"/>
    <col min="2054" max="2054" width="10.75" style="1" customWidth="1"/>
    <col min="2055" max="2302" width="9.125" style="1"/>
    <col min="2303" max="2303" width="13.125" style="1" customWidth="1"/>
    <col min="2304" max="2304" width="20" style="1" customWidth="1"/>
    <col min="2305" max="2305" width="20.25" style="1" customWidth="1"/>
    <col min="2306" max="2306" width="11.25" style="1" customWidth="1"/>
    <col min="2307" max="2307" width="11.875" style="1" customWidth="1"/>
    <col min="2308" max="2309" width="12.375" style="1" customWidth="1"/>
    <col min="2310" max="2310" width="10.75" style="1" customWidth="1"/>
    <col min="2311" max="2558" width="9.125" style="1"/>
    <col min="2559" max="2559" width="13.125" style="1" customWidth="1"/>
    <col min="2560" max="2560" width="20" style="1" customWidth="1"/>
    <col min="2561" max="2561" width="20.25" style="1" customWidth="1"/>
    <col min="2562" max="2562" width="11.25" style="1" customWidth="1"/>
    <col min="2563" max="2563" width="11.875" style="1" customWidth="1"/>
    <col min="2564" max="2565" width="12.375" style="1" customWidth="1"/>
    <col min="2566" max="2566" width="10.75" style="1" customWidth="1"/>
    <col min="2567" max="2814" width="9.125" style="1"/>
    <col min="2815" max="2815" width="13.125" style="1" customWidth="1"/>
    <col min="2816" max="2816" width="20" style="1" customWidth="1"/>
    <col min="2817" max="2817" width="20.25" style="1" customWidth="1"/>
    <col min="2818" max="2818" width="11.25" style="1" customWidth="1"/>
    <col min="2819" max="2819" width="11.875" style="1" customWidth="1"/>
    <col min="2820" max="2821" width="12.375" style="1" customWidth="1"/>
    <col min="2822" max="2822" width="10.75" style="1" customWidth="1"/>
    <col min="2823" max="3070" width="9.125" style="1"/>
    <col min="3071" max="3071" width="13.125" style="1" customWidth="1"/>
    <col min="3072" max="3072" width="20" style="1" customWidth="1"/>
    <col min="3073" max="3073" width="20.25" style="1" customWidth="1"/>
    <col min="3074" max="3074" width="11.25" style="1" customWidth="1"/>
    <col min="3075" max="3075" width="11.875" style="1" customWidth="1"/>
    <col min="3076" max="3077" width="12.375" style="1" customWidth="1"/>
    <col min="3078" max="3078" width="10.75" style="1" customWidth="1"/>
    <col min="3079" max="3326" width="9.125" style="1"/>
    <col min="3327" max="3327" width="13.125" style="1" customWidth="1"/>
    <col min="3328" max="3328" width="20" style="1" customWidth="1"/>
    <col min="3329" max="3329" width="20.25" style="1" customWidth="1"/>
    <col min="3330" max="3330" width="11.25" style="1" customWidth="1"/>
    <col min="3331" max="3331" width="11.875" style="1" customWidth="1"/>
    <col min="3332" max="3333" width="12.375" style="1" customWidth="1"/>
    <col min="3334" max="3334" width="10.75" style="1" customWidth="1"/>
    <col min="3335" max="3582" width="9.125" style="1"/>
    <col min="3583" max="3583" width="13.125" style="1" customWidth="1"/>
    <col min="3584" max="3584" width="20" style="1" customWidth="1"/>
    <col min="3585" max="3585" width="20.25" style="1" customWidth="1"/>
    <col min="3586" max="3586" width="11.25" style="1" customWidth="1"/>
    <col min="3587" max="3587" width="11.875" style="1" customWidth="1"/>
    <col min="3588" max="3589" width="12.375" style="1" customWidth="1"/>
    <col min="3590" max="3590" width="10.75" style="1" customWidth="1"/>
    <col min="3591" max="3838" width="9.125" style="1"/>
    <col min="3839" max="3839" width="13.125" style="1" customWidth="1"/>
    <col min="3840" max="3840" width="20" style="1" customWidth="1"/>
    <col min="3841" max="3841" width="20.25" style="1" customWidth="1"/>
    <col min="3842" max="3842" width="11.25" style="1" customWidth="1"/>
    <col min="3843" max="3843" width="11.875" style="1" customWidth="1"/>
    <col min="3844" max="3845" width="12.375" style="1" customWidth="1"/>
    <col min="3846" max="3846" width="10.75" style="1" customWidth="1"/>
    <col min="3847" max="4094" width="9.125" style="1"/>
    <col min="4095" max="4095" width="13.125" style="1" customWidth="1"/>
    <col min="4096" max="4096" width="20" style="1" customWidth="1"/>
    <col min="4097" max="4097" width="20.25" style="1" customWidth="1"/>
    <col min="4098" max="4098" width="11.25" style="1" customWidth="1"/>
    <col min="4099" max="4099" width="11.875" style="1" customWidth="1"/>
    <col min="4100" max="4101" width="12.375" style="1" customWidth="1"/>
    <col min="4102" max="4102" width="10.75" style="1" customWidth="1"/>
    <col min="4103" max="4350" width="9.125" style="1"/>
    <col min="4351" max="4351" width="13.125" style="1" customWidth="1"/>
    <col min="4352" max="4352" width="20" style="1" customWidth="1"/>
    <col min="4353" max="4353" width="20.25" style="1" customWidth="1"/>
    <col min="4354" max="4354" width="11.25" style="1" customWidth="1"/>
    <col min="4355" max="4355" width="11.875" style="1" customWidth="1"/>
    <col min="4356" max="4357" width="12.375" style="1" customWidth="1"/>
    <col min="4358" max="4358" width="10.75" style="1" customWidth="1"/>
    <col min="4359" max="4606" width="9.125" style="1"/>
    <col min="4607" max="4607" width="13.125" style="1" customWidth="1"/>
    <col min="4608" max="4608" width="20" style="1" customWidth="1"/>
    <col min="4609" max="4609" width="20.25" style="1" customWidth="1"/>
    <col min="4610" max="4610" width="11.25" style="1" customWidth="1"/>
    <col min="4611" max="4611" width="11.875" style="1" customWidth="1"/>
    <col min="4612" max="4613" width="12.375" style="1" customWidth="1"/>
    <col min="4614" max="4614" width="10.75" style="1" customWidth="1"/>
    <col min="4615" max="4862" width="9.125" style="1"/>
    <col min="4863" max="4863" width="13.125" style="1" customWidth="1"/>
    <col min="4864" max="4864" width="20" style="1" customWidth="1"/>
    <col min="4865" max="4865" width="20.25" style="1" customWidth="1"/>
    <col min="4866" max="4866" width="11.25" style="1" customWidth="1"/>
    <col min="4867" max="4867" width="11.875" style="1" customWidth="1"/>
    <col min="4868" max="4869" width="12.375" style="1" customWidth="1"/>
    <col min="4870" max="4870" width="10.75" style="1" customWidth="1"/>
    <col min="4871" max="5118" width="9.125" style="1"/>
    <col min="5119" max="5119" width="13.125" style="1" customWidth="1"/>
    <col min="5120" max="5120" width="20" style="1" customWidth="1"/>
    <col min="5121" max="5121" width="20.25" style="1" customWidth="1"/>
    <col min="5122" max="5122" width="11.25" style="1" customWidth="1"/>
    <col min="5123" max="5123" width="11.875" style="1" customWidth="1"/>
    <col min="5124" max="5125" width="12.375" style="1" customWidth="1"/>
    <col min="5126" max="5126" width="10.75" style="1" customWidth="1"/>
    <col min="5127" max="5374" width="9.125" style="1"/>
    <col min="5375" max="5375" width="13.125" style="1" customWidth="1"/>
    <col min="5376" max="5376" width="20" style="1" customWidth="1"/>
    <col min="5377" max="5377" width="20.25" style="1" customWidth="1"/>
    <col min="5378" max="5378" width="11.25" style="1" customWidth="1"/>
    <col min="5379" max="5379" width="11.875" style="1" customWidth="1"/>
    <col min="5380" max="5381" width="12.375" style="1" customWidth="1"/>
    <col min="5382" max="5382" width="10.75" style="1" customWidth="1"/>
    <col min="5383" max="5630" width="9.125" style="1"/>
    <col min="5631" max="5631" width="13.125" style="1" customWidth="1"/>
    <col min="5632" max="5632" width="20" style="1" customWidth="1"/>
    <col min="5633" max="5633" width="20.25" style="1" customWidth="1"/>
    <col min="5634" max="5634" width="11.25" style="1" customWidth="1"/>
    <col min="5635" max="5635" width="11.875" style="1" customWidth="1"/>
    <col min="5636" max="5637" width="12.375" style="1" customWidth="1"/>
    <col min="5638" max="5638" width="10.75" style="1" customWidth="1"/>
    <col min="5639" max="5886" width="9.125" style="1"/>
    <col min="5887" max="5887" width="13.125" style="1" customWidth="1"/>
    <col min="5888" max="5888" width="20" style="1" customWidth="1"/>
    <col min="5889" max="5889" width="20.25" style="1" customWidth="1"/>
    <col min="5890" max="5890" width="11.25" style="1" customWidth="1"/>
    <col min="5891" max="5891" width="11.875" style="1" customWidth="1"/>
    <col min="5892" max="5893" width="12.375" style="1" customWidth="1"/>
    <col min="5894" max="5894" width="10.75" style="1" customWidth="1"/>
    <col min="5895" max="6142" width="9.125" style="1"/>
    <col min="6143" max="6143" width="13.125" style="1" customWidth="1"/>
    <col min="6144" max="6144" width="20" style="1" customWidth="1"/>
    <col min="6145" max="6145" width="20.25" style="1" customWidth="1"/>
    <col min="6146" max="6146" width="11.25" style="1" customWidth="1"/>
    <col min="6147" max="6147" width="11.875" style="1" customWidth="1"/>
    <col min="6148" max="6149" width="12.375" style="1" customWidth="1"/>
    <col min="6150" max="6150" width="10.75" style="1" customWidth="1"/>
    <col min="6151" max="6398" width="9.125" style="1"/>
    <col min="6399" max="6399" width="13.125" style="1" customWidth="1"/>
    <col min="6400" max="6400" width="20" style="1" customWidth="1"/>
    <col min="6401" max="6401" width="20.25" style="1" customWidth="1"/>
    <col min="6402" max="6402" width="11.25" style="1" customWidth="1"/>
    <col min="6403" max="6403" width="11.875" style="1" customWidth="1"/>
    <col min="6404" max="6405" width="12.375" style="1" customWidth="1"/>
    <col min="6406" max="6406" width="10.75" style="1" customWidth="1"/>
    <col min="6407" max="6654" width="9.125" style="1"/>
    <col min="6655" max="6655" width="13.125" style="1" customWidth="1"/>
    <col min="6656" max="6656" width="20" style="1" customWidth="1"/>
    <col min="6657" max="6657" width="20.25" style="1" customWidth="1"/>
    <col min="6658" max="6658" width="11.25" style="1" customWidth="1"/>
    <col min="6659" max="6659" width="11.875" style="1" customWidth="1"/>
    <col min="6660" max="6661" width="12.375" style="1" customWidth="1"/>
    <col min="6662" max="6662" width="10.75" style="1" customWidth="1"/>
    <col min="6663" max="6910" width="9.125" style="1"/>
    <col min="6911" max="6911" width="13.125" style="1" customWidth="1"/>
    <col min="6912" max="6912" width="20" style="1" customWidth="1"/>
    <col min="6913" max="6913" width="20.25" style="1" customWidth="1"/>
    <col min="6914" max="6914" width="11.25" style="1" customWidth="1"/>
    <col min="6915" max="6915" width="11.875" style="1" customWidth="1"/>
    <col min="6916" max="6917" width="12.375" style="1" customWidth="1"/>
    <col min="6918" max="6918" width="10.75" style="1" customWidth="1"/>
    <col min="6919" max="7166" width="9.125" style="1"/>
    <col min="7167" max="7167" width="13.125" style="1" customWidth="1"/>
    <col min="7168" max="7168" width="20" style="1" customWidth="1"/>
    <col min="7169" max="7169" width="20.25" style="1" customWidth="1"/>
    <col min="7170" max="7170" width="11.25" style="1" customWidth="1"/>
    <col min="7171" max="7171" width="11.875" style="1" customWidth="1"/>
    <col min="7172" max="7173" width="12.375" style="1" customWidth="1"/>
    <col min="7174" max="7174" width="10.75" style="1" customWidth="1"/>
    <col min="7175" max="7422" width="9.125" style="1"/>
    <col min="7423" max="7423" width="13.125" style="1" customWidth="1"/>
    <col min="7424" max="7424" width="20" style="1" customWidth="1"/>
    <col min="7425" max="7425" width="20.25" style="1" customWidth="1"/>
    <col min="7426" max="7426" width="11.25" style="1" customWidth="1"/>
    <col min="7427" max="7427" width="11.875" style="1" customWidth="1"/>
    <col min="7428" max="7429" width="12.375" style="1" customWidth="1"/>
    <col min="7430" max="7430" width="10.75" style="1" customWidth="1"/>
    <col min="7431" max="7678" width="9.125" style="1"/>
    <col min="7679" max="7679" width="13.125" style="1" customWidth="1"/>
    <col min="7680" max="7680" width="20" style="1" customWidth="1"/>
    <col min="7681" max="7681" width="20.25" style="1" customWidth="1"/>
    <col min="7682" max="7682" width="11.25" style="1" customWidth="1"/>
    <col min="7683" max="7683" width="11.875" style="1" customWidth="1"/>
    <col min="7684" max="7685" width="12.375" style="1" customWidth="1"/>
    <col min="7686" max="7686" width="10.75" style="1" customWidth="1"/>
    <col min="7687" max="7934" width="9.125" style="1"/>
    <col min="7935" max="7935" width="13.125" style="1" customWidth="1"/>
    <col min="7936" max="7936" width="20" style="1" customWidth="1"/>
    <col min="7937" max="7937" width="20.25" style="1" customWidth="1"/>
    <col min="7938" max="7938" width="11.25" style="1" customWidth="1"/>
    <col min="7939" max="7939" width="11.875" style="1" customWidth="1"/>
    <col min="7940" max="7941" width="12.375" style="1" customWidth="1"/>
    <col min="7942" max="7942" width="10.75" style="1" customWidth="1"/>
    <col min="7943" max="8190" width="9.125" style="1"/>
    <col min="8191" max="8191" width="13.125" style="1" customWidth="1"/>
    <col min="8192" max="8192" width="20" style="1" customWidth="1"/>
    <col min="8193" max="8193" width="20.25" style="1" customWidth="1"/>
    <col min="8194" max="8194" width="11.25" style="1" customWidth="1"/>
    <col min="8195" max="8195" width="11.875" style="1" customWidth="1"/>
    <col min="8196" max="8197" width="12.375" style="1" customWidth="1"/>
    <col min="8198" max="8198" width="10.75" style="1" customWidth="1"/>
    <col min="8199" max="8446" width="9.125" style="1"/>
    <col min="8447" max="8447" width="13.125" style="1" customWidth="1"/>
    <col min="8448" max="8448" width="20" style="1" customWidth="1"/>
    <col min="8449" max="8449" width="20.25" style="1" customWidth="1"/>
    <col min="8450" max="8450" width="11.25" style="1" customWidth="1"/>
    <col min="8451" max="8451" width="11.875" style="1" customWidth="1"/>
    <col min="8452" max="8453" width="12.375" style="1" customWidth="1"/>
    <col min="8454" max="8454" width="10.75" style="1" customWidth="1"/>
    <col min="8455" max="8702" width="9.125" style="1"/>
    <col min="8703" max="8703" width="13.125" style="1" customWidth="1"/>
    <col min="8704" max="8704" width="20" style="1" customWidth="1"/>
    <col min="8705" max="8705" width="20.25" style="1" customWidth="1"/>
    <col min="8706" max="8706" width="11.25" style="1" customWidth="1"/>
    <col min="8707" max="8707" width="11.875" style="1" customWidth="1"/>
    <col min="8708" max="8709" width="12.375" style="1" customWidth="1"/>
    <col min="8710" max="8710" width="10.75" style="1" customWidth="1"/>
    <col min="8711" max="8958" width="9.125" style="1"/>
    <col min="8959" max="8959" width="13.125" style="1" customWidth="1"/>
    <col min="8960" max="8960" width="20" style="1" customWidth="1"/>
    <col min="8961" max="8961" width="20.25" style="1" customWidth="1"/>
    <col min="8962" max="8962" width="11.25" style="1" customWidth="1"/>
    <col min="8963" max="8963" width="11.875" style="1" customWidth="1"/>
    <col min="8964" max="8965" width="12.375" style="1" customWidth="1"/>
    <col min="8966" max="8966" width="10.75" style="1" customWidth="1"/>
    <col min="8967" max="9214" width="9.125" style="1"/>
    <col min="9215" max="9215" width="13.125" style="1" customWidth="1"/>
    <col min="9216" max="9216" width="20" style="1" customWidth="1"/>
    <col min="9217" max="9217" width="20.25" style="1" customWidth="1"/>
    <col min="9218" max="9218" width="11.25" style="1" customWidth="1"/>
    <col min="9219" max="9219" width="11.875" style="1" customWidth="1"/>
    <col min="9220" max="9221" width="12.375" style="1" customWidth="1"/>
    <col min="9222" max="9222" width="10.75" style="1" customWidth="1"/>
    <col min="9223" max="9470" width="9.125" style="1"/>
    <col min="9471" max="9471" width="13.125" style="1" customWidth="1"/>
    <col min="9472" max="9472" width="20" style="1" customWidth="1"/>
    <col min="9473" max="9473" width="20.25" style="1" customWidth="1"/>
    <col min="9474" max="9474" width="11.25" style="1" customWidth="1"/>
    <col min="9475" max="9475" width="11.875" style="1" customWidth="1"/>
    <col min="9476" max="9477" width="12.375" style="1" customWidth="1"/>
    <col min="9478" max="9478" width="10.75" style="1" customWidth="1"/>
    <col min="9479" max="9726" width="9.125" style="1"/>
    <col min="9727" max="9727" width="13.125" style="1" customWidth="1"/>
    <col min="9728" max="9728" width="20" style="1" customWidth="1"/>
    <col min="9729" max="9729" width="20.25" style="1" customWidth="1"/>
    <col min="9730" max="9730" width="11.25" style="1" customWidth="1"/>
    <col min="9731" max="9731" width="11.875" style="1" customWidth="1"/>
    <col min="9732" max="9733" width="12.375" style="1" customWidth="1"/>
    <col min="9734" max="9734" width="10.75" style="1" customWidth="1"/>
    <col min="9735" max="9982" width="9.125" style="1"/>
    <col min="9983" max="9983" width="13.125" style="1" customWidth="1"/>
    <col min="9984" max="9984" width="20" style="1" customWidth="1"/>
    <col min="9985" max="9985" width="20.25" style="1" customWidth="1"/>
    <col min="9986" max="9986" width="11.25" style="1" customWidth="1"/>
    <col min="9987" max="9987" width="11.875" style="1" customWidth="1"/>
    <col min="9988" max="9989" width="12.375" style="1" customWidth="1"/>
    <col min="9990" max="9990" width="10.75" style="1" customWidth="1"/>
    <col min="9991" max="10238" width="9.125" style="1"/>
    <col min="10239" max="10239" width="13.125" style="1" customWidth="1"/>
    <col min="10240" max="10240" width="20" style="1" customWidth="1"/>
    <col min="10241" max="10241" width="20.25" style="1" customWidth="1"/>
    <col min="10242" max="10242" width="11.25" style="1" customWidth="1"/>
    <col min="10243" max="10243" width="11.875" style="1" customWidth="1"/>
    <col min="10244" max="10245" width="12.375" style="1" customWidth="1"/>
    <col min="10246" max="10246" width="10.75" style="1" customWidth="1"/>
    <col min="10247" max="10494" width="9.125" style="1"/>
    <col min="10495" max="10495" width="13.125" style="1" customWidth="1"/>
    <col min="10496" max="10496" width="20" style="1" customWidth="1"/>
    <col min="10497" max="10497" width="20.25" style="1" customWidth="1"/>
    <col min="10498" max="10498" width="11.25" style="1" customWidth="1"/>
    <col min="10499" max="10499" width="11.875" style="1" customWidth="1"/>
    <col min="10500" max="10501" width="12.375" style="1" customWidth="1"/>
    <col min="10502" max="10502" width="10.75" style="1" customWidth="1"/>
    <col min="10503" max="10750" width="9.125" style="1"/>
    <col min="10751" max="10751" width="13.125" style="1" customWidth="1"/>
    <col min="10752" max="10752" width="20" style="1" customWidth="1"/>
    <col min="10753" max="10753" width="20.25" style="1" customWidth="1"/>
    <col min="10754" max="10754" width="11.25" style="1" customWidth="1"/>
    <col min="10755" max="10755" width="11.875" style="1" customWidth="1"/>
    <col min="10756" max="10757" width="12.375" style="1" customWidth="1"/>
    <col min="10758" max="10758" width="10.75" style="1" customWidth="1"/>
    <col min="10759" max="11006" width="9.125" style="1"/>
    <col min="11007" max="11007" width="13.125" style="1" customWidth="1"/>
    <col min="11008" max="11008" width="20" style="1" customWidth="1"/>
    <col min="11009" max="11009" width="20.25" style="1" customWidth="1"/>
    <col min="11010" max="11010" width="11.25" style="1" customWidth="1"/>
    <col min="11011" max="11011" width="11.875" style="1" customWidth="1"/>
    <col min="11012" max="11013" width="12.375" style="1" customWidth="1"/>
    <col min="11014" max="11014" width="10.75" style="1" customWidth="1"/>
    <col min="11015" max="11262" width="9.125" style="1"/>
    <col min="11263" max="11263" width="13.125" style="1" customWidth="1"/>
    <col min="11264" max="11264" width="20" style="1" customWidth="1"/>
    <col min="11265" max="11265" width="20.25" style="1" customWidth="1"/>
    <col min="11266" max="11266" width="11.25" style="1" customWidth="1"/>
    <col min="11267" max="11267" width="11.875" style="1" customWidth="1"/>
    <col min="11268" max="11269" width="12.375" style="1" customWidth="1"/>
    <col min="11270" max="11270" width="10.75" style="1" customWidth="1"/>
    <col min="11271" max="11518" width="9.125" style="1"/>
    <col min="11519" max="11519" width="13.125" style="1" customWidth="1"/>
    <col min="11520" max="11520" width="20" style="1" customWidth="1"/>
    <col min="11521" max="11521" width="20.25" style="1" customWidth="1"/>
    <col min="11522" max="11522" width="11.25" style="1" customWidth="1"/>
    <col min="11523" max="11523" width="11.875" style="1" customWidth="1"/>
    <col min="11524" max="11525" width="12.375" style="1" customWidth="1"/>
    <col min="11526" max="11526" width="10.75" style="1" customWidth="1"/>
    <col min="11527" max="11774" width="9.125" style="1"/>
    <col min="11775" max="11775" width="13.125" style="1" customWidth="1"/>
    <col min="11776" max="11776" width="20" style="1" customWidth="1"/>
    <col min="11777" max="11777" width="20.25" style="1" customWidth="1"/>
    <col min="11778" max="11778" width="11.25" style="1" customWidth="1"/>
    <col min="11779" max="11779" width="11.875" style="1" customWidth="1"/>
    <col min="11780" max="11781" width="12.375" style="1" customWidth="1"/>
    <col min="11782" max="11782" width="10.75" style="1" customWidth="1"/>
    <col min="11783" max="12030" width="9.125" style="1"/>
    <col min="12031" max="12031" width="13.125" style="1" customWidth="1"/>
    <col min="12032" max="12032" width="20" style="1" customWidth="1"/>
    <col min="12033" max="12033" width="20.25" style="1" customWidth="1"/>
    <col min="12034" max="12034" width="11.25" style="1" customWidth="1"/>
    <col min="12035" max="12035" width="11.875" style="1" customWidth="1"/>
    <col min="12036" max="12037" width="12.375" style="1" customWidth="1"/>
    <col min="12038" max="12038" width="10.75" style="1" customWidth="1"/>
    <col min="12039" max="12286" width="9.125" style="1"/>
    <col min="12287" max="12287" width="13.125" style="1" customWidth="1"/>
    <col min="12288" max="12288" width="20" style="1" customWidth="1"/>
    <col min="12289" max="12289" width="20.25" style="1" customWidth="1"/>
    <col min="12290" max="12290" width="11.25" style="1" customWidth="1"/>
    <col min="12291" max="12291" width="11.875" style="1" customWidth="1"/>
    <col min="12292" max="12293" width="12.375" style="1" customWidth="1"/>
    <col min="12294" max="12294" width="10.75" style="1" customWidth="1"/>
    <col min="12295" max="12542" width="9.125" style="1"/>
    <col min="12543" max="12543" width="13.125" style="1" customWidth="1"/>
    <col min="12544" max="12544" width="20" style="1" customWidth="1"/>
    <col min="12545" max="12545" width="20.25" style="1" customWidth="1"/>
    <col min="12546" max="12546" width="11.25" style="1" customWidth="1"/>
    <col min="12547" max="12547" width="11.875" style="1" customWidth="1"/>
    <col min="12548" max="12549" width="12.375" style="1" customWidth="1"/>
    <col min="12550" max="12550" width="10.75" style="1" customWidth="1"/>
    <col min="12551" max="12798" width="9.125" style="1"/>
    <col min="12799" max="12799" width="13.125" style="1" customWidth="1"/>
    <col min="12800" max="12800" width="20" style="1" customWidth="1"/>
    <col min="12801" max="12801" width="20.25" style="1" customWidth="1"/>
    <col min="12802" max="12802" width="11.25" style="1" customWidth="1"/>
    <col min="12803" max="12803" width="11.875" style="1" customWidth="1"/>
    <col min="12804" max="12805" width="12.375" style="1" customWidth="1"/>
    <col min="12806" max="12806" width="10.75" style="1" customWidth="1"/>
    <col min="12807" max="13054" width="9.125" style="1"/>
    <col min="13055" max="13055" width="13.125" style="1" customWidth="1"/>
    <col min="13056" max="13056" width="20" style="1" customWidth="1"/>
    <col min="13057" max="13057" width="20.25" style="1" customWidth="1"/>
    <col min="13058" max="13058" width="11.25" style="1" customWidth="1"/>
    <col min="13059" max="13059" width="11.875" style="1" customWidth="1"/>
    <col min="13060" max="13061" width="12.375" style="1" customWidth="1"/>
    <col min="13062" max="13062" width="10.75" style="1" customWidth="1"/>
    <col min="13063" max="13310" width="9.125" style="1"/>
    <col min="13311" max="13311" width="13.125" style="1" customWidth="1"/>
    <col min="13312" max="13312" width="20" style="1" customWidth="1"/>
    <col min="13313" max="13313" width="20.25" style="1" customWidth="1"/>
    <col min="13314" max="13314" width="11.25" style="1" customWidth="1"/>
    <col min="13315" max="13315" width="11.875" style="1" customWidth="1"/>
    <col min="13316" max="13317" width="12.375" style="1" customWidth="1"/>
    <col min="13318" max="13318" width="10.75" style="1" customWidth="1"/>
    <col min="13319" max="13566" width="9.125" style="1"/>
    <col min="13567" max="13567" width="13.125" style="1" customWidth="1"/>
    <col min="13568" max="13568" width="20" style="1" customWidth="1"/>
    <col min="13569" max="13569" width="20.25" style="1" customWidth="1"/>
    <col min="13570" max="13570" width="11.25" style="1" customWidth="1"/>
    <col min="13571" max="13571" width="11.875" style="1" customWidth="1"/>
    <col min="13572" max="13573" width="12.375" style="1" customWidth="1"/>
    <col min="13574" max="13574" width="10.75" style="1" customWidth="1"/>
    <col min="13575" max="13822" width="9.125" style="1"/>
    <col min="13823" max="13823" width="13.125" style="1" customWidth="1"/>
    <col min="13824" max="13824" width="20" style="1" customWidth="1"/>
    <col min="13825" max="13825" width="20.25" style="1" customWidth="1"/>
    <col min="13826" max="13826" width="11.25" style="1" customWidth="1"/>
    <col min="13827" max="13827" width="11.875" style="1" customWidth="1"/>
    <col min="13828" max="13829" width="12.375" style="1" customWidth="1"/>
    <col min="13830" max="13830" width="10.75" style="1" customWidth="1"/>
    <col min="13831" max="14078" width="9.125" style="1"/>
    <col min="14079" max="14079" width="13.125" style="1" customWidth="1"/>
    <col min="14080" max="14080" width="20" style="1" customWidth="1"/>
    <col min="14081" max="14081" width="20.25" style="1" customWidth="1"/>
    <col min="14082" max="14082" width="11.25" style="1" customWidth="1"/>
    <col min="14083" max="14083" width="11.875" style="1" customWidth="1"/>
    <col min="14084" max="14085" width="12.375" style="1" customWidth="1"/>
    <col min="14086" max="14086" width="10.75" style="1" customWidth="1"/>
    <col min="14087" max="14334" width="9.125" style="1"/>
    <col min="14335" max="14335" width="13.125" style="1" customWidth="1"/>
    <col min="14336" max="14336" width="20" style="1" customWidth="1"/>
    <col min="14337" max="14337" width="20.25" style="1" customWidth="1"/>
    <col min="14338" max="14338" width="11.25" style="1" customWidth="1"/>
    <col min="14339" max="14339" width="11.875" style="1" customWidth="1"/>
    <col min="14340" max="14341" width="12.375" style="1" customWidth="1"/>
    <col min="14342" max="14342" width="10.75" style="1" customWidth="1"/>
    <col min="14343" max="14590" width="9.125" style="1"/>
    <col min="14591" max="14591" width="13.125" style="1" customWidth="1"/>
    <col min="14592" max="14592" width="20" style="1" customWidth="1"/>
    <col min="14593" max="14593" width="20.25" style="1" customWidth="1"/>
    <col min="14594" max="14594" width="11.25" style="1" customWidth="1"/>
    <col min="14595" max="14595" width="11.875" style="1" customWidth="1"/>
    <col min="14596" max="14597" width="12.375" style="1" customWidth="1"/>
    <col min="14598" max="14598" width="10.75" style="1" customWidth="1"/>
    <col min="14599" max="14846" width="9.125" style="1"/>
    <col min="14847" max="14847" width="13.125" style="1" customWidth="1"/>
    <col min="14848" max="14848" width="20" style="1" customWidth="1"/>
    <col min="14849" max="14849" width="20.25" style="1" customWidth="1"/>
    <col min="14850" max="14850" width="11.25" style="1" customWidth="1"/>
    <col min="14851" max="14851" width="11.875" style="1" customWidth="1"/>
    <col min="14852" max="14853" width="12.375" style="1" customWidth="1"/>
    <col min="14854" max="14854" width="10.75" style="1" customWidth="1"/>
    <col min="14855" max="15102" width="9.125" style="1"/>
    <col min="15103" max="15103" width="13.125" style="1" customWidth="1"/>
    <col min="15104" max="15104" width="20" style="1" customWidth="1"/>
    <col min="15105" max="15105" width="20.25" style="1" customWidth="1"/>
    <col min="15106" max="15106" width="11.25" style="1" customWidth="1"/>
    <col min="15107" max="15107" width="11.875" style="1" customWidth="1"/>
    <col min="15108" max="15109" width="12.375" style="1" customWidth="1"/>
    <col min="15110" max="15110" width="10.75" style="1" customWidth="1"/>
    <col min="15111" max="15358" width="9.125" style="1"/>
    <col min="15359" max="15359" width="13.125" style="1" customWidth="1"/>
    <col min="15360" max="15360" width="20" style="1" customWidth="1"/>
    <col min="15361" max="15361" width="20.25" style="1" customWidth="1"/>
    <col min="15362" max="15362" width="11.25" style="1" customWidth="1"/>
    <col min="15363" max="15363" width="11.875" style="1" customWidth="1"/>
    <col min="15364" max="15365" width="12.375" style="1" customWidth="1"/>
    <col min="15366" max="15366" width="10.75" style="1" customWidth="1"/>
    <col min="15367" max="15614" width="9.125" style="1"/>
    <col min="15615" max="15615" width="13.125" style="1" customWidth="1"/>
    <col min="15616" max="15616" width="20" style="1" customWidth="1"/>
    <col min="15617" max="15617" width="20.25" style="1" customWidth="1"/>
    <col min="15618" max="15618" width="11.25" style="1" customWidth="1"/>
    <col min="15619" max="15619" width="11.875" style="1" customWidth="1"/>
    <col min="15620" max="15621" width="12.375" style="1" customWidth="1"/>
    <col min="15622" max="15622" width="10.75" style="1" customWidth="1"/>
    <col min="15623" max="15870" width="9.125" style="1"/>
    <col min="15871" max="15871" width="13.125" style="1" customWidth="1"/>
    <col min="15872" max="15872" width="20" style="1" customWidth="1"/>
    <col min="15873" max="15873" width="20.25" style="1" customWidth="1"/>
    <col min="15874" max="15874" width="11.25" style="1" customWidth="1"/>
    <col min="15875" max="15875" width="11.875" style="1" customWidth="1"/>
    <col min="15876" max="15877" width="12.375" style="1" customWidth="1"/>
    <col min="15878" max="15878" width="10.75" style="1" customWidth="1"/>
    <col min="15879" max="16126" width="9.125" style="1"/>
    <col min="16127" max="16127" width="13.125" style="1" customWidth="1"/>
    <col min="16128" max="16128" width="20" style="1" customWidth="1"/>
    <col min="16129" max="16129" width="20.25" style="1" customWidth="1"/>
    <col min="16130" max="16130" width="11.25" style="1" customWidth="1"/>
    <col min="16131" max="16131" width="11.875" style="1" customWidth="1"/>
    <col min="16132" max="16133" width="12.375" style="1" customWidth="1"/>
    <col min="16134" max="16134" width="10.75" style="1" customWidth="1"/>
    <col min="16135" max="16384" width="9.125" style="1"/>
  </cols>
  <sheetData>
    <row r="3" spans="1:5">
      <c r="A3" s="1" t="s">
        <v>20</v>
      </c>
      <c r="B3" s="1" t="s">
        <v>21</v>
      </c>
    </row>
    <row r="4" spans="1:5">
      <c r="A4" s="1" t="s">
        <v>22</v>
      </c>
      <c r="B4" s="1" t="s">
        <v>310</v>
      </c>
    </row>
    <row r="5" spans="1:5">
      <c r="A5" s="1" t="s">
        <v>23</v>
      </c>
      <c r="B5" s="1" t="s">
        <v>307</v>
      </c>
    </row>
    <row r="6" spans="1:5">
      <c r="A6" s="1" t="s">
        <v>24</v>
      </c>
      <c r="B6" s="1" t="s">
        <v>25</v>
      </c>
    </row>
    <row r="7" spans="1:5">
      <c r="A7" s="1" t="s">
        <v>26</v>
      </c>
      <c r="B7" s="1" t="s">
        <v>27</v>
      </c>
    </row>
    <row r="8" spans="1:5">
      <c r="A8" s="1" t="s">
        <v>28</v>
      </c>
      <c r="B8" s="1" t="s">
        <v>117</v>
      </c>
    </row>
    <row r="9" spans="1:5">
      <c r="A9" s="1" t="s">
        <v>29</v>
      </c>
      <c r="B9" s="1" t="s">
        <v>30</v>
      </c>
    </row>
    <row r="10" spans="1:5" ht="14.3">
      <c r="A10" s="1" t="s">
        <v>31</v>
      </c>
      <c r="B10" s="29" t="s">
        <v>32</v>
      </c>
    </row>
    <row r="11" spans="1:5">
      <c r="A11" s="1" t="s">
        <v>33</v>
      </c>
      <c r="B11" s="1" t="s">
        <v>34</v>
      </c>
    </row>
    <row r="13" spans="1:5">
      <c r="A13" s="155" t="s">
        <v>35</v>
      </c>
      <c r="B13" s="121" t="s">
        <v>36</v>
      </c>
      <c r="C13" s="121" t="s">
        <v>37</v>
      </c>
      <c r="D13" s="161">
        <v>44743</v>
      </c>
      <c r="E13" s="161">
        <v>44805</v>
      </c>
    </row>
    <row r="14" spans="1:5">
      <c r="A14" s="167"/>
      <c r="B14" s="156"/>
      <c r="C14" s="156"/>
      <c r="D14" s="163">
        <v>44804</v>
      </c>
      <c r="E14" s="163">
        <v>44865</v>
      </c>
    </row>
    <row r="15" spans="1:5">
      <c r="A15" s="164" t="s">
        <v>44</v>
      </c>
      <c r="B15" s="164" t="s">
        <v>276</v>
      </c>
      <c r="C15" s="164" t="s">
        <v>38</v>
      </c>
      <c r="D15" s="205">
        <v>73</v>
      </c>
      <c r="E15" s="205">
        <v>59</v>
      </c>
    </row>
    <row r="16" spans="1:5">
      <c r="A16" s="167" t="s">
        <v>45</v>
      </c>
      <c r="B16" s="203" t="s">
        <v>276</v>
      </c>
      <c r="C16" s="203" t="s">
        <v>39</v>
      </c>
      <c r="D16" s="205">
        <f>+D15</f>
        <v>73</v>
      </c>
      <c r="E16" s="205">
        <f>+E15</f>
        <v>59</v>
      </c>
    </row>
    <row r="17" spans="1:5">
      <c r="A17" s="167" t="s">
        <v>44</v>
      </c>
      <c r="B17" s="203" t="s">
        <v>276</v>
      </c>
      <c r="C17" s="203" t="s">
        <v>40</v>
      </c>
      <c r="D17" s="205">
        <f>+D15+28</f>
        <v>101</v>
      </c>
      <c r="E17" s="205">
        <f>+E15+28</f>
        <v>87</v>
      </c>
    </row>
    <row r="18" spans="1:5">
      <c r="A18" s="167" t="s">
        <v>44</v>
      </c>
      <c r="B18" s="203" t="s">
        <v>276</v>
      </c>
      <c r="C18" s="203" t="s">
        <v>41</v>
      </c>
      <c r="D18" s="205">
        <f>+D15+28</f>
        <v>101</v>
      </c>
      <c r="E18" s="205">
        <f>+E15+28</f>
        <v>87</v>
      </c>
    </row>
    <row r="19" spans="1:5">
      <c r="A19" s="167" t="s">
        <v>44</v>
      </c>
      <c r="B19" s="203" t="s">
        <v>276</v>
      </c>
      <c r="C19" s="165" t="s">
        <v>42</v>
      </c>
      <c r="D19" s="201">
        <f>+D15+10</f>
        <v>83</v>
      </c>
      <c r="E19" s="201">
        <f>+E15+10</f>
        <v>69</v>
      </c>
    </row>
    <row r="20" spans="1:5">
      <c r="A20" s="164" t="s">
        <v>113</v>
      </c>
      <c r="B20" s="164" t="s">
        <v>311</v>
      </c>
      <c r="C20" s="164" t="s">
        <v>38</v>
      </c>
      <c r="D20" s="205">
        <v>113</v>
      </c>
      <c r="E20" s="205">
        <v>99</v>
      </c>
    </row>
    <row r="21" spans="1:5">
      <c r="A21" s="167" t="s">
        <v>113</v>
      </c>
      <c r="B21" s="203" t="s">
        <v>311</v>
      </c>
      <c r="C21" s="203" t="s">
        <v>39</v>
      </c>
      <c r="D21" s="205">
        <f>+D20</f>
        <v>113</v>
      </c>
      <c r="E21" s="205">
        <f>+E20</f>
        <v>99</v>
      </c>
    </row>
    <row r="22" spans="1:5">
      <c r="A22" s="167" t="s">
        <v>113</v>
      </c>
      <c r="B22" s="203" t="s">
        <v>311</v>
      </c>
      <c r="C22" s="203" t="s">
        <v>40</v>
      </c>
      <c r="D22" s="205">
        <f>+D20+28</f>
        <v>141</v>
      </c>
      <c r="E22" s="205">
        <f>+E20+28</f>
        <v>127</v>
      </c>
    </row>
    <row r="23" spans="1:5">
      <c r="A23" s="167" t="s">
        <v>113</v>
      </c>
      <c r="B23" s="203" t="s">
        <v>311</v>
      </c>
      <c r="C23" s="203" t="s">
        <v>41</v>
      </c>
      <c r="D23" s="205">
        <f>+D20+28</f>
        <v>141</v>
      </c>
      <c r="E23" s="205">
        <f>+E20+28</f>
        <v>127</v>
      </c>
    </row>
    <row r="24" spans="1:5">
      <c r="A24" s="164" t="s">
        <v>47</v>
      </c>
      <c r="B24" s="164" t="s">
        <v>273</v>
      </c>
      <c r="C24" s="164" t="s">
        <v>38</v>
      </c>
      <c r="D24" s="198">
        <v>152</v>
      </c>
      <c r="E24" s="198">
        <v>138</v>
      </c>
    </row>
    <row r="25" spans="1:5">
      <c r="A25" s="167" t="s">
        <v>47</v>
      </c>
      <c r="B25" s="203" t="s">
        <v>273</v>
      </c>
      <c r="C25" s="203" t="s">
        <v>39</v>
      </c>
      <c r="D25" s="205">
        <f>+D24</f>
        <v>152</v>
      </c>
      <c r="E25" s="205">
        <f>+E24</f>
        <v>138</v>
      </c>
    </row>
    <row r="26" spans="1:5">
      <c r="A26" s="167" t="s">
        <v>47</v>
      </c>
      <c r="B26" s="203" t="s">
        <v>273</v>
      </c>
      <c r="C26" s="203" t="s">
        <v>40</v>
      </c>
      <c r="D26" s="205">
        <f>+D24+28</f>
        <v>180</v>
      </c>
      <c r="E26" s="205">
        <f>+E24+28</f>
        <v>166</v>
      </c>
    </row>
    <row r="27" spans="1:5">
      <c r="A27" s="167" t="s">
        <v>47</v>
      </c>
      <c r="B27" s="203" t="s">
        <v>273</v>
      </c>
      <c r="C27" s="203" t="s">
        <v>41</v>
      </c>
      <c r="D27" s="201">
        <f>+D24+28</f>
        <v>180</v>
      </c>
      <c r="E27" s="201">
        <f>+E24+28</f>
        <v>166</v>
      </c>
    </row>
    <row r="28" spans="1:5">
      <c r="A28" s="164" t="s">
        <v>47</v>
      </c>
      <c r="B28" s="164" t="s">
        <v>274</v>
      </c>
      <c r="C28" s="164" t="s">
        <v>46</v>
      </c>
      <c r="D28" s="205">
        <v>206</v>
      </c>
      <c r="E28" s="205">
        <v>192</v>
      </c>
    </row>
    <row r="29" spans="1:5">
      <c r="A29" s="167" t="s">
        <v>47</v>
      </c>
      <c r="B29" s="203" t="s">
        <v>274</v>
      </c>
      <c r="C29" s="203" t="s">
        <v>184</v>
      </c>
      <c r="D29" s="205">
        <f>+D28</f>
        <v>206</v>
      </c>
      <c r="E29" s="205">
        <f>+E28</f>
        <v>192</v>
      </c>
    </row>
    <row r="30" spans="1:5">
      <c r="A30" s="167" t="s">
        <v>47</v>
      </c>
      <c r="B30" s="203" t="s">
        <v>274</v>
      </c>
      <c r="C30" s="203" t="s">
        <v>148</v>
      </c>
      <c r="D30" s="205">
        <f>+D28+28</f>
        <v>234</v>
      </c>
      <c r="E30" s="205">
        <f>+E28+28</f>
        <v>220</v>
      </c>
    </row>
    <row r="31" spans="1:5">
      <c r="A31" s="162" t="s">
        <v>47</v>
      </c>
      <c r="B31" s="165" t="s">
        <v>274</v>
      </c>
      <c r="C31" s="165" t="s">
        <v>149</v>
      </c>
      <c r="D31" s="201">
        <f>+D28+28</f>
        <v>234</v>
      </c>
      <c r="E31" s="201">
        <f>+E28+28</f>
        <v>220</v>
      </c>
    </row>
    <row r="32" spans="1:5">
      <c r="D32" s="1"/>
    </row>
    <row r="36" spans="1:1" ht="14.3">
      <c r="A36" s="29" t="s">
        <v>260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4"/>
  <sheetViews>
    <sheetView workbookViewId="0">
      <selection activeCell="D13" sqref="D13:D19"/>
    </sheetView>
  </sheetViews>
  <sheetFormatPr defaultColWidth="9.125" defaultRowHeight="12.9"/>
  <cols>
    <col min="1" max="1" width="18.125" style="1" customWidth="1"/>
    <col min="2" max="2" width="22.75" style="1" customWidth="1"/>
    <col min="3" max="3" width="20.25" style="1" customWidth="1"/>
    <col min="4" max="4" width="11.625" style="1" customWidth="1"/>
    <col min="5" max="6" width="10.875" style="34" customWidth="1"/>
    <col min="7" max="7" width="11.625" style="1" customWidth="1"/>
    <col min="8" max="8" width="16.625" style="1" customWidth="1"/>
    <col min="9" max="16384" width="9.125" style="1"/>
  </cols>
  <sheetData>
    <row r="3" spans="1:6">
      <c r="A3" s="1" t="s">
        <v>20</v>
      </c>
      <c r="B3" s="1" t="s">
        <v>21</v>
      </c>
    </row>
    <row r="4" spans="1:6">
      <c r="A4" s="1" t="s">
        <v>22</v>
      </c>
      <c r="B4" s="1" t="s">
        <v>48</v>
      </c>
    </row>
    <row r="5" spans="1:6">
      <c r="A5" s="1" t="s">
        <v>23</v>
      </c>
      <c r="B5" s="1" t="s">
        <v>348</v>
      </c>
    </row>
    <row r="6" spans="1:6">
      <c r="A6" s="1" t="s">
        <v>24</v>
      </c>
      <c r="B6" s="1" t="s">
        <v>25</v>
      </c>
    </row>
    <row r="7" spans="1:6">
      <c r="A7" s="1" t="s">
        <v>26</v>
      </c>
      <c r="B7" s="1" t="s">
        <v>27</v>
      </c>
    </row>
    <row r="8" spans="1:6">
      <c r="A8" s="1" t="s">
        <v>28</v>
      </c>
      <c r="B8" s="1" t="s">
        <v>117</v>
      </c>
    </row>
    <row r="9" spans="1:6">
      <c r="A9" s="1" t="s">
        <v>29</v>
      </c>
      <c r="B9" s="1" t="s">
        <v>30</v>
      </c>
    </row>
    <row r="10" spans="1:6" ht="14.3">
      <c r="A10" s="1" t="s">
        <v>31</v>
      </c>
      <c r="B10" s="29" t="s">
        <v>32</v>
      </c>
    </row>
    <row r="11" spans="1:6">
      <c r="A11" s="1" t="s">
        <v>33</v>
      </c>
      <c r="B11" s="1" t="s">
        <v>34</v>
      </c>
    </row>
    <row r="13" spans="1:6">
      <c r="A13" s="217" t="s">
        <v>35</v>
      </c>
      <c r="B13" s="218" t="s">
        <v>36</v>
      </c>
      <c r="C13" s="218" t="s">
        <v>37</v>
      </c>
      <c r="D13" s="226">
        <v>44805</v>
      </c>
      <c r="E13" s="1"/>
      <c r="F13" s="1"/>
    </row>
    <row r="14" spans="1:6">
      <c r="A14" s="167"/>
      <c r="B14" s="156"/>
      <c r="C14" s="35"/>
      <c r="D14" s="227">
        <v>44865</v>
      </c>
      <c r="E14" s="1"/>
      <c r="F14" s="1"/>
    </row>
    <row r="15" spans="1:6" ht="14.3">
      <c r="A15" s="220" t="s">
        <v>44</v>
      </c>
      <c r="B15" s="217" t="s">
        <v>219</v>
      </c>
      <c r="C15" s="220" t="s">
        <v>38</v>
      </c>
      <c r="D15" s="73">
        <v>48</v>
      </c>
      <c r="E15" s="1"/>
      <c r="F15" s="1"/>
    </row>
    <row r="16" spans="1:6" ht="14.3">
      <c r="A16" s="203" t="s">
        <v>45</v>
      </c>
      <c r="B16" s="167" t="s">
        <v>219</v>
      </c>
      <c r="C16" s="203" t="s">
        <v>39</v>
      </c>
      <c r="D16" s="210">
        <f>+D15</f>
        <v>48</v>
      </c>
      <c r="E16" s="1"/>
      <c r="F16" s="1"/>
    </row>
    <row r="17" spans="1:6" ht="14.3">
      <c r="A17" s="167" t="s">
        <v>44</v>
      </c>
      <c r="B17" s="167" t="s">
        <v>219</v>
      </c>
      <c r="C17" s="203" t="s">
        <v>40</v>
      </c>
      <c r="D17" s="210">
        <f>+D15+27</f>
        <v>75</v>
      </c>
      <c r="E17" s="1"/>
      <c r="F17" s="1"/>
    </row>
    <row r="18" spans="1:6" ht="14.3">
      <c r="A18" s="167" t="s">
        <v>44</v>
      </c>
      <c r="B18" s="167" t="s">
        <v>219</v>
      </c>
      <c r="C18" s="203" t="s">
        <v>41</v>
      </c>
      <c r="D18" s="210">
        <f>+D15+27</f>
        <v>75</v>
      </c>
      <c r="E18" s="1"/>
      <c r="F18" s="1"/>
    </row>
    <row r="19" spans="1:6" ht="14.3">
      <c r="A19" s="61" t="s">
        <v>44</v>
      </c>
      <c r="B19" s="61" t="s">
        <v>219</v>
      </c>
      <c r="C19" s="61" t="s">
        <v>42</v>
      </c>
      <c r="D19" s="71">
        <f>+D15+7</f>
        <v>55</v>
      </c>
      <c r="E19" s="1"/>
      <c r="F19" s="1"/>
    </row>
    <row r="20" spans="1:6" s="35" customFormat="1" ht="14.3">
      <c r="A20" s="222" t="s">
        <v>349</v>
      </c>
      <c r="E20" s="66"/>
      <c r="F20" s="66"/>
    </row>
    <row r="21" spans="1:6" ht="14.3">
      <c r="A21" s="29" t="s">
        <v>350</v>
      </c>
    </row>
    <row r="24" spans="1:6" ht="14.3">
      <c r="A24" s="222" t="s">
        <v>351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"/>
  <sheetViews>
    <sheetView workbookViewId="0"/>
  </sheetViews>
  <sheetFormatPr defaultRowHeight="12.9"/>
  <cols>
    <col min="1" max="1" width="16.25" style="1" customWidth="1"/>
    <col min="2" max="2" width="20.625" style="1" customWidth="1"/>
    <col min="3" max="3" width="19.75" style="1" customWidth="1"/>
    <col min="4" max="4" width="12.125" style="1" customWidth="1"/>
    <col min="5" max="5" width="11.875" style="1" customWidth="1"/>
    <col min="6" max="7" width="11.25" style="1" customWidth="1"/>
    <col min="8" max="254" width="9.125" style="1"/>
    <col min="255" max="255" width="13.125" style="1" customWidth="1"/>
    <col min="256" max="256" width="23.125" style="1" customWidth="1"/>
    <col min="257" max="257" width="19.75" style="1" customWidth="1"/>
    <col min="258" max="258" width="11.625" style="1" customWidth="1"/>
    <col min="259" max="259" width="11.125" style="1" customWidth="1"/>
    <col min="260" max="261" width="10.625" style="1" customWidth="1"/>
    <col min="262" max="263" width="11.25" style="1" customWidth="1"/>
    <col min="264" max="510" width="9.125" style="1"/>
    <col min="511" max="511" width="13.125" style="1" customWidth="1"/>
    <col min="512" max="512" width="23.125" style="1" customWidth="1"/>
    <col min="513" max="513" width="19.75" style="1" customWidth="1"/>
    <col min="514" max="514" width="11.625" style="1" customWidth="1"/>
    <col min="515" max="515" width="11.125" style="1" customWidth="1"/>
    <col min="516" max="517" width="10.625" style="1" customWidth="1"/>
    <col min="518" max="519" width="11.25" style="1" customWidth="1"/>
    <col min="520" max="766" width="9.125" style="1"/>
    <col min="767" max="767" width="13.125" style="1" customWidth="1"/>
    <col min="768" max="768" width="23.125" style="1" customWidth="1"/>
    <col min="769" max="769" width="19.75" style="1" customWidth="1"/>
    <col min="770" max="770" width="11.625" style="1" customWidth="1"/>
    <col min="771" max="771" width="11.125" style="1" customWidth="1"/>
    <col min="772" max="773" width="10.625" style="1" customWidth="1"/>
    <col min="774" max="775" width="11.25" style="1" customWidth="1"/>
    <col min="776" max="1022" width="9.125" style="1"/>
    <col min="1023" max="1023" width="13.125" style="1" customWidth="1"/>
    <col min="1024" max="1024" width="23.125" style="1" customWidth="1"/>
    <col min="1025" max="1025" width="19.75" style="1" customWidth="1"/>
    <col min="1026" max="1026" width="11.625" style="1" customWidth="1"/>
    <col min="1027" max="1027" width="11.125" style="1" customWidth="1"/>
    <col min="1028" max="1029" width="10.625" style="1" customWidth="1"/>
    <col min="1030" max="1031" width="11.25" style="1" customWidth="1"/>
    <col min="1032" max="1278" width="9.125" style="1"/>
    <col min="1279" max="1279" width="13.125" style="1" customWidth="1"/>
    <col min="1280" max="1280" width="23.125" style="1" customWidth="1"/>
    <col min="1281" max="1281" width="19.75" style="1" customWidth="1"/>
    <col min="1282" max="1282" width="11.625" style="1" customWidth="1"/>
    <col min="1283" max="1283" width="11.125" style="1" customWidth="1"/>
    <col min="1284" max="1285" width="10.625" style="1" customWidth="1"/>
    <col min="1286" max="1287" width="11.25" style="1" customWidth="1"/>
    <col min="1288" max="1534" width="9.125" style="1"/>
    <col min="1535" max="1535" width="13.125" style="1" customWidth="1"/>
    <col min="1536" max="1536" width="23.125" style="1" customWidth="1"/>
    <col min="1537" max="1537" width="19.75" style="1" customWidth="1"/>
    <col min="1538" max="1538" width="11.625" style="1" customWidth="1"/>
    <col min="1539" max="1539" width="11.125" style="1" customWidth="1"/>
    <col min="1540" max="1541" width="10.625" style="1" customWidth="1"/>
    <col min="1542" max="1543" width="11.25" style="1" customWidth="1"/>
    <col min="1544" max="1790" width="9.125" style="1"/>
    <col min="1791" max="1791" width="13.125" style="1" customWidth="1"/>
    <col min="1792" max="1792" width="23.125" style="1" customWidth="1"/>
    <col min="1793" max="1793" width="19.75" style="1" customWidth="1"/>
    <col min="1794" max="1794" width="11.625" style="1" customWidth="1"/>
    <col min="1795" max="1795" width="11.125" style="1" customWidth="1"/>
    <col min="1796" max="1797" width="10.625" style="1" customWidth="1"/>
    <col min="1798" max="1799" width="11.25" style="1" customWidth="1"/>
    <col min="1800" max="2046" width="9.125" style="1"/>
    <col min="2047" max="2047" width="13.125" style="1" customWidth="1"/>
    <col min="2048" max="2048" width="23.125" style="1" customWidth="1"/>
    <col min="2049" max="2049" width="19.75" style="1" customWidth="1"/>
    <col min="2050" max="2050" width="11.625" style="1" customWidth="1"/>
    <col min="2051" max="2051" width="11.125" style="1" customWidth="1"/>
    <col min="2052" max="2053" width="10.625" style="1" customWidth="1"/>
    <col min="2054" max="2055" width="11.25" style="1" customWidth="1"/>
    <col min="2056" max="2302" width="9.125" style="1"/>
    <col min="2303" max="2303" width="13.125" style="1" customWidth="1"/>
    <col min="2304" max="2304" width="23.125" style="1" customWidth="1"/>
    <col min="2305" max="2305" width="19.75" style="1" customWidth="1"/>
    <col min="2306" max="2306" width="11.625" style="1" customWidth="1"/>
    <col min="2307" max="2307" width="11.125" style="1" customWidth="1"/>
    <col min="2308" max="2309" width="10.625" style="1" customWidth="1"/>
    <col min="2310" max="2311" width="11.25" style="1" customWidth="1"/>
    <col min="2312" max="2558" width="9.125" style="1"/>
    <col min="2559" max="2559" width="13.125" style="1" customWidth="1"/>
    <col min="2560" max="2560" width="23.125" style="1" customWidth="1"/>
    <col min="2561" max="2561" width="19.75" style="1" customWidth="1"/>
    <col min="2562" max="2562" width="11.625" style="1" customWidth="1"/>
    <col min="2563" max="2563" width="11.125" style="1" customWidth="1"/>
    <col min="2564" max="2565" width="10.625" style="1" customWidth="1"/>
    <col min="2566" max="2567" width="11.25" style="1" customWidth="1"/>
    <col min="2568" max="2814" width="9.125" style="1"/>
    <col min="2815" max="2815" width="13.125" style="1" customWidth="1"/>
    <col min="2816" max="2816" width="23.125" style="1" customWidth="1"/>
    <col min="2817" max="2817" width="19.75" style="1" customWidth="1"/>
    <col min="2818" max="2818" width="11.625" style="1" customWidth="1"/>
    <col min="2819" max="2819" width="11.125" style="1" customWidth="1"/>
    <col min="2820" max="2821" width="10.625" style="1" customWidth="1"/>
    <col min="2822" max="2823" width="11.25" style="1" customWidth="1"/>
    <col min="2824" max="3070" width="9.125" style="1"/>
    <col min="3071" max="3071" width="13.125" style="1" customWidth="1"/>
    <col min="3072" max="3072" width="23.125" style="1" customWidth="1"/>
    <col min="3073" max="3073" width="19.75" style="1" customWidth="1"/>
    <col min="3074" max="3074" width="11.625" style="1" customWidth="1"/>
    <col min="3075" max="3075" width="11.125" style="1" customWidth="1"/>
    <col min="3076" max="3077" width="10.625" style="1" customWidth="1"/>
    <col min="3078" max="3079" width="11.25" style="1" customWidth="1"/>
    <col min="3080" max="3326" width="9.125" style="1"/>
    <col min="3327" max="3327" width="13.125" style="1" customWidth="1"/>
    <col min="3328" max="3328" width="23.125" style="1" customWidth="1"/>
    <col min="3329" max="3329" width="19.75" style="1" customWidth="1"/>
    <col min="3330" max="3330" width="11.625" style="1" customWidth="1"/>
    <col min="3331" max="3331" width="11.125" style="1" customWidth="1"/>
    <col min="3332" max="3333" width="10.625" style="1" customWidth="1"/>
    <col min="3334" max="3335" width="11.25" style="1" customWidth="1"/>
    <col min="3336" max="3582" width="9.125" style="1"/>
    <col min="3583" max="3583" width="13.125" style="1" customWidth="1"/>
    <col min="3584" max="3584" width="23.125" style="1" customWidth="1"/>
    <col min="3585" max="3585" width="19.75" style="1" customWidth="1"/>
    <col min="3586" max="3586" width="11.625" style="1" customWidth="1"/>
    <col min="3587" max="3587" width="11.125" style="1" customWidth="1"/>
    <col min="3588" max="3589" width="10.625" style="1" customWidth="1"/>
    <col min="3590" max="3591" width="11.25" style="1" customWidth="1"/>
    <col min="3592" max="3838" width="9.125" style="1"/>
    <col min="3839" max="3839" width="13.125" style="1" customWidth="1"/>
    <col min="3840" max="3840" width="23.125" style="1" customWidth="1"/>
    <col min="3841" max="3841" width="19.75" style="1" customWidth="1"/>
    <col min="3842" max="3842" width="11.625" style="1" customWidth="1"/>
    <col min="3843" max="3843" width="11.125" style="1" customWidth="1"/>
    <col min="3844" max="3845" width="10.625" style="1" customWidth="1"/>
    <col min="3846" max="3847" width="11.25" style="1" customWidth="1"/>
    <col min="3848" max="4094" width="9.125" style="1"/>
    <col min="4095" max="4095" width="13.125" style="1" customWidth="1"/>
    <col min="4096" max="4096" width="23.125" style="1" customWidth="1"/>
    <col min="4097" max="4097" width="19.75" style="1" customWidth="1"/>
    <col min="4098" max="4098" width="11.625" style="1" customWidth="1"/>
    <col min="4099" max="4099" width="11.125" style="1" customWidth="1"/>
    <col min="4100" max="4101" width="10.625" style="1" customWidth="1"/>
    <col min="4102" max="4103" width="11.25" style="1" customWidth="1"/>
    <col min="4104" max="4350" width="9.125" style="1"/>
    <col min="4351" max="4351" width="13.125" style="1" customWidth="1"/>
    <col min="4352" max="4352" width="23.125" style="1" customWidth="1"/>
    <col min="4353" max="4353" width="19.75" style="1" customWidth="1"/>
    <col min="4354" max="4354" width="11.625" style="1" customWidth="1"/>
    <col min="4355" max="4355" width="11.125" style="1" customWidth="1"/>
    <col min="4356" max="4357" width="10.625" style="1" customWidth="1"/>
    <col min="4358" max="4359" width="11.25" style="1" customWidth="1"/>
    <col min="4360" max="4606" width="9.125" style="1"/>
    <col min="4607" max="4607" width="13.125" style="1" customWidth="1"/>
    <col min="4608" max="4608" width="23.125" style="1" customWidth="1"/>
    <col min="4609" max="4609" width="19.75" style="1" customWidth="1"/>
    <col min="4610" max="4610" width="11.625" style="1" customWidth="1"/>
    <col min="4611" max="4611" width="11.125" style="1" customWidth="1"/>
    <col min="4612" max="4613" width="10.625" style="1" customWidth="1"/>
    <col min="4614" max="4615" width="11.25" style="1" customWidth="1"/>
    <col min="4616" max="4862" width="9.125" style="1"/>
    <col min="4863" max="4863" width="13.125" style="1" customWidth="1"/>
    <col min="4864" max="4864" width="23.125" style="1" customWidth="1"/>
    <col min="4865" max="4865" width="19.75" style="1" customWidth="1"/>
    <col min="4866" max="4866" width="11.625" style="1" customWidth="1"/>
    <col min="4867" max="4867" width="11.125" style="1" customWidth="1"/>
    <col min="4868" max="4869" width="10.625" style="1" customWidth="1"/>
    <col min="4870" max="4871" width="11.25" style="1" customWidth="1"/>
    <col min="4872" max="5118" width="9.125" style="1"/>
    <col min="5119" max="5119" width="13.125" style="1" customWidth="1"/>
    <col min="5120" max="5120" width="23.125" style="1" customWidth="1"/>
    <col min="5121" max="5121" width="19.75" style="1" customWidth="1"/>
    <col min="5122" max="5122" width="11.625" style="1" customWidth="1"/>
    <col min="5123" max="5123" width="11.125" style="1" customWidth="1"/>
    <col min="5124" max="5125" width="10.625" style="1" customWidth="1"/>
    <col min="5126" max="5127" width="11.25" style="1" customWidth="1"/>
    <col min="5128" max="5374" width="9.125" style="1"/>
    <col min="5375" max="5375" width="13.125" style="1" customWidth="1"/>
    <col min="5376" max="5376" width="23.125" style="1" customWidth="1"/>
    <col min="5377" max="5377" width="19.75" style="1" customWidth="1"/>
    <col min="5378" max="5378" width="11.625" style="1" customWidth="1"/>
    <col min="5379" max="5379" width="11.125" style="1" customWidth="1"/>
    <col min="5380" max="5381" width="10.625" style="1" customWidth="1"/>
    <col min="5382" max="5383" width="11.25" style="1" customWidth="1"/>
    <col min="5384" max="5630" width="9.125" style="1"/>
    <col min="5631" max="5631" width="13.125" style="1" customWidth="1"/>
    <col min="5632" max="5632" width="23.125" style="1" customWidth="1"/>
    <col min="5633" max="5633" width="19.75" style="1" customWidth="1"/>
    <col min="5634" max="5634" width="11.625" style="1" customWidth="1"/>
    <col min="5635" max="5635" width="11.125" style="1" customWidth="1"/>
    <col min="5636" max="5637" width="10.625" style="1" customWidth="1"/>
    <col min="5638" max="5639" width="11.25" style="1" customWidth="1"/>
    <col min="5640" max="5886" width="9.125" style="1"/>
    <col min="5887" max="5887" width="13.125" style="1" customWidth="1"/>
    <col min="5888" max="5888" width="23.125" style="1" customWidth="1"/>
    <col min="5889" max="5889" width="19.75" style="1" customWidth="1"/>
    <col min="5890" max="5890" width="11.625" style="1" customWidth="1"/>
    <col min="5891" max="5891" width="11.125" style="1" customWidth="1"/>
    <col min="5892" max="5893" width="10.625" style="1" customWidth="1"/>
    <col min="5894" max="5895" width="11.25" style="1" customWidth="1"/>
    <col min="5896" max="6142" width="9.125" style="1"/>
    <col min="6143" max="6143" width="13.125" style="1" customWidth="1"/>
    <col min="6144" max="6144" width="23.125" style="1" customWidth="1"/>
    <col min="6145" max="6145" width="19.75" style="1" customWidth="1"/>
    <col min="6146" max="6146" width="11.625" style="1" customWidth="1"/>
    <col min="6147" max="6147" width="11.125" style="1" customWidth="1"/>
    <col min="6148" max="6149" width="10.625" style="1" customWidth="1"/>
    <col min="6150" max="6151" width="11.25" style="1" customWidth="1"/>
    <col min="6152" max="6398" width="9.125" style="1"/>
    <col min="6399" max="6399" width="13.125" style="1" customWidth="1"/>
    <col min="6400" max="6400" width="23.125" style="1" customWidth="1"/>
    <col min="6401" max="6401" width="19.75" style="1" customWidth="1"/>
    <col min="6402" max="6402" width="11.625" style="1" customWidth="1"/>
    <col min="6403" max="6403" width="11.125" style="1" customWidth="1"/>
    <col min="6404" max="6405" width="10.625" style="1" customWidth="1"/>
    <col min="6406" max="6407" width="11.25" style="1" customWidth="1"/>
    <col min="6408" max="6654" width="9.125" style="1"/>
    <col min="6655" max="6655" width="13.125" style="1" customWidth="1"/>
    <col min="6656" max="6656" width="23.125" style="1" customWidth="1"/>
    <col min="6657" max="6657" width="19.75" style="1" customWidth="1"/>
    <col min="6658" max="6658" width="11.625" style="1" customWidth="1"/>
    <col min="6659" max="6659" width="11.125" style="1" customWidth="1"/>
    <col min="6660" max="6661" width="10.625" style="1" customWidth="1"/>
    <col min="6662" max="6663" width="11.25" style="1" customWidth="1"/>
    <col min="6664" max="6910" width="9.125" style="1"/>
    <col min="6911" max="6911" width="13.125" style="1" customWidth="1"/>
    <col min="6912" max="6912" width="23.125" style="1" customWidth="1"/>
    <col min="6913" max="6913" width="19.75" style="1" customWidth="1"/>
    <col min="6914" max="6914" width="11.625" style="1" customWidth="1"/>
    <col min="6915" max="6915" width="11.125" style="1" customWidth="1"/>
    <col min="6916" max="6917" width="10.625" style="1" customWidth="1"/>
    <col min="6918" max="6919" width="11.25" style="1" customWidth="1"/>
    <col min="6920" max="7166" width="9.125" style="1"/>
    <col min="7167" max="7167" width="13.125" style="1" customWidth="1"/>
    <col min="7168" max="7168" width="23.125" style="1" customWidth="1"/>
    <col min="7169" max="7169" width="19.75" style="1" customWidth="1"/>
    <col min="7170" max="7170" width="11.625" style="1" customWidth="1"/>
    <col min="7171" max="7171" width="11.125" style="1" customWidth="1"/>
    <col min="7172" max="7173" width="10.625" style="1" customWidth="1"/>
    <col min="7174" max="7175" width="11.25" style="1" customWidth="1"/>
    <col min="7176" max="7422" width="9.125" style="1"/>
    <col min="7423" max="7423" width="13.125" style="1" customWidth="1"/>
    <col min="7424" max="7424" width="23.125" style="1" customWidth="1"/>
    <col min="7425" max="7425" width="19.75" style="1" customWidth="1"/>
    <col min="7426" max="7426" width="11.625" style="1" customWidth="1"/>
    <col min="7427" max="7427" width="11.125" style="1" customWidth="1"/>
    <col min="7428" max="7429" width="10.625" style="1" customWidth="1"/>
    <col min="7430" max="7431" width="11.25" style="1" customWidth="1"/>
    <col min="7432" max="7678" width="9.125" style="1"/>
    <col min="7679" max="7679" width="13.125" style="1" customWidth="1"/>
    <col min="7680" max="7680" width="23.125" style="1" customWidth="1"/>
    <col min="7681" max="7681" width="19.75" style="1" customWidth="1"/>
    <col min="7682" max="7682" width="11.625" style="1" customWidth="1"/>
    <col min="7683" max="7683" width="11.125" style="1" customWidth="1"/>
    <col min="7684" max="7685" width="10.625" style="1" customWidth="1"/>
    <col min="7686" max="7687" width="11.25" style="1" customWidth="1"/>
    <col min="7688" max="7934" width="9.125" style="1"/>
    <col min="7935" max="7935" width="13.125" style="1" customWidth="1"/>
    <col min="7936" max="7936" width="23.125" style="1" customWidth="1"/>
    <col min="7937" max="7937" width="19.75" style="1" customWidth="1"/>
    <col min="7938" max="7938" width="11.625" style="1" customWidth="1"/>
    <col min="7939" max="7939" width="11.125" style="1" customWidth="1"/>
    <col min="7940" max="7941" width="10.625" style="1" customWidth="1"/>
    <col min="7942" max="7943" width="11.25" style="1" customWidth="1"/>
    <col min="7944" max="8190" width="9.125" style="1"/>
    <col min="8191" max="8191" width="13.125" style="1" customWidth="1"/>
    <col min="8192" max="8192" width="23.125" style="1" customWidth="1"/>
    <col min="8193" max="8193" width="19.75" style="1" customWidth="1"/>
    <col min="8194" max="8194" width="11.625" style="1" customWidth="1"/>
    <col min="8195" max="8195" width="11.125" style="1" customWidth="1"/>
    <col min="8196" max="8197" width="10.625" style="1" customWidth="1"/>
    <col min="8198" max="8199" width="11.25" style="1" customWidth="1"/>
    <col min="8200" max="8446" width="9.125" style="1"/>
    <col min="8447" max="8447" width="13.125" style="1" customWidth="1"/>
    <col min="8448" max="8448" width="23.125" style="1" customWidth="1"/>
    <col min="8449" max="8449" width="19.75" style="1" customWidth="1"/>
    <col min="8450" max="8450" width="11.625" style="1" customWidth="1"/>
    <col min="8451" max="8451" width="11.125" style="1" customWidth="1"/>
    <col min="8452" max="8453" width="10.625" style="1" customWidth="1"/>
    <col min="8454" max="8455" width="11.25" style="1" customWidth="1"/>
    <col min="8456" max="8702" width="9.125" style="1"/>
    <col min="8703" max="8703" width="13.125" style="1" customWidth="1"/>
    <col min="8704" max="8704" width="23.125" style="1" customWidth="1"/>
    <col min="8705" max="8705" width="19.75" style="1" customWidth="1"/>
    <col min="8706" max="8706" width="11.625" style="1" customWidth="1"/>
    <col min="8707" max="8707" width="11.125" style="1" customWidth="1"/>
    <col min="8708" max="8709" width="10.625" style="1" customWidth="1"/>
    <col min="8710" max="8711" width="11.25" style="1" customWidth="1"/>
    <col min="8712" max="8958" width="9.125" style="1"/>
    <col min="8959" max="8959" width="13.125" style="1" customWidth="1"/>
    <col min="8960" max="8960" width="23.125" style="1" customWidth="1"/>
    <col min="8961" max="8961" width="19.75" style="1" customWidth="1"/>
    <col min="8962" max="8962" width="11.625" style="1" customWidth="1"/>
    <col min="8963" max="8963" width="11.125" style="1" customWidth="1"/>
    <col min="8964" max="8965" width="10.625" style="1" customWidth="1"/>
    <col min="8966" max="8967" width="11.25" style="1" customWidth="1"/>
    <col min="8968" max="9214" width="9.125" style="1"/>
    <col min="9215" max="9215" width="13.125" style="1" customWidth="1"/>
    <col min="9216" max="9216" width="23.125" style="1" customWidth="1"/>
    <col min="9217" max="9217" width="19.75" style="1" customWidth="1"/>
    <col min="9218" max="9218" width="11.625" style="1" customWidth="1"/>
    <col min="9219" max="9219" width="11.125" style="1" customWidth="1"/>
    <col min="9220" max="9221" width="10.625" style="1" customWidth="1"/>
    <col min="9222" max="9223" width="11.25" style="1" customWidth="1"/>
    <col min="9224" max="9470" width="9.125" style="1"/>
    <col min="9471" max="9471" width="13.125" style="1" customWidth="1"/>
    <col min="9472" max="9472" width="23.125" style="1" customWidth="1"/>
    <col min="9473" max="9473" width="19.75" style="1" customWidth="1"/>
    <col min="9474" max="9474" width="11.625" style="1" customWidth="1"/>
    <col min="9475" max="9475" width="11.125" style="1" customWidth="1"/>
    <col min="9476" max="9477" width="10.625" style="1" customWidth="1"/>
    <col min="9478" max="9479" width="11.25" style="1" customWidth="1"/>
    <col min="9480" max="9726" width="9.125" style="1"/>
    <col min="9727" max="9727" width="13.125" style="1" customWidth="1"/>
    <col min="9728" max="9728" width="23.125" style="1" customWidth="1"/>
    <col min="9729" max="9729" width="19.75" style="1" customWidth="1"/>
    <col min="9730" max="9730" width="11.625" style="1" customWidth="1"/>
    <col min="9731" max="9731" width="11.125" style="1" customWidth="1"/>
    <col min="9732" max="9733" width="10.625" style="1" customWidth="1"/>
    <col min="9734" max="9735" width="11.25" style="1" customWidth="1"/>
    <col min="9736" max="9982" width="9.125" style="1"/>
    <col min="9983" max="9983" width="13.125" style="1" customWidth="1"/>
    <col min="9984" max="9984" width="23.125" style="1" customWidth="1"/>
    <col min="9985" max="9985" width="19.75" style="1" customWidth="1"/>
    <col min="9986" max="9986" width="11.625" style="1" customWidth="1"/>
    <col min="9987" max="9987" width="11.125" style="1" customWidth="1"/>
    <col min="9988" max="9989" width="10.625" style="1" customWidth="1"/>
    <col min="9990" max="9991" width="11.25" style="1" customWidth="1"/>
    <col min="9992" max="10238" width="9.125" style="1"/>
    <col min="10239" max="10239" width="13.125" style="1" customWidth="1"/>
    <col min="10240" max="10240" width="23.125" style="1" customWidth="1"/>
    <col min="10241" max="10241" width="19.75" style="1" customWidth="1"/>
    <col min="10242" max="10242" width="11.625" style="1" customWidth="1"/>
    <col min="10243" max="10243" width="11.125" style="1" customWidth="1"/>
    <col min="10244" max="10245" width="10.625" style="1" customWidth="1"/>
    <col min="10246" max="10247" width="11.25" style="1" customWidth="1"/>
    <col min="10248" max="10494" width="9.125" style="1"/>
    <col min="10495" max="10495" width="13.125" style="1" customWidth="1"/>
    <col min="10496" max="10496" width="23.125" style="1" customWidth="1"/>
    <col min="10497" max="10497" width="19.75" style="1" customWidth="1"/>
    <col min="10498" max="10498" width="11.625" style="1" customWidth="1"/>
    <col min="10499" max="10499" width="11.125" style="1" customWidth="1"/>
    <col min="10500" max="10501" width="10.625" style="1" customWidth="1"/>
    <col min="10502" max="10503" width="11.25" style="1" customWidth="1"/>
    <col min="10504" max="10750" width="9.125" style="1"/>
    <col min="10751" max="10751" width="13.125" style="1" customWidth="1"/>
    <col min="10752" max="10752" width="23.125" style="1" customWidth="1"/>
    <col min="10753" max="10753" width="19.75" style="1" customWidth="1"/>
    <col min="10754" max="10754" width="11.625" style="1" customWidth="1"/>
    <col min="10755" max="10755" width="11.125" style="1" customWidth="1"/>
    <col min="10756" max="10757" width="10.625" style="1" customWidth="1"/>
    <col min="10758" max="10759" width="11.25" style="1" customWidth="1"/>
    <col min="10760" max="11006" width="9.125" style="1"/>
    <col min="11007" max="11007" width="13.125" style="1" customWidth="1"/>
    <col min="11008" max="11008" width="23.125" style="1" customWidth="1"/>
    <col min="11009" max="11009" width="19.75" style="1" customWidth="1"/>
    <col min="11010" max="11010" width="11.625" style="1" customWidth="1"/>
    <col min="11011" max="11011" width="11.125" style="1" customWidth="1"/>
    <col min="11012" max="11013" width="10.625" style="1" customWidth="1"/>
    <col min="11014" max="11015" width="11.25" style="1" customWidth="1"/>
    <col min="11016" max="11262" width="9.125" style="1"/>
    <col min="11263" max="11263" width="13.125" style="1" customWidth="1"/>
    <col min="11264" max="11264" width="23.125" style="1" customWidth="1"/>
    <col min="11265" max="11265" width="19.75" style="1" customWidth="1"/>
    <col min="11266" max="11266" width="11.625" style="1" customWidth="1"/>
    <col min="11267" max="11267" width="11.125" style="1" customWidth="1"/>
    <col min="11268" max="11269" width="10.625" style="1" customWidth="1"/>
    <col min="11270" max="11271" width="11.25" style="1" customWidth="1"/>
    <col min="11272" max="11518" width="9.125" style="1"/>
    <col min="11519" max="11519" width="13.125" style="1" customWidth="1"/>
    <col min="11520" max="11520" width="23.125" style="1" customWidth="1"/>
    <col min="11521" max="11521" width="19.75" style="1" customWidth="1"/>
    <col min="11522" max="11522" width="11.625" style="1" customWidth="1"/>
    <col min="11523" max="11523" width="11.125" style="1" customWidth="1"/>
    <col min="11524" max="11525" width="10.625" style="1" customWidth="1"/>
    <col min="11526" max="11527" width="11.25" style="1" customWidth="1"/>
    <col min="11528" max="11774" width="9.125" style="1"/>
    <col min="11775" max="11775" width="13.125" style="1" customWidth="1"/>
    <col min="11776" max="11776" width="23.125" style="1" customWidth="1"/>
    <col min="11777" max="11777" width="19.75" style="1" customWidth="1"/>
    <col min="11778" max="11778" width="11.625" style="1" customWidth="1"/>
    <col min="11779" max="11779" width="11.125" style="1" customWidth="1"/>
    <col min="11780" max="11781" width="10.625" style="1" customWidth="1"/>
    <col min="11782" max="11783" width="11.25" style="1" customWidth="1"/>
    <col min="11784" max="12030" width="9.125" style="1"/>
    <col min="12031" max="12031" width="13.125" style="1" customWidth="1"/>
    <col min="12032" max="12032" width="23.125" style="1" customWidth="1"/>
    <col min="12033" max="12033" width="19.75" style="1" customWidth="1"/>
    <col min="12034" max="12034" width="11.625" style="1" customWidth="1"/>
    <col min="12035" max="12035" width="11.125" style="1" customWidth="1"/>
    <col min="12036" max="12037" width="10.625" style="1" customWidth="1"/>
    <col min="12038" max="12039" width="11.25" style="1" customWidth="1"/>
    <col min="12040" max="12286" width="9.125" style="1"/>
    <col min="12287" max="12287" width="13.125" style="1" customWidth="1"/>
    <col min="12288" max="12288" width="23.125" style="1" customWidth="1"/>
    <col min="12289" max="12289" width="19.75" style="1" customWidth="1"/>
    <col min="12290" max="12290" width="11.625" style="1" customWidth="1"/>
    <col min="12291" max="12291" width="11.125" style="1" customWidth="1"/>
    <col min="12292" max="12293" width="10.625" style="1" customWidth="1"/>
    <col min="12294" max="12295" width="11.25" style="1" customWidth="1"/>
    <col min="12296" max="12542" width="9.125" style="1"/>
    <col min="12543" max="12543" width="13.125" style="1" customWidth="1"/>
    <col min="12544" max="12544" width="23.125" style="1" customWidth="1"/>
    <col min="12545" max="12545" width="19.75" style="1" customWidth="1"/>
    <col min="12546" max="12546" width="11.625" style="1" customWidth="1"/>
    <col min="12547" max="12547" width="11.125" style="1" customWidth="1"/>
    <col min="12548" max="12549" width="10.625" style="1" customWidth="1"/>
    <col min="12550" max="12551" width="11.25" style="1" customWidth="1"/>
    <col min="12552" max="12798" width="9.125" style="1"/>
    <col min="12799" max="12799" width="13.125" style="1" customWidth="1"/>
    <col min="12800" max="12800" width="23.125" style="1" customWidth="1"/>
    <col min="12801" max="12801" width="19.75" style="1" customWidth="1"/>
    <col min="12802" max="12802" width="11.625" style="1" customWidth="1"/>
    <col min="12803" max="12803" width="11.125" style="1" customWidth="1"/>
    <col min="12804" max="12805" width="10.625" style="1" customWidth="1"/>
    <col min="12806" max="12807" width="11.25" style="1" customWidth="1"/>
    <col min="12808" max="13054" width="9.125" style="1"/>
    <col min="13055" max="13055" width="13.125" style="1" customWidth="1"/>
    <col min="13056" max="13056" width="23.125" style="1" customWidth="1"/>
    <col min="13057" max="13057" width="19.75" style="1" customWidth="1"/>
    <col min="13058" max="13058" width="11.625" style="1" customWidth="1"/>
    <col min="13059" max="13059" width="11.125" style="1" customWidth="1"/>
    <col min="13060" max="13061" width="10.625" style="1" customWidth="1"/>
    <col min="13062" max="13063" width="11.25" style="1" customWidth="1"/>
    <col min="13064" max="13310" width="9.125" style="1"/>
    <col min="13311" max="13311" width="13.125" style="1" customWidth="1"/>
    <col min="13312" max="13312" width="23.125" style="1" customWidth="1"/>
    <col min="13313" max="13313" width="19.75" style="1" customWidth="1"/>
    <col min="13314" max="13314" width="11.625" style="1" customWidth="1"/>
    <col min="13315" max="13315" width="11.125" style="1" customWidth="1"/>
    <col min="13316" max="13317" width="10.625" style="1" customWidth="1"/>
    <col min="13318" max="13319" width="11.25" style="1" customWidth="1"/>
    <col min="13320" max="13566" width="9.125" style="1"/>
    <col min="13567" max="13567" width="13.125" style="1" customWidth="1"/>
    <col min="13568" max="13568" width="23.125" style="1" customWidth="1"/>
    <col min="13569" max="13569" width="19.75" style="1" customWidth="1"/>
    <col min="13570" max="13570" width="11.625" style="1" customWidth="1"/>
    <col min="13571" max="13571" width="11.125" style="1" customWidth="1"/>
    <col min="13572" max="13573" width="10.625" style="1" customWidth="1"/>
    <col min="13574" max="13575" width="11.25" style="1" customWidth="1"/>
    <col min="13576" max="13822" width="9.125" style="1"/>
    <col min="13823" max="13823" width="13.125" style="1" customWidth="1"/>
    <col min="13824" max="13824" width="23.125" style="1" customWidth="1"/>
    <col min="13825" max="13825" width="19.75" style="1" customWidth="1"/>
    <col min="13826" max="13826" width="11.625" style="1" customWidth="1"/>
    <col min="13827" max="13827" width="11.125" style="1" customWidth="1"/>
    <col min="13828" max="13829" width="10.625" style="1" customWidth="1"/>
    <col min="13830" max="13831" width="11.25" style="1" customWidth="1"/>
    <col min="13832" max="14078" width="9.125" style="1"/>
    <col min="14079" max="14079" width="13.125" style="1" customWidth="1"/>
    <col min="14080" max="14080" width="23.125" style="1" customWidth="1"/>
    <col min="14081" max="14081" width="19.75" style="1" customWidth="1"/>
    <col min="14082" max="14082" width="11.625" style="1" customWidth="1"/>
    <col min="14083" max="14083" width="11.125" style="1" customWidth="1"/>
    <col min="14084" max="14085" width="10.625" style="1" customWidth="1"/>
    <col min="14086" max="14087" width="11.25" style="1" customWidth="1"/>
    <col min="14088" max="14334" width="9.125" style="1"/>
    <col min="14335" max="14335" width="13.125" style="1" customWidth="1"/>
    <col min="14336" max="14336" width="23.125" style="1" customWidth="1"/>
    <col min="14337" max="14337" width="19.75" style="1" customWidth="1"/>
    <col min="14338" max="14338" width="11.625" style="1" customWidth="1"/>
    <col min="14339" max="14339" width="11.125" style="1" customWidth="1"/>
    <col min="14340" max="14341" width="10.625" style="1" customWidth="1"/>
    <col min="14342" max="14343" width="11.25" style="1" customWidth="1"/>
    <col min="14344" max="14590" width="9.125" style="1"/>
    <col min="14591" max="14591" width="13.125" style="1" customWidth="1"/>
    <col min="14592" max="14592" width="23.125" style="1" customWidth="1"/>
    <col min="14593" max="14593" width="19.75" style="1" customWidth="1"/>
    <col min="14594" max="14594" width="11.625" style="1" customWidth="1"/>
    <col min="14595" max="14595" width="11.125" style="1" customWidth="1"/>
    <col min="14596" max="14597" width="10.625" style="1" customWidth="1"/>
    <col min="14598" max="14599" width="11.25" style="1" customWidth="1"/>
    <col min="14600" max="14846" width="9.125" style="1"/>
    <col min="14847" max="14847" width="13.125" style="1" customWidth="1"/>
    <col min="14848" max="14848" width="23.125" style="1" customWidth="1"/>
    <col min="14849" max="14849" width="19.75" style="1" customWidth="1"/>
    <col min="14850" max="14850" width="11.625" style="1" customWidth="1"/>
    <col min="14851" max="14851" width="11.125" style="1" customWidth="1"/>
    <col min="14852" max="14853" width="10.625" style="1" customWidth="1"/>
    <col min="14854" max="14855" width="11.25" style="1" customWidth="1"/>
    <col min="14856" max="15102" width="9.125" style="1"/>
    <col min="15103" max="15103" width="13.125" style="1" customWidth="1"/>
    <col min="15104" max="15104" width="23.125" style="1" customWidth="1"/>
    <col min="15105" max="15105" width="19.75" style="1" customWidth="1"/>
    <col min="15106" max="15106" width="11.625" style="1" customWidth="1"/>
    <col min="15107" max="15107" width="11.125" style="1" customWidth="1"/>
    <col min="15108" max="15109" width="10.625" style="1" customWidth="1"/>
    <col min="15110" max="15111" width="11.25" style="1" customWidth="1"/>
    <col min="15112" max="15358" width="9.125" style="1"/>
    <col min="15359" max="15359" width="13.125" style="1" customWidth="1"/>
    <col min="15360" max="15360" width="23.125" style="1" customWidth="1"/>
    <col min="15361" max="15361" width="19.75" style="1" customWidth="1"/>
    <col min="15362" max="15362" width="11.625" style="1" customWidth="1"/>
    <col min="15363" max="15363" width="11.125" style="1" customWidth="1"/>
    <col min="15364" max="15365" width="10.625" style="1" customWidth="1"/>
    <col min="15366" max="15367" width="11.25" style="1" customWidth="1"/>
    <col min="15368" max="15614" width="9.125" style="1"/>
    <col min="15615" max="15615" width="13.125" style="1" customWidth="1"/>
    <col min="15616" max="15616" width="23.125" style="1" customWidth="1"/>
    <col min="15617" max="15617" width="19.75" style="1" customWidth="1"/>
    <col min="15618" max="15618" width="11.625" style="1" customWidth="1"/>
    <col min="15619" max="15619" width="11.125" style="1" customWidth="1"/>
    <col min="15620" max="15621" width="10.625" style="1" customWidth="1"/>
    <col min="15622" max="15623" width="11.25" style="1" customWidth="1"/>
    <col min="15624" max="15870" width="9.125" style="1"/>
    <col min="15871" max="15871" width="13.125" style="1" customWidth="1"/>
    <col min="15872" max="15872" width="23.125" style="1" customWidth="1"/>
    <col min="15873" max="15873" width="19.75" style="1" customWidth="1"/>
    <col min="15874" max="15874" width="11.625" style="1" customWidth="1"/>
    <col min="15875" max="15875" width="11.125" style="1" customWidth="1"/>
    <col min="15876" max="15877" width="10.625" style="1" customWidth="1"/>
    <col min="15878" max="15879" width="11.25" style="1" customWidth="1"/>
    <col min="15880" max="16126" width="9.125" style="1"/>
    <col min="16127" max="16127" width="13.125" style="1" customWidth="1"/>
    <col min="16128" max="16128" width="23.125" style="1" customWidth="1"/>
    <col min="16129" max="16129" width="19.75" style="1" customWidth="1"/>
    <col min="16130" max="16130" width="11.625" style="1" customWidth="1"/>
    <col min="16131" max="16131" width="11.125" style="1" customWidth="1"/>
    <col min="16132" max="16133" width="10.625" style="1" customWidth="1"/>
    <col min="16134" max="16135" width="11.25" style="1" customWidth="1"/>
    <col min="16136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178</v>
      </c>
    </row>
    <row r="5" spans="1:4">
      <c r="A5" s="1" t="s">
        <v>23</v>
      </c>
      <c r="B5" s="1" t="s">
        <v>324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117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155" t="s">
        <v>35</v>
      </c>
      <c r="B13" s="164" t="s">
        <v>36</v>
      </c>
      <c r="C13" s="121" t="s">
        <v>37</v>
      </c>
      <c r="D13" s="161">
        <v>44652</v>
      </c>
    </row>
    <row r="14" spans="1:4">
      <c r="A14" s="167"/>
      <c r="B14" s="165"/>
      <c r="C14" s="156"/>
      <c r="D14" s="163">
        <v>44865</v>
      </c>
    </row>
    <row r="15" spans="1:4">
      <c r="A15" s="164" t="s">
        <v>49</v>
      </c>
      <c r="B15" s="164" t="s">
        <v>325</v>
      </c>
      <c r="C15" s="164" t="s">
        <v>39</v>
      </c>
      <c r="D15" s="198">
        <v>169</v>
      </c>
    </row>
    <row r="16" spans="1:4">
      <c r="A16" s="162" t="s">
        <v>49</v>
      </c>
      <c r="B16" s="165" t="s">
        <v>325</v>
      </c>
      <c r="C16" s="165" t="s">
        <v>38</v>
      </c>
      <c r="D16" s="201">
        <f>+D15</f>
        <v>169</v>
      </c>
    </row>
    <row r="17" spans="1:4">
      <c r="A17" s="203" t="s">
        <v>47</v>
      </c>
      <c r="B17" s="203" t="s">
        <v>315</v>
      </c>
      <c r="C17" s="203" t="s">
        <v>39</v>
      </c>
      <c r="D17" s="205">
        <v>219</v>
      </c>
    </row>
    <row r="18" spans="1:4">
      <c r="A18" s="162" t="s">
        <v>47</v>
      </c>
      <c r="B18" s="165" t="s">
        <v>315</v>
      </c>
      <c r="C18" s="165" t="s">
        <v>38</v>
      </c>
      <c r="D18" s="201">
        <f>+D17</f>
        <v>219</v>
      </c>
    </row>
    <row r="19" spans="1:4" ht="14.3">
      <c r="A19" s="211"/>
    </row>
    <row r="21" spans="1:4" ht="14.3">
      <c r="A21" s="29" t="s">
        <v>323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2"/>
  <sheetViews>
    <sheetView topLeftCell="A13" workbookViewId="0"/>
  </sheetViews>
  <sheetFormatPr defaultColWidth="9.125" defaultRowHeight="12.9"/>
  <cols>
    <col min="1" max="1" width="16.125" style="1" customWidth="1"/>
    <col min="2" max="2" width="21.125" style="1" customWidth="1"/>
    <col min="3" max="3" width="20.625" style="1" customWidth="1"/>
    <col min="4" max="4" width="11" style="1" customWidth="1"/>
    <col min="5" max="16384" width="9.125" style="1"/>
  </cols>
  <sheetData>
    <row r="3" spans="1:4">
      <c r="A3" s="1" t="s">
        <v>20</v>
      </c>
      <c r="B3" s="1" t="s">
        <v>21</v>
      </c>
    </row>
    <row r="4" spans="1:4">
      <c r="A4" s="1" t="s">
        <v>22</v>
      </c>
      <c r="B4" s="1" t="s">
        <v>178</v>
      </c>
    </row>
    <row r="5" spans="1:4">
      <c r="A5" s="1" t="s">
        <v>23</v>
      </c>
      <c r="B5" s="1" t="s">
        <v>386</v>
      </c>
    </row>
    <row r="6" spans="1:4">
      <c r="A6" s="1" t="s">
        <v>24</v>
      </c>
      <c r="B6" s="1" t="s">
        <v>25</v>
      </c>
    </row>
    <row r="7" spans="1:4">
      <c r="A7" s="1" t="s">
        <v>26</v>
      </c>
      <c r="B7" s="1" t="s">
        <v>27</v>
      </c>
    </row>
    <row r="8" spans="1:4">
      <c r="A8" s="1" t="s">
        <v>28</v>
      </c>
      <c r="B8" s="1" t="s">
        <v>397</v>
      </c>
    </row>
    <row r="9" spans="1:4">
      <c r="A9" s="1" t="s">
        <v>29</v>
      </c>
      <c r="B9" s="1" t="s">
        <v>30</v>
      </c>
    </row>
    <row r="10" spans="1:4" ht="14.3">
      <c r="A10" s="1" t="s">
        <v>31</v>
      </c>
      <c r="B10" s="29" t="s">
        <v>32</v>
      </c>
    </row>
    <row r="11" spans="1:4">
      <c r="A11" s="1" t="s">
        <v>33</v>
      </c>
      <c r="B11" s="1" t="s">
        <v>34</v>
      </c>
    </row>
    <row r="13" spans="1:4">
      <c r="A13" s="365" t="s">
        <v>35</v>
      </c>
      <c r="B13" s="356" t="s">
        <v>36</v>
      </c>
      <c r="C13" s="356" t="s">
        <v>37</v>
      </c>
      <c r="D13" s="359">
        <v>44862</v>
      </c>
    </row>
    <row r="14" spans="1:4">
      <c r="A14" s="241"/>
      <c r="B14" s="156"/>
      <c r="C14" s="156"/>
      <c r="D14" s="348">
        <v>44915</v>
      </c>
    </row>
    <row r="15" spans="1:4">
      <c r="A15" s="353" t="s">
        <v>49</v>
      </c>
      <c r="B15" s="353" t="s">
        <v>126</v>
      </c>
      <c r="C15" s="353" t="s">
        <v>38</v>
      </c>
      <c r="D15" s="205">
        <v>212</v>
      </c>
    </row>
    <row r="16" spans="1:4">
      <c r="A16" s="241" t="s">
        <v>49</v>
      </c>
      <c r="B16" s="203" t="s">
        <v>126</v>
      </c>
      <c r="C16" s="203" t="s">
        <v>39</v>
      </c>
      <c r="D16" s="205">
        <f>+D15</f>
        <v>212</v>
      </c>
    </row>
    <row r="17" spans="1:4">
      <c r="A17" s="241" t="s">
        <v>49</v>
      </c>
      <c r="B17" s="203" t="s">
        <v>126</v>
      </c>
      <c r="C17" s="203" t="s">
        <v>40</v>
      </c>
      <c r="D17" s="205">
        <f>+D15+48</f>
        <v>260</v>
      </c>
    </row>
    <row r="18" spans="1:4">
      <c r="A18" s="241" t="s">
        <v>49</v>
      </c>
      <c r="B18" s="203" t="s">
        <v>126</v>
      </c>
      <c r="C18" s="203" t="s">
        <v>41</v>
      </c>
      <c r="D18" s="205">
        <f>+D15+32</f>
        <v>244</v>
      </c>
    </row>
    <row r="19" spans="1:4">
      <c r="A19" s="349" t="s">
        <v>49</v>
      </c>
      <c r="B19" s="203" t="s">
        <v>126</v>
      </c>
      <c r="C19" s="349" t="s">
        <v>42</v>
      </c>
      <c r="D19" s="350">
        <f>+D15+32</f>
        <v>244</v>
      </c>
    </row>
    <row r="20" spans="1:4">
      <c r="A20" s="353" t="s">
        <v>49</v>
      </c>
      <c r="B20" s="353" t="s">
        <v>391</v>
      </c>
      <c r="C20" s="353" t="s">
        <v>38</v>
      </c>
      <c r="D20" s="205">
        <v>254</v>
      </c>
    </row>
    <row r="21" spans="1:4">
      <c r="A21" s="241" t="s">
        <v>49</v>
      </c>
      <c r="B21" s="203" t="s">
        <v>391</v>
      </c>
      <c r="C21" s="203" t="s">
        <v>39</v>
      </c>
      <c r="D21" s="205">
        <f>+D20</f>
        <v>254</v>
      </c>
    </row>
    <row r="22" spans="1:4">
      <c r="A22" s="241" t="s">
        <v>49</v>
      </c>
      <c r="B22" s="203" t="s">
        <v>391</v>
      </c>
      <c r="C22" s="203" t="s">
        <v>40</v>
      </c>
      <c r="D22" s="205">
        <f>+D20+48</f>
        <v>302</v>
      </c>
    </row>
    <row r="23" spans="1:4">
      <c r="A23" s="241" t="s">
        <v>49</v>
      </c>
      <c r="B23" s="203" t="s">
        <v>391</v>
      </c>
      <c r="C23" s="203" t="s">
        <v>41</v>
      </c>
      <c r="D23" s="205">
        <f>+D20+32</f>
        <v>286</v>
      </c>
    </row>
    <row r="24" spans="1:4">
      <c r="A24" s="349" t="s">
        <v>49</v>
      </c>
      <c r="B24" s="349" t="s">
        <v>391</v>
      </c>
      <c r="C24" s="349" t="s">
        <v>42</v>
      </c>
      <c r="D24" s="350">
        <f>+D20+32</f>
        <v>286</v>
      </c>
    </row>
    <row r="25" spans="1:4">
      <c r="A25" s="353" t="s">
        <v>47</v>
      </c>
      <c r="B25" s="353" t="s">
        <v>392</v>
      </c>
      <c r="C25" s="353" t="s">
        <v>38</v>
      </c>
      <c r="D25" s="205">
        <v>280</v>
      </c>
    </row>
    <row r="26" spans="1:4">
      <c r="A26" s="241" t="s">
        <v>47</v>
      </c>
      <c r="B26" s="203" t="s">
        <v>392</v>
      </c>
      <c r="C26" s="203" t="s">
        <v>39</v>
      </c>
      <c r="D26" s="205">
        <f>+D25</f>
        <v>280</v>
      </c>
    </row>
    <row r="27" spans="1:4">
      <c r="A27" s="241" t="s">
        <v>47</v>
      </c>
      <c r="B27" s="203" t="s">
        <v>392</v>
      </c>
      <c r="C27" s="203" t="s">
        <v>40</v>
      </c>
      <c r="D27" s="205">
        <f>+D25+48</f>
        <v>328</v>
      </c>
    </row>
    <row r="28" spans="1:4">
      <c r="A28" s="241" t="s">
        <v>47</v>
      </c>
      <c r="B28" s="203" t="s">
        <v>393</v>
      </c>
      <c r="C28" s="203" t="s">
        <v>41</v>
      </c>
      <c r="D28" s="205">
        <f>+D25+32</f>
        <v>312</v>
      </c>
    </row>
    <row r="29" spans="1:4">
      <c r="A29" s="349" t="s">
        <v>47</v>
      </c>
      <c r="B29" s="349" t="s">
        <v>392</v>
      </c>
      <c r="C29" s="349" t="s">
        <v>42</v>
      </c>
      <c r="D29" s="350">
        <f>+D25+32</f>
        <v>312</v>
      </c>
    </row>
    <row r="30" spans="1:4">
      <c r="A30" s="353" t="s">
        <v>47</v>
      </c>
      <c r="B30" s="353" t="s">
        <v>394</v>
      </c>
      <c r="C30" s="353" t="s">
        <v>46</v>
      </c>
      <c r="D30" s="205">
        <v>569</v>
      </c>
    </row>
    <row r="31" spans="1:4">
      <c r="A31" s="241" t="s">
        <v>47</v>
      </c>
      <c r="B31" s="203" t="s">
        <v>394</v>
      </c>
      <c r="C31" s="203" t="s">
        <v>148</v>
      </c>
      <c r="D31" s="205">
        <f>+D30+48</f>
        <v>617</v>
      </c>
    </row>
    <row r="32" spans="1:4">
      <c r="A32" s="241" t="s">
        <v>47</v>
      </c>
      <c r="B32" s="203" t="s">
        <v>394</v>
      </c>
      <c r="C32" s="203" t="s">
        <v>149</v>
      </c>
      <c r="D32" s="205">
        <f>+D30+32</f>
        <v>601</v>
      </c>
    </row>
    <row r="33" spans="1:4">
      <c r="A33" s="349" t="s">
        <v>47</v>
      </c>
      <c r="B33" s="349" t="s">
        <v>394</v>
      </c>
      <c r="C33" s="349" t="s">
        <v>50</v>
      </c>
      <c r="D33" s="350">
        <f>+D30+32</f>
        <v>601</v>
      </c>
    </row>
    <row r="34" spans="1:4" ht="14.3">
      <c r="A34" s="46" t="s">
        <v>546</v>
      </c>
    </row>
    <row r="35" spans="1:4">
      <c r="A35" s="243" t="s">
        <v>547</v>
      </c>
    </row>
    <row r="36" spans="1:4">
      <c r="A36" s="243" t="s">
        <v>548</v>
      </c>
    </row>
    <row r="38" spans="1:4">
      <c r="A38" s="1" t="s">
        <v>369</v>
      </c>
    </row>
    <row r="40" spans="1:4">
      <c r="A40" s="206"/>
    </row>
    <row r="42" spans="1:4" ht="14.3">
      <c r="A42" s="342" t="s">
        <v>536</v>
      </c>
      <c r="B42" s="27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69"/>
  <sheetViews>
    <sheetView workbookViewId="0">
      <selection activeCell="H17" sqref="H17"/>
    </sheetView>
  </sheetViews>
  <sheetFormatPr defaultColWidth="9.125" defaultRowHeight="12.9"/>
  <cols>
    <col min="1" max="1" width="17" style="1" customWidth="1"/>
    <col min="2" max="2" width="29.875" style="1" customWidth="1"/>
    <col min="3" max="3" width="20.25" style="1" customWidth="1"/>
    <col min="4" max="5" width="12.125" style="34" customWidth="1"/>
    <col min="6" max="7" width="12.125" style="1" customWidth="1"/>
    <col min="8" max="16384" width="9.125" style="1"/>
  </cols>
  <sheetData>
    <row r="3" spans="1:7">
      <c r="A3" s="1" t="s">
        <v>20</v>
      </c>
      <c r="B3" s="1" t="s">
        <v>21</v>
      </c>
    </row>
    <row r="4" spans="1:7">
      <c r="A4" s="1" t="s">
        <v>22</v>
      </c>
      <c r="B4" s="1" t="s">
        <v>48</v>
      </c>
    </row>
    <row r="5" spans="1:7">
      <c r="A5" s="1" t="s">
        <v>23</v>
      </c>
      <c r="B5" s="1" t="s">
        <v>150</v>
      </c>
    </row>
    <row r="6" spans="1:7">
      <c r="A6" s="1" t="s">
        <v>24</v>
      </c>
      <c r="B6" s="1" t="s">
        <v>25</v>
      </c>
    </row>
    <row r="7" spans="1:7">
      <c r="A7" s="1" t="s">
        <v>26</v>
      </c>
      <c r="B7" s="1" t="s">
        <v>27</v>
      </c>
    </row>
    <row r="8" spans="1:7">
      <c r="A8" s="1" t="s">
        <v>28</v>
      </c>
      <c r="B8" s="1" t="s">
        <v>117</v>
      </c>
    </row>
    <row r="9" spans="1:7">
      <c r="A9" s="1" t="s">
        <v>29</v>
      </c>
      <c r="B9" s="1" t="s">
        <v>30</v>
      </c>
    </row>
    <row r="10" spans="1:7" ht="14.3">
      <c r="A10" s="1" t="s">
        <v>31</v>
      </c>
      <c r="B10" s="29" t="s">
        <v>32</v>
      </c>
    </row>
    <row r="11" spans="1:7">
      <c r="A11" s="1" t="s">
        <v>33</v>
      </c>
      <c r="B11" s="1" t="s">
        <v>34</v>
      </c>
    </row>
    <row r="13" spans="1:7">
      <c r="A13" s="267" t="s">
        <v>35</v>
      </c>
      <c r="B13" s="271" t="s">
        <v>36</v>
      </c>
      <c r="C13" s="271" t="s">
        <v>37</v>
      </c>
      <c r="D13" s="264">
        <v>44715</v>
      </c>
      <c r="E13" s="264">
        <v>44743</v>
      </c>
      <c r="F13" s="264">
        <v>44805</v>
      </c>
      <c r="G13" s="264">
        <v>44931</v>
      </c>
    </row>
    <row r="14" spans="1:7">
      <c r="A14" s="241"/>
      <c r="B14" s="156"/>
      <c r="C14" s="156"/>
      <c r="D14" s="231">
        <v>44742</v>
      </c>
      <c r="E14" s="231">
        <v>44804</v>
      </c>
      <c r="F14" s="231">
        <v>44922</v>
      </c>
      <c r="G14" s="231">
        <v>45016</v>
      </c>
    </row>
    <row r="15" spans="1:7" ht="14.3">
      <c r="A15" s="265" t="s">
        <v>154</v>
      </c>
      <c r="B15" s="265" t="s">
        <v>155</v>
      </c>
      <c r="C15" s="265" t="s">
        <v>38</v>
      </c>
      <c r="D15" s="210">
        <v>239</v>
      </c>
      <c r="E15" s="210">
        <v>278</v>
      </c>
      <c r="F15" s="210">
        <v>239</v>
      </c>
      <c r="G15" s="210">
        <v>240</v>
      </c>
    </row>
    <row r="16" spans="1:7" ht="14.3">
      <c r="A16" s="203" t="s">
        <v>154</v>
      </c>
      <c r="B16" s="203" t="s">
        <v>155</v>
      </c>
      <c r="C16" s="203" t="s">
        <v>39</v>
      </c>
      <c r="D16" s="210">
        <f>+D15</f>
        <v>239</v>
      </c>
      <c r="E16" s="210">
        <f>+E15</f>
        <v>278</v>
      </c>
      <c r="F16" s="210">
        <f>+F15</f>
        <v>239</v>
      </c>
      <c r="G16" s="210">
        <f>+G15</f>
        <v>240</v>
      </c>
    </row>
    <row r="17" spans="1:7" ht="14.3">
      <c r="A17" s="203" t="s">
        <v>154</v>
      </c>
      <c r="B17" s="203" t="s">
        <v>155</v>
      </c>
      <c r="C17" s="203" t="s">
        <v>40</v>
      </c>
      <c r="D17" s="210">
        <f>+D15+123</f>
        <v>362</v>
      </c>
      <c r="E17" s="210">
        <f>+E15+123</f>
        <v>401</v>
      </c>
      <c r="F17" s="210">
        <f>+F15+123</f>
        <v>362</v>
      </c>
      <c r="G17" s="210">
        <f>+G15+123</f>
        <v>363</v>
      </c>
    </row>
    <row r="18" spans="1:7" ht="14.3">
      <c r="A18" s="203" t="s">
        <v>154</v>
      </c>
      <c r="B18" s="203" t="s">
        <v>155</v>
      </c>
      <c r="C18" s="203" t="s">
        <v>41</v>
      </c>
      <c r="D18" s="210">
        <f>+D15+63</f>
        <v>302</v>
      </c>
      <c r="E18" s="210">
        <f>+E15+63</f>
        <v>341</v>
      </c>
      <c r="F18" s="210">
        <f>+F15+63</f>
        <v>302</v>
      </c>
      <c r="G18" s="210">
        <f>+G15+63</f>
        <v>303</v>
      </c>
    </row>
    <row r="19" spans="1:7" ht="14.3">
      <c r="A19" s="232" t="s">
        <v>154</v>
      </c>
      <c r="B19" s="232" t="s">
        <v>155</v>
      </c>
      <c r="C19" s="232" t="s">
        <v>42</v>
      </c>
      <c r="D19" s="234">
        <f>+D15+18</f>
        <v>257</v>
      </c>
      <c r="E19" s="234">
        <f>+E15+18</f>
        <v>296</v>
      </c>
      <c r="F19" s="234">
        <f>+F15+18</f>
        <v>257</v>
      </c>
      <c r="G19" s="234">
        <f>+G15+18</f>
        <v>258</v>
      </c>
    </row>
    <row r="20" spans="1:7" ht="14.3">
      <c r="A20" s="265" t="s">
        <v>154</v>
      </c>
      <c r="B20" s="265" t="s">
        <v>156</v>
      </c>
      <c r="C20" s="265" t="s">
        <v>38</v>
      </c>
      <c r="D20" s="210">
        <v>293</v>
      </c>
      <c r="E20" s="210">
        <v>331</v>
      </c>
      <c r="F20" s="210">
        <v>293</v>
      </c>
      <c r="G20" s="210">
        <v>294</v>
      </c>
    </row>
    <row r="21" spans="1:7" ht="14.3">
      <c r="A21" s="203" t="s">
        <v>154</v>
      </c>
      <c r="B21" s="203" t="s">
        <v>156</v>
      </c>
      <c r="C21" s="203" t="s">
        <v>39</v>
      </c>
      <c r="D21" s="210">
        <f>+D20</f>
        <v>293</v>
      </c>
      <c r="E21" s="210">
        <f>+E20</f>
        <v>331</v>
      </c>
      <c r="F21" s="210">
        <f>+F20</f>
        <v>293</v>
      </c>
      <c r="G21" s="210">
        <f>+G20</f>
        <v>294</v>
      </c>
    </row>
    <row r="22" spans="1:7" ht="14.3">
      <c r="A22" s="203" t="s">
        <v>154</v>
      </c>
      <c r="B22" s="203" t="s">
        <v>156</v>
      </c>
      <c r="C22" s="203" t="s">
        <v>40</v>
      </c>
      <c r="D22" s="210">
        <f>+D20+123</f>
        <v>416</v>
      </c>
      <c r="E22" s="210">
        <f>+E20+123</f>
        <v>454</v>
      </c>
      <c r="F22" s="210">
        <f>+F20+123</f>
        <v>416</v>
      </c>
      <c r="G22" s="210">
        <f>+G20+123</f>
        <v>417</v>
      </c>
    </row>
    <row r="23" spans="1:7" ht="14.3">
      <c r="A23" s="203" t="s">
        <v>154</v>
      </c>
      <c r="B23" s="203" t="s">
        <v>156</v>
      </c>
      <c r="C23" s="203" t="s">
        <v>41</v>
      </c>
      <c r="D23" s="210">
        <f>+D20+63</f>
        <v>356</v>
      </c>
      <c r="E23" s="210">
        <f>+E20+63</f>
        <v>394</v>
      </c>
      <c r="F23" s="210">
        <f>+F20+63</f>
        <v>356</v>
      </c>
      <c r="G23" s="210">
        <f>+G20+63</f>
        <v>357</v>
      </c>
    </row>
    <row r="24" spans="1:7" ht="14.3">
      <c r="A24" s="232" t="s">
        <v>154</v>
      </c>
      <c r="B24" s="232" t="s">
        <v>156</v>
      </c>
      <c r="C24" s="232" t="s">
        <v>42</v>
      </c>
      <c r="D24" s="234">
        <f>+D20+18</f>
        <v>311</v>
      </c>
      <c r="E24" s="234">
        <f>+E20+18</f>
        <v>349</v>
      </c>
      <c r="F24" s="234">
        <f>+F20+18</f>
        <v>311</v>
      </c>
      <c r="G24" s="234">
        <f>+G20+18</f>
        <v>312</v>
      </c>
    </row>
    <row r="25" spans="1:7" ht="14.3">
      <c r="A25" s="265" t="s">
        <v>49</v>
      </c>
      <c r="B25" s="265" t="s">
        <v>157</v>
      </c>
      <c r="C25" s="265" t="s">
        <v>38</v>
      </c>
      <c r="D25" s="275">
        <v>354</v>
      </c>
      <c r="E25" s="275">
        <v>391</v>
      </c>
      <c r="F25" s="275">
        <v>354</v>
      </c>
      <c r="G25" s="275">
        <v>355</v>
      </c>
    </row>
    <row r="26" spans="1:7" ht="14.3">
      <c r="A26" s="203" t="s">
        <v>49</v>
      </c>
      <c r="B26" s="203" t="s">
        <v>157</v>
      </c>
      <c r="C26" s="203" t="s">
        <v>40</v>
      </c>
      <c r="D26" s="210">
        <f>+D25+123</f>
        <v>477</v>
      </c>
      <c r="E26" s="210">
        <f>+E25+123</f>
        <v>514</v>
      </c>
      <c r="F26" s="210">
        <f>+F25</f>
        <v>354</v>
      </c>
      <c r="G26" s="210">
        <f>+G25</f>
        <v>355</v>
      </c>
    </row>
    <row r="27" spans="1:7" ht="14.3">
      <c r="A27" s="203" t="s">
        <v>49</v>
      </c>
      <c r="B27" s="203" t="s">
        <v>158</v>
      </c>
      <c r="C27" s="203" t="s">
        <v>159</v>
      </c>
      <c r="D27" s="210">
        <f>+D25+63+18</f>
        <v>435</v>
      </c>
      <c r="E27" s="210">
        <f>+E25+63+18</f>
        <v>472</v>
      </c>
      <c r="F27" s="210">
        <f>+F25+63+18</f>
        <v>435</v>
      </c>
      <c r="G27" s="210">
        <f>+G25+63+18</f>
        <v>436</v>
      </c>
    </row>
    <row r="28" spans="1:7" ht="14.3">
      <c r="A28" s="203" t="s">
        <v>49</v>
      </c>
      <c r="B28" s="203" t="s">
        <v>158</v>
      </c>
      <c r="C28" s="203" t="s">
        <v>160</v>
      </c>
      <c r="D28" s="210">
        <f>+D25+63</f>
        <v>417</v>
      </c>
      <c r="E28" s="210">
        <f>+E25+63</f>
        <v>454</v>
      </c>
      <c r="F28" s="210">
        <f>+F25+63</f>
        <v>417</v>
      </c>
      <c r="G28" s="210">
        <f>+G25+63</f>
        <v>418</v>
      </c>
    </row>
    <row r="29" spans="1:7" ht="14.3">
      <c r="A29" s="232" t="s">
        <v>49</v>
      </c>
      <c r="B29" s="232" t="s">
        <v>158</v>
      </c>
      <c r="C29" s="236" t="s">
        <v>42</v>
      </c>
      <c r="D29" s="234">
        <f>+D25+18</f>
        <v>372</v>
      </c>
      <c r="E29" s="234">
        <f>+E25+18</f>
        <v>409</v>
      </c>
      <c r="F29" s="234">
        <f>+F25+18</f>
        <v>372</v>
      </c>
      <c r="G29" s="234">
        <f>+G25+18</f>
        <v>373</v>
      </c>
    </row>
    <row r="30" spans="1:7" ht="14.3">
      <c r="A30" s="265" t="s">
        <v>161</v>
      </c>
      <c r="B30" s="265" t="s">
        <v>162</v>
      </c>
      <c r="C30" s="203" t="s">
        <v>38</v>
      </c>
      <c r="D30" s="275">
        <v>540</v>
      </c>
      <c r="E30" s="275">
        <v>611</v>
      </c>
      <c r="F30" s="275">
        <v>540</v>
      </c>
      <c r="G30" s="275">
        <v>541</v>
      </c>
    </row>
    <row r="31" spans="1:7" ht="14.3">
      <c r="A31" s="203" t="s">
        <v>161</v>
      </c>
      <c r="B31" s="203" t="s">
        <v>162</v>
      </c>
      <c r="C31" s="203" t="s">
        <v>40</v>
      </c>
      <c r="D31" s="210">
        <f>+D30+123</f>
        <v>663</v>
      </c>
      <c r="E31" s="210">
        <f>+E30+123</f>
        <v>734</v>
      </c>
      <c r="F31" s="210">
        <f>+F30+123</f>
        <v>663</v>
      </c>
      <c r="G31" s="210">
        <f>+G30+123</f>
        <v>664</v>
      </c>
    </row>
    <row r="32" spans="1:7" ht="14.3">
      <c r="A32" s="203" t="s">
        <v>161</v>
      </c>
      <c r="B32" s="203" t="s">
        <v>162</v>
      </c>
      <c r="C32" s="203" t="s">
        <v>41</v>
      </c>
      <c r="D32" s="210">
        <f>+D30+63</f>
        <v>603</v>
      </c>
      <c r="E32" s="210">
        <f>+E30+63</f>
        <v>674</v>
      </c>
      <c r="F32" s="210">
        <f>+F30+63</f>
        <v>603</v>
      </c>
      <c r="G32" s="210">
        <f>+G30+63</f>
        <v>604</v>
      </c>
    </row>
    <row r="33" spans="1:7" ht="14.3">
      <c r="A33" s="232" t="s">
        <v>161</v>
      </c>
      <c r="B33" s="203" t="s">
        <v>162</v>
      </c>
      <c r="C33" s="236" t="s">
        <v>42</v>
      </c>
      <c r="D33" s="234">
        <f>+D30+18</f>
        <v>558</v>
      </c>
      <c r="E33" s="234">
        <f>+E30+18</f>
        <v>629</v>
      </c>
      <c r="F33" s="234">
        <f>+F30+18</f>
        <v>558</v>
      </c>
      <c r="G33" s="234">
        <f>+G30+18</f>
        <v>559</v>
      </c>
    </row>
    <row r="34" spans="1:7" ht="14.3">
      <c r="A34" s="265" t="s">
        <v>111</v>
      </c>
      <c r="B34" s="265" t="s">
        <v>163</v>
      </c>
      <c r="C34" s="203" t="s">
        <v>38</v>
      </c>
      <c r="D34" s="275">
        <v>709</v>
      </c>
      <c r="E34" s="275">
        <v>782</v>
      </c>
      <c r="F34" s="275">
        <v>709</v>
      </c>
      <c r="G34" s="275">
        <v>709</v>
      </c>
    </row>
    <row r="35" spans="1:7" ht="14.3">
      <c r="A35" s="203" t="s">
        <v>111</v>
      </c>
      <c r="B35" s="203" t="s">
        <v>163</v>
      </c>
      <c r="C35" s="203" t="s">
        <v>40</v>
      </c>
      <c r="D35" s="210">
        <f>+D34+123</f>
        <v>832</v>
      </c>
      <c r="E35" s="210">
        <f>+E34+123</f>
        <v>905</v>
      </c>
      <c r="F35" s="210">
        <f>+F34+123</f>
        <v>832</v>
      </c>
      <c r="G35" s="210">
        <f>+G34+123</f>
        <v>832</v>
      </c>
    </row>
    <row r="36" spans="1:7" ht="14.3">
      <c r="A36" s="203" t="s">
        <v>111</v>
      </c>
      <c r="B36" s="203" t="s">
        <v>163</v>
      </c>
      <c r="C36" s="203" t="s">
        <v>41</v>
      </c>
      <c r="D36" s="210">
        <f>+D34+63</f>
        <v>772</v>
      </c>
      <c r="E36" s="210">
        <f>+E34+63</f>
        <v>845</v>
      </c>
      <c r="F36" s="210">
        <f>+F34+63</f>
        <v>772</v>
      </c>
      <c r="G36" s="210">
        <f>+G34+63</f>
        <v>772</v>
      </c>
    </row>
    <row r="37" spans="1:7" ht="14.3">
      <c r="A37" s="203" t="s">
        <v>111</v>
      </c>
      <c r="B37" s="203" t="s">
        <v>163</v>
      </c>
      <c r="C37" s="236" t="s">
        <v>42</v>
      </c>
      <c r="D37" s="234">
        <f>+D34+18</f>
        <v>727</v>
      </c>
      <c r="E37" s="234">
        <f>+E34+18</f>
        <v>800</v>
      </c>
      <c r="F37" s="234">
        <f>+F34+18</f>
        <v>727</v>
      </c>
      <c r="G37" s="234">
        <f>+G34+18</f>
        <v>727</v>
      </c>
    </row>
    <row r="38" spans="1:7" ht="14.3">
      <c r="A38" s="265" t="s">
        <v>111</v>
      </c>
      <c r="B38" s="265" t="s">
        <v>164</v>
      </c>
      <c r="C38" s="203" t="s">
        <v>38</v>
      </c>
      <c r="D38" s="275">
        <v>862</v>
      </c>
      <c r="E38" s="275">
        <v>937</v>
      </c>
      <c r="F38" s="275">
        <v>862</v>
      </c>
      <c r="G38" s="275">
        <v>863</v>
      </c>
    </row>
    <row r="39" spans="1:7" ht="14.3">
      <c r="A39" s="203" t="s">
        <v>111</v>
      </c>
      <c r="B39" s="203" t="s">
        <v>164</v>
      </c>
      <c r="C39" s="203" t="s">
        <v>40</v>
      </c>
      <c r="D39" s="210">
        <f>+D38+123</f>
        <v>985</v>
      </c>
      <c r="E39" s="210">
        <f>+E38+123</f>
        <v>1060</v>
      </c>
      <c r="F39" s="210">
        <f>+F38+123</f>
        <v>985</v>
      </c>
      <c r="G39" s="210">
        <f>+G38+123</f>
        <v>986</v>
      </c>
    </row>
    <row r="40" spans="1:7" ht="14.3">
      <c r="A40" s="203" t="s">
        <v>111</v>
      </c>
      <c r="B40" s="203" t="s">
        <v>164</v>
      </c>
      <c r="C40" s="203" t="s">
        <v>41</v>
      </c>
      <c r="D40" s="210">
        <f>+D38+63</f>
        <v>925</v>
      </c>
      <c r="E40" s="210">
        <f>+E38+63</f>
        <v>1000</v>
      </c>
      <c r="F40" s="210">
        <f>+F38+63</f>
        <v>925</v>
      </c>
      <c r="G40" s="210">
        <f>+G38+63</f>
        <v>926</v>
      </c>
    </row>
    <row r="41" spans="1:7" ht="14.3">
      <c r="A41" s="232" t="s">
        <v>111</v>
      </c>
      <c r="B41" s="232" t="s">
        <v>164</v>
      </c>
      <c r="C41" s="236" t="s">
        <v>42</v>
      </c>
      <c r="D41" s="234">
        <f>+D38+18</f>
        <v>880</v>
      </c>
      <c r="E41" s="234">
        <f>+E38+18</f>
        <v>955</v>
      </c>
      <c r="F41" s="234">
        <f>+F38+18</f>
        <v>880</v>
      </c>
      <c r="G41" s="234">
        <f>+G38+18</f>
        <v>881</v>
      </c>
    </row>
    <row r="42" spans="1:7" ht="16.3">
      <c r="A42" s="277"/>
      <c r="D42" s="1"/>
      <c r="E42" s="1"/>
    </row>
    <row r="43" spans="1:7" ht="16.3">
      <c r="A43" s="269" t="s">
        <v>443</v>
      </c>
      <c r="D43" s="1"/>
      <c r="E43" s="1"/>
    </row>
    <row r="44" spans="1:7" ht="16.3">
      <c r="A44" s="269" t="s">
        <v>444</v>
      </c>
    </row>
    <row r="45" spans="1:7" ht="16.3">
      <c r="A45" s="269" t="s">
        <v>445</v>
      </c>
    </row>
    <row r="46" spans="1:7" ht="16.3">
      <c r="A46" s="269" t="s">
        <v>446</v>
      </c>
    </row>
    <row r="47" spans="1:7" ht="16.3">
      <c r="A47" s="270" t="s">
        <v>447</v>
      </c>
    </row>
    <row r="48" spans="1:7">
      <c r="A48" s="278" t="s">
        <v>152</v>
      </c>
      <c r="D48" s="1"/>
      <c r="E48" s="1"/>
    </row>
    <row r="49" spans="1:5" ht="14.3">
      <c r="A49" s="29" t="s">
        <v>153</v>
      </c>
      <c r="D49" s="1"/>
      <c r="E49" s="1"/>
    </row>
    <row r="51" spans="1:5" ht="14.3">
      <c r="A51" s="273" t="s">
        <v>438</v>
      </c>
      <c r="B51" s="274"/>
    </row>
    <row r="65" spans="4:5">
      <c r="D65" s="1"/>
      <c r="E65" s="1"/>
    </row>
    <row r="66" spans="4:5">
      <c r="D66" s="1"/>
      <c r="E66" s="1"/>
    </row>
    <row r="67" spans="4:5">
      <c r="D67" s="1"/>
      <c r="E67" s="1"/>
    </row>
    <row r="68" spans="4:5">
      <c r="D68" s="1"/>
      <c r="E68" s="1"/>
    </row>
    <row r="69" spans="4:5">
      <c r="D69" s="1"/>
      <c r="E69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Отели</vt:lpstr>
      <vt:lpstr>EXCURTION TOUR RATES</vt:lpstr>
      <vt:lpstr>TRANSFER RATES</vt:lpstr>
      <vt:lpstr>MERUSAKA</vt:lpstr>
      <vt:lpstr>ST REGIS</vt:lpstr>
      <vt:lpstr>THE LAGUNA </vt:lpstr>
      <vt:lpstr>THE RITZ CARLTON</vt:lpstr>
      <vt:lpstr>MERCURE BALI NUSA DUA</vt:lpstr>
      <vt:lpstr> RITZ CARLTON</vt:lpstr>
      <vt:lpstr>THE LAGUNA</vt:lpstr>
      <vt:lpstr>THE GRAND BALI</vt:lpstr>
      <vt:lpstr>GRAND HYATT</vt:lpstr>
      <vt:lpstr>MERCURE NUSA DUA</vt:lpstr>
      <vt:lpstr>AMARTERRA</vt:lpstr>
      <vt:lpstr>COURTYARD NUSA DUA</vt:lpstr>
      <vt:lpstr>FOUR SEASON JIMBARAN </vt:lpstr>
      <vt:lpstr>AYANA RESORT</vt:lpstr>
      <vt:lpstr>AYANA SEGARA</vt:lpstr>
      <vt:lpstr>AYANA VILLAS</vt:lpstr>
      <vt:lpstr>RIMBA JIM</vt:lpstr>
      <vt:lpstr>MOVENPICK </vt:lpstr>
      <vt:lpstr>JIMBARAN BAY BEACH</vt:lpstr>
      <vt:lpstr>JUMEIRAH</vt:lpstr>
      <vt:lpstr>TIJILI BENOA</vt:lpstr>
      <vt:lpstr>IBIS STYLE</vt:lpstr>
      <vt:lpstr>INFINITY8</vt:lpstr>
      <vt:lpstr>FAMILY PARADISE by GRAND MIRAGE</vt:lpstr>
      <vt:lpstr>D&amp;G Villa</vt:lpstr>
      <vt:lpstr>SOL BENOA</vt:lpstr>
      <vt:lpstr>ION BALI BENOA</vt:lpstr>
      <vt:lpstr>SOL by Meliá Kuta</vt:lpstr>
      <vt:lpstr>TIJILI SEMINYAK</vt:lpstr>
      <vt:lpstr>ALILA SEMINYAK</vt:lpstr>
      <vt:lpstr>THE BANDHA</vt:lpstr>
      <vt:lpstr>BALI NIKSOMA</vt:lpstr>
      <vt:lpstr>SWISS-BELINN LEGIAN</vt:lpstr>
      <vt:lpstr>SWISS-BELEXPRESS KUTA</vt:lpstr>
      <vt:lpstr>ZEST HOTEL LEGIAN</vt:lpstr>
      <vt:lpstr>MAYA SANUR</vt:lpstr>
      <vt:lpstr>INTERCONTINENTAL BALI SANUR</vt:lpstr>
      <vt:lpstr>CHAMPLUNG MAS</vt:lpstr>
      <vt:lpstr>SANTIKA SEMINYAK </vt:lpstr>
      <vt:lpstr>LEGIAN BEACH</vt:lpstr>
      <vt:lpstr>MERCURE BALI SANUR</vt:lpstr>
      <vt:lpstr>MELASTI BEACH RESORT</vt:lpstr>
      <vt:lpstr>SWISS-BELRESORT WATU JIMBAR</vt:lpstr>
      <vt:lpstr>TAKSU SANUR </vt:lpstr>
      <vt:lpstr>GRAND PALACE</vt:lpstr>
      <vt:lpstr>VICEROY</vt:lpstr>
      <vt:lpstr>THE GARCIA UBUD</vt:lpstr>
      <vt:lpstr>CHAPUNG SEBALI </vt:lpstr>
      <vt:lpstr>KAMANDALU</vt:lpstr>
      <vt:lpstr>ARKAMARA</vt:lpstr>
      <vt:lpstr>COMO SHAMBHALA ESTATE</vt:lpstr>
      <vt:lpstr>FOUR SEASON SAYAN </vt:lpstr>
      <vt:lpstr>ANANTARA UBUD</vt:lpstr>
      <vt:lpstr>AYUNG RESORT UBUD</vt:lpstr>
      <vt:lpstr>THE WESTIN RESORT &amp; SPA UBUD</vt:lpstr>
      <vt:lpstr>PERTIWI RESORT &amp; SPA</vt:lpstr>
      <vt:lpstr>PERTIWI BISMA 1</vt:lpstr>
      <vt:lpstr>STHALA UBUD</vt:lpstr>
      <vt:lpstr>THE KAYON JUNGLE</vt:lpstr>
      <vt:lpstr>ROYAL PITA MAHA</vt:lpstr>
      <vt:lpstr>PITA MAHA RESORT</vt:lpstr>
      <vt:lpstr>TJAMPUHAN HOTEL</vt:lpstr>
      <vt:lpstr>THE SUN HEAVEN</vt:lpstr>
      <vt:lpstr>AMATARA ROYAL GANESHA</vt:lpstr>
      <vt:lpstr>AMATARA AGUNG RAKA</vt:lpstr>
      <vt:lpstr>AMATARA ATHAYA UBUD</vt:lpstr>
      <vt:lpstr>ADIWANA RESORT JEMBAWAN</vt:lpstr>
      <vt:lpstr>ADIWANA BISMA</vt:lpstr>
      <vt:lpstr>ADIWANA ARKARA VILLAS</vt:lpstr>
      <vt:lpstr>ADIWANA MONKEY FOREST</vt:lpstr>
      <vt:lpstr>ADIWANA DARA AYU VILLAS</vt:lpstr>
      <vt:lpstr>ADIWANA SVARGA LOKA </vt:lpstr>
      <vt:lpstr>ADIWANA UNAGI SUITES</vt:lpstr>
      <vt:lpstr>ADIWANA SUWETA </vt:lpstr>
      <vt:lpstr>ADIWANA WARNAKALI</vt:lpstr>
      <vt:lpstr>ADIWANA D'NUSA BEACH &amp; RESORT</vt:lpstr>
      <vt:lpstr>ROYAL KAMUELA</vt:lpstr>
      <vt:lpstr>CHAPUNG SEBALI</vt:lpstr>
    </vt:vector>
  </TitlesOfParts>
  <Company>OAK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Marat</dc:creator>
  <cp:lastModifiedBy>ENNY</cp:lastModifiedBy>
  <cp:lastPrinted>2012-12-14T10:33:34Z</cp:lastPrinted>
  <dcterms:created xsi:type="dcterms:W3CDTF">2010-06-11T08:01:34Z</dcterms:created>
  <dcterms:modified xsi:type="dcterms:W3CDTF">2024-11-05T08:34:26Z</dcterms:modified>
</cp:coreProperties>
</file>