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RATES 2024\"/>
    </mc:Choice>
  </mc:AlternateContent>
  <bookViews>
    <workbookView xWindow="0" yWindow="462" windowWidth="20472" windowHeight="7675" tabRatio="923"/>
  </bookViews>
  <sheets>
    <sheet name="HOTEL LIST" sheetId="325" r:id="rId1"/>
    <sheet name="Отели" sheetId="6" r:id="rId2"/>
    <sheet name="MULIA BALI" sheetId="219" r:id="rId3"/>
    <sheet name="MULIA Premium Catagory" sheetId="220" r:id="rId4"/>
    <sheet name="MERUSAKA" sheetId="223" state="hidden" r:id="rId5"/>
    <sheet name="ST REGIS" sheetId="287" state="hidden" r:id="rId6"/>
    <sheet name="THE LAGUNA " sheetId="333" state="hidden" r:id="rId7"/>
    <sheet name="NUSA DUA BEACH" sheetId="369" r:id="rId8"/>
    <sheet name="THE WESTIN" sheetId="377" r:id="rId9"/>
    <sheet name="THE RITZ CARLTON" sheetId="228" state="hidden" r:id="rId10"/>
    <sheet name="MERCURE BALI NUSA DUA" sheetId="292" state="hidden" r:id="rId11"/>
    <sheet name=" RITZ CARLTON" sheetId="318" state="hidden" r:id="rId12"/>
    <sheet name="AYODYA RESORT" sheetId="386" r:id="rId13"/>
    <sheet name="THE LAGUNA" sheetId="399" state="hidden" r:id="rId14"/>
    <sheet name="THE GRAND BALI" sheetId="341" state="hidden" r:id="rId15"/>
    <sheet name="GRAND HYATT" sheetId="358" state="hidden" r:id="rId16"/>
    <sheet name="MERCURE NUSA DUA" sheetId="366" state="hidden" r:id="rId17"/>
    <sheet name="AMARTERRA" sheetId="394" state="hidden" r:id="rId18"/>
    <sheet name="COURTYARD NUSA DUA" sheetId="392" state="hidden" r:id="rId19"/>
    <sheet name="FOUR SEASON JIMBARAN " sheetId="299" state="hidden" r:id="rId20"/>
    <sheet name="AYANA RESORT" sheetId="336" state="hidden" r:id="rId21"/>
    <sheet name="AYANA SEGARA" sheetId="371" state="hidden" r:id="rId22"/>
    <sheet name="AYANA VILLAS" sheetId="370" state="hidden" r:id="rId23"/>
    <sheet name="RIMBA JIM" sheetId="224" state="hidden" r:id="rId24"/>
    <sheet name="MOVENPICK " sheetId="251" state="hidden" r:id="rId25"/>
    <sheet name="JIMBARAN BAY BEACH" sheetId="254" state="hidden" r:id="rId26"/>
    <sheet name="JUMEIRAH" sheetId="324" state="hidden" r:id="rId27"/>
    <sheet name="TIJILI BENOA" sheetId="300" state="hidden" r:id="rId28"/>
    <sheet name="IBIS STYLE" sheetId="255" state="hidden" r:id="rId29"/>
    <sheet name="MELIA BALI" sheetId="365" r:id="rId30"/>
    <sheet name="SAMABE BALI" sheetId="308" r:id="rId31"/>
    <sheet name="THE APURVA KEMPINSKI" sheetId="401" r:id="rId32"/>
    <sheet name="SANTIKA SILIGITA" sheetId="240" r:id="rId33"/>
    <sheet name="BALI INTERCONTINENTAL" sheetId="376" r:id="rId34"/>
    <sheet name="INFINITY8" sheetId="362" state="hidden" r:id="rId35"/>
    <sheet name="FAMILY PARADISE by GRAND MIRAGE" sheetId="217" state="hidden" r:id="rId36"/>
    <sheet name="D&amp;G Villa" sheetId="234" state="hidden" r:id="rId37"/>
    <sheet name="SOL BENOA" sheetId="280" state="hidden" r:id="rId38"/>
    <sheet name="ION BALI BENOA" sheetId="294" state="hidden" r:id="rId39"/>
    <sheet name="SOL by Meliá Kuta" sheetId="279" state="hidden" r:id="rId40"/>
    <sheet name="TIJILI SEMINYAK" sheetId="313" state="hidden" r:id="rId41"/>
    <sheet name="ALILA SEMINYAK" sheetId="320" state="hidden" r:id="rId42"/>
    <sheet name="THE BANDHA" sheetId="331" state="hidden" r:id="rId43"/>
    <sheet name="BALI NIKSOMA" sheetId="330" state="hidden" r:id="rId44"/>
    <sheet name="SWISS-BELINN LEGIAN" sheetId="225" state="hidden" r:id="rId45"/>
    <sheet name="SWISS-BELEXPRESS KUTA" sheetId="230" state="hidden" r:id="rId46"/>
    <sheet name="ZEST HOTEL LEGIAN" sheetId="231" state="hidden" r:id="rId47"/>
    <sheet name="MAYA SANUR" sheetId="372" state="hidden" r:id="rId48"/>
    <sheet name="INTERCONTINENTAL BALI SANUR" sheetId="363" state="hidden" r:id="rId49"/>
    <sheet name="CHAMPLUNG MAS" sheetId="252" state="hidden" r:id="rId50"/>
    <sheet name="SANTIKA SEMINYAK " sheetId="237" state="hidden" r:id="rId51"/>
    <sheet name="LEGIAN BEACH" sheetId="321" state="hidden" r:id="rId52"/>
    <sheet name="MERCURE BALI SANUR" sheetId="387" state="hidden" r:id="rId53"/>
    <sheet name="MELASTI BEACH RESORT" sheetId="288" state="hidden" r:id="rId54"/>
    <sheet name="SWISS-BELRESORT WATU JIMBAR" sheetId="229" state="hidden" r:id="rId55"/>
    <sheet name="TAKSU SANUR " sheetId="243" state="hidden" r:id="rId56"/>
    <sheet name="GRAND PALACE" sheetId="290" state="hidden" r:id="rId57"/>
    <sheet name="VICEROY" sheetId="311" state="hidden" r:id="rId58"/>
    <sheet name="THE GARCIA UBUD" sheetId="248" state="hidden" r:id="rId59"/>
    <sheet name="CHAPUNG SEBALI " sheetId="303" state="hidden" r:id="rId60"/>
    <sheet name="KAMANDALU" sheetId="326" state="hidden" r:id="rId61"/>
    <sheet name="ARKAMARA" sheetId="327" state="hidden" r:id="rId62"/>
    <sheet name="COMO SHAMBHALA ESTATE" sheetId="373" state="hidden" r:id="rId63"/>
    <sheet name="FOUR SEASON SAYAN " sheetId="375" state="hidden" r:id="rId64"/>
    <sheet name="ANANTARA UBUD" sheetId="367" state="hidden" r:id="rId65"/>
    <sheet name="AYUNG RESORT UBUD" sheetId="236" state="hidden" r:id="rId66"/>
    <sheet name="THE WESTIN RESORT &amp; SPA UBUD" sheetId="378" state="hidden" r:id="rId67"/>
    <sheet name="PERTIWI RESORT &amp; SPA" sheetId="379" state="hidden" r:id="rId68"/>
    <sheet name="PERTIWI BISMA 1" sheetId="380" state="hidden" r:id="rId69"/>
    <sheet name="GRAND MIRAGE" sheetId="403" r:id="rId70"/>
    <sheet name="THE WESTIN UBUD" sheetId="385" r:id="rId71"/>
    <sheet name="BONDALEM BEACH CLUB" sheetId="404" r:id="rId72"/>
    <sheet name="STHALA UBUD" sheetId="249" state="hidden" r:id="rId73"/>
    <sheet name="THE KAYON JUNGLE" sheetId="253" state="hidden" r:id="rId74"/>
    <sheet name="ROYAL PITA MAHA" sheetId="305" state="hidden" r:id="rId75"/>
    <sheet name="PITA MAHA RESORT" sheetId="306" state="hidden" r:id="rId76"/>
    <sheet name="TJAMPUHAN HOTEL" sheetId="307" state="hidden" r:id="rId77"/>
    <sheet name="THE SUN HEAVEN" sheetId="258" state="hidden" r:id="rId78"/>
    <sheet name="AMATARA ROYAL GANESHA" sheetId="265" state="hidden" r:id="rId79"/>
    <sheet name="AMATARA AGUNG RAKA" sheetId="264" state="hidden" r:id="rId80"/>
    <sheet name="AMATARA ATHAYA UBUD" sheetId="266" state="hidden" r:id="rId81"/>
    <sheet name="ADIWANA RESORT JEMBAWAN" sheetId="259" state="hidden" r:id="rId82"/>
    <sheet name="ADIWANA BISMA" sheetId="267" state="hidden" r:id="rId83"/>
    <sheet name="ADIWANA ARKARA VILLAS" sheetId="268" state="hidden" r:id="rId84"/>
    <sheet name="ADIWANA MONKEY FOREST" sheetId="262" state="hidden" r:id="rId85"/>
    <sheet name="ADIWANA DARA AYU VILLAS" sheetId="261" state="hidden" r:id="rId86"/>
    <sheet name="ADIWANA SVARGA LOKA " sheetId="269" state="hidden" r:id="rId87"/>
    <sheet name="ADIWANA UNAGI SUITES" sheetId="270" state="hidden" r:id="rId88"/>
    <sheet name="ADIWANA SUWETA " sheetId="272" state="hidden" r:id="rId89"/>
    <sheet name="ADIWANA WARNAKALI" sheetId="273" state="hidden" r:id="rId90"/>
    <sheet name="ADIWANA D'NUSA BEACH &amp; RESORT" sheetId="271" state="hidden" r:id="rId91"/>
    <sheet name="ROYAL KAMUELA" sheetId="286" state="hidden" r:id="rId92"/>
    <sheet name="CHAPUNG SEBALI" sheetId="350" state="hidden" r:id="rId93"/>
  </sheets>
  <definedNames>
    <definedName name="_xlnm._FilterDatabase" localSheetId="1" hidden="1">Отели!$B$11:$K$11</definedName>
    <definedName name="Z_8BA1FFD2_5ACB_436F_8C89_F732B330110B_.wvu.FilterData" localSheetId="1" hidden="1">Отели!#REF!</definedName>
    <definedName name="Z_8BA1FFD2_5ACB_436F_8C89_F732B330110B_.wvu.Rows" localSheetId="1" hidden="1">Отели!#REF!,Отели!#REF!,Отели!#REF!,Отели!#REF!,Отели!#REF!,Отели!#REF!,Отели!#REF!</definedName>
  </definedNames>
  <calcPr calcId="152511"/>
  <customWorkbookViews>
    <customWorkbookView name="ASUS - Личное представление" guid="{8BA1FFD2-5ACB-436F-8C89-F732B330110B}" mergeInterval="0" personalView="1" maximized="1" xWindow="1" yWindow="1" windowWidth="1362" windowHeight="538" tabRatio="795" activeSheetId="13"/>
  </customWorkbookViews>
</workbook>
</file>

<file path=xl/calcChain.xml><?xml version="1.0" encoding="utf-8"?>
<calcChain xmlns="http://schemas.openxmlformats.org/spreadsheetml/2006/main">
  <c r="F25" i="404" l="1"/>
  <c r="E25" i="404"/>
  <c r="D25" i="404"/>
  <c r="F24" i="404"/>
  <c r="E24" i="404"/>
  <c r="D24" i="404"/>
  <c r="F23" i="404"/>
  <c r="E23" i="404"/>
  <c r="D23" i="404"/>
  <c r="F22" i="404"/>
  <c r="E22" i="404"/>
  <c r="D22" i="404"/>
  <c r="F20" i="404"/>
  <c r="F19" i="404"/>
  <c r="F18" i="404"/>
  <c r="F17" i="404"/>
  <c r="E20" i="404"/>
  <c r="E19" i="404"/>
  <c r="E18" i="404"/>
  <c r="E17" i="404"/>
  <c r="D20" i="404"/>
  <c r="D19" i="404"/>
  <c r="D18" i="404"/>
  <c r="D17" i="404"/>
  <c r="F29" i="385" l="1"/>
  <c r="E29" i="385"/>
  <c r="D29" i="385"/>
  <c r="F28" i="385"/>
  <c r="E28" i="385"/>
  <c r="D28" i="385"/>
  <c r="F27" i="385"/>
  <c r="E27" i="385"/>
  <c r="D27" i="385"/>
  <c r="F26" i="385"/>
  <c r="E26" i="385"/>
  <c r="D26" i="385"/>
  <c r="F24" i="385"/>
  <c r="E24" i="385"/>
  <c r="D24" i="385"/>
  <c r="F23" i="385"/>
  <c r="E23" i="385"/>
  <c r="D23" i="385"/>
  <c r="F22" i="385"/>
  <c r="E22" i="385"/>
  <c r="D22" i="385"/>
  <c r="F21" i="385"/>
  <c r="E21" i="385"/>
  <c r="D21" i="385"/>
  <c r="F19" i="385"/>
  <c r="E19" i="385"/>
  <c r="D19" i="385"/>
  <c r="F18" i="385"/>
  <c r="E18" i="385"/>
  <c r="D18" i="385"/>
  <c r="F17" i="385"/>
  <c r="E17" i="385"/>
  <c r="D17" i="385"/>
  <c r="F16" i="385"/>
  <c r="E16" i="385"/>
  <c r="D16" i="385"/>
  <c r="F45" i="376"/>
  <c r="E45" i="376"/>
  <c r="D45" i="376"/>
  <c r="F44" i="376"/>
  <c r="E44" i="376"/>
  <c r="D44" i="376"/>
  <c r="F43" i="376"/>
  <c r="E43" i="376"/>
  <c r="D43" i="376"/>
  <c r="F42" i="376"/>
  <c r="E42" i="376"/>
  <c r="D42" i="376"/>
  <c r="F40" i="376"/>
  <c r="E40" i="376"/>
  <c r="D40" i="376"/>
  <c r="F39" i="376"/>
  <c r="E39" i="376"/>
  <c r="D39" i="376"/>
  <c r="F38" i="376"/>
  <c r="E38" i="376"/>
  <c r="D38" i="376"/>
  <c r="F37" i="376"/>
  <c r="E37" i="376"/>
  <c r="D37" i="376"/>
  <c r="F35" i="376"/>
  <c r="E35" i="376"/>
  <c r="D35" i="376"/>
  <c r="F34" i="376"/>
  <c r="E34" i="376"/>
  <c r="D34" i="376"/>
  <c r="F33" i="376"/>
  <c r="E33" i="376"/>
  <c r="D33" i="376"/>
  <c r="F32" i="376"/>
  <c r="E32" i="376"/>
  <c r="D32" i="376"/>
  <c r="F30" i="376"/>
  <c r="E30" i="376"/>
  <c r="D30" i="376"/>
  <c r="F29" i="376"/>
  <c r="E29" i="376"/>
  <c r="D29" i="376"/>
  <c r="F28" i="376"/>
  <c r="E28" i="376"/>
  <c r="D28" i="376"/>
  <c r="F27" i="376"/>
  <c r="E27" i="376"/>
  <c r="D27" i="376"/>
  <c r="F25" i="376"/>
  <c r="E25" i="376"/>
  <c r="D25" i="376"/>
  <c r="F24" i="376"/>
  <c r="E24" i="376"/>
  <c r="D24" i="376"/>
  <c r="F23" i="376"/>
  <c r="E23" i="376"/>
  <c r="D23" i="376"/>
  <c r="F22" i="376"/>
  <c r="E22" i="376"/>
  <c r="D22" i="376"/>
  <c r="F20" i="376"/>
  <c r="E20" i="376"/>
  <c r="D20" i="376"/>
  <c r="F19" i="376"/>
  <c r="E19" i="376"/>
  <c r="D19" i="376"/>
  <c r="F18" i="376"/>
  <c r="E18" i="376"/>
  <c r="D18" i="376"/>
  <c r="F17" i="376"/>
  <c r="E17" i="376"/>
  <c r="D17" i="376"/>
  <c r="G24" i="403"/>
  <c r="F24" i="403"/>
  <c r="E24" i="403"/>
  <c r="D24" i="403"/>
  <c r="G23" i="403"/>
  <c r="F23" i="403"/>
  <c r="E23" i="403"/>
  <c r="D23" i="403"/>
  <c r="G22" i="403"/>
  <c r="F22" i="403"/>
  <c r="E22" i="403"/>
  <c r="D22" i="403"/>
  <c r="G21" i="403"/>
  <c r="F21" i="403"/>
  <c r="E21" i="403"/>
  <c r="D21" i="403"/>
  <c r="G19" i="403"/>
  <c r="F19" i="403"/>
  <c r="E19" i="403"/>
  <c r="D19" i="403"/>
  <c r="G18" i="403"/>
  <c r="F18" i="403"/>
  <c r="E18" i="403"/>
  <c r="D18" i="403"/>
  <c r="G17" i="403"/>
  <c r="F17" i="403"/>
  <c r="E17" i="403"/>
  <c r="D17" i="403"/>
  <c r="G16" i="403"/>
  <c r="F16" i="403"/>
  <c r="E16" i="403"/>
  <c r="D16" i="403"/>
  <c r="F21" i="240"/>
  <c r="E21" i="240"/>
  <c r="D21" i="240"/>
  <c r="F20" i="240"/>
  <c r="F22" i="240" s="1"/>
  <c r="E20" i="240"/>
  <c r="E22" i="240" s="1"/>
  <c r="D20" i="240"/>
  <c r="D22" i="240" s="1"/>
  <c r="F19" i="240"/>
  <c r="E19" i="240"/>
  <c r="D19" i="240"/>
  <c r="F17" i="240"/>
  <c r="E17" i="240"/>
  <c r="D17" i="240"/>
  <c r="F16" i="240"/>
  <c r="E16" i="240"/>
  <c r="D16" i="240"/>
  <c r="J43" i="401"/>
  <c r="I43" i="401"/>
  <c r="H43" i="401"/>
  <c r="G43" i="401"/>
  <c r="F43" i="401"/>
  <c r="E43" i="401"/>
  <c r="D43" i="401"/>
  <c r="J42" i="401"/>
  <c r="I42" i="401"/>
  <c r="H42" i="401"/>
  <c r="G42" i="401"/>
  <c r="F42" i="401"/>
  <c r="E42" i="401"/>
  <c r="D42" i="401"/>
  <c r="J41" i="401"/>
  <c r="I41" i="401"/>
  <c r="H41" i="401"/>
  <c r="G41" i="401"/>
  <c r="F41" i="401"/>
  <c r="E41" i="401"/>
  <c r="D41" i="401"/>
  <c r="J39" i="401"/>
  <c r="I39" i="401"/>
  <c r="H39" i="401"/>
  <c r="G39" i="401"/>
  <c r="F39" i="401"/>
  <c r="E39" i="401"/>
  <c r="D39" i="401"/>
  <c r="J38" i="401"/>
  <c r="I38" i="401"/>
  <c r="H38" i="401"/>
  <c r="G38" i="401"/>
  <c r="F38" i="401"/>
  <c r="E38" i="401"/>
  <c r="D38" i="401"/>
  <c r="J37" i="401"/>
  <c r="I37" i="401"/>
  <c r="H37" i="401"/>
  <c r="G37" i="401"/>
  <c r="F37" i="401"/>
  <c r="E37" i="401"/>
  <c r="D37" i="401"/>
  <c r="J36" i="401"/>
  <c r="I36" i="401"/>
  <c r="H36" i="401"/>
  <c r="G36" i="401"/>
  <c r="F36" i="401"/>
  <c r="E36" i="401"/>
  <c r="D36" i="401"/>
  <c r="J34" i="401"/>
  <c r="I34" i="401"/>
  <c r="H34" i="401"/>
  <c r="G34" i="401"/>
  <c r="F34" i="401"/>
  <c r="E34" i="401"/>
  <c r="D34" i="401"/>
  <c r="J33" i="401"/>
  <c r="I33" i="401"/>
  <c r="H33" i="401"/>
  <c r="G33" i="401"/>
  <c r="F33" i="401"/>
  <c r="E33" i="401"/>
  <c r="D33" i="401"/>
  <c r="J32" i="401"/>
  <c r="I32" i="401"/>
  <c r="H32" i="401"/>
  <c r="G32" i="401"/>
  <c r="F32" i="401"/>
  <c r="E32" i="401"/>
  <c r="D32" i="401"/>
  <c r="J31" i="401"/>
  <c r="I31" i="401"/>
  <c r="H31" i="401"/>
  <c r="G31" i="401"/>
  <c r="F31" i="401"/>
  <c r="E31" i="401"/>
  <c r="D31" i="401"/>
  <c r="J29" i="401"/>
  <c r="I29" i="401"/>
  <c r="H29" i="401"/>
  <c r="G29" i="401"/>
  <c r="F29" i="401"/>
  <c r="E29" i="401"/>
  <c r="D29" i="401"/>
  <c r="J28" i="401"/>
  <c r="I28" i="401"/>
  <c r="H28" i="401"/>
  <c r="G28" i="401"/>
  <c r="F28" i="401"/>
  <c r="E28" i="401"/>
  <c r="D28" i="401"/>
  <c r="J27" i="401"/>
  <c r="I27" i="401"/>
  <c r="H27" i="401"/>
  <c r="G27" i="401"/>
  <c r="F27" i="401"/>
  <c r="E27" i="401"/>
  <c r="D27" i="401"/>
  <c r="J26" i="401"/>
  <c r="I26" i="401"/>
  <c r="H26" i="401"/>
  <c r="G26" i="401"/>
  <c r="F26" i="401"/>
  <c r="E26" i="401"/>
  <c r="D26" i="401"/>
  <c r="J24" i="401"/>
  <c r="I24" i="401"/>
  <c r="H24" i="401"/>
  <c r="G24" i="401"/>
  <c r="F24" i="401"/>
  <c r="E24" i="401"/>
  <c r="D24" i="401"/>
  <c r="J23" i="401"/>
  <c r="I23" i="401"/>
  <c r="H23" i="401"/>
  <c r="G23" i="401"/>
  <c r="F23" i="401"/>
  <c r="E23" i="401"/>
  <c r="D23" i="401"/>
  <c r="J22" i="401"/>
  <c r="I22" i="401"/>
  <c r="H22" i="401"/>
  <c r="G22" i="401"/>
  <c r="F22" i="401"/>
  <c r="E22" i="401"/>
  <c r="D22" i="401"/>
  <c r="J21" i="401"/>
  <c r="I21" i="401"/>
  <c r="H21" i="401"/>
  <c r="G21" i="401"/>
  <c r="F21" i="401"/>
  <c r="E21" i="401"/>
  <c r="D21" i="401"/>
  <c r="J19" i="401"/>
  <c r="I19" i="401"/>
  <c r="H19" i="401"/>
  <c r="G19" i="401"/>
  <c r="F19" i="401"/>
  <c r="E19" i="401"/>
  <c r="D19" i="401"/>
  <c r="J18" i="401"/>
  <c r="I18" i="401"/>
  <c r="H18" i="401"/>
  <c r="G18" i="401"/>
  <c r="F18" i="401"/>
  <c r="E18" i="401"/>
  <c r="D18" i="401"/>
  <c r="J17" i="401"/>
  <c r="I17" i="401"/>
  <c r="H17" i="401"/>
  <c r="G17" i="401"/>
  <c r="F17" i="401"/>
  <c r="E17" i="401"/>
  <c r="D17" i="401"/>
  <c r="J16" i="401"/>
  <c r="I16" i="401"/>
  <c r="H16" i="401"/>
  <c r="G16" i="401"/>
  <c r="F16" i="401"/>
  <c r="E16" i="401"/>
  <c r="D16" i="401"/>
  <c r="G45" i="365"/>
  <c r="F45" i="365"/>
  <c r="E45" i="365"/>
  <c r="D45" i="365"/>
  <c r="G44" i="365"/>
  <c r="F44" i="365"/>
  <c r="E44" i="365"/>
  <c r="D44" i="365"/>
  <c r="G42" i="365"/>
  <c r="F42" i="365"/>
  <c r="E42" i="365"/>
  <c r="D42" i="365"/>
  <c r="G41" i="365"/>
  <c r="F41" i="365"/>
  <c r="E41" i="365"/>
  <c r="D41" i="365"/>
  <c r="G39" i="365"/>
  <c r="F39" i="365"/>
  <c r="E39" i="365"/>
  <c r="D39" i="365"/>
  <c r="G38" i="365"/>
  <c r="F38" i="365"/>
  <c r="E38" i="365"/>
  <c r="D38" i="365"/>
  <c r="G36" i="365"/>
  <c r="F36" i="365"/>
  <c r="E36" i="365"/>
  <c r="D36" i="365"/>
  <c r="G35" i="365"/>
  <c r="F35" i="365"/>
  <c r="E35" i="365"/>
  <c r="D35" i="365"/>
  <c r="G33" i="365"/>
  <c r="F33" i="365"/>
  <c r="E33" i="365"/>
  <c r="D33" i="365"/>
  <c r="G32" i="365"/>
  <c r="F32" i="365"/>
  <c r="E32" i="365"/>
  <c r="D32" i="365"/>
  <c r="G31" i="365"/>
  <c r="F31" i="365"/>
  <c r="E31" i="365"/>
  <c r="D31" i="365"/>
  <c r="G29" i="365"/>
  <c r="F29" i="365"/>
  <c r="E29" i="365"/>
  <c r="D29" i="365"/>
  <c r="G28" i="365"/>
  <c r="F28" i="365"/>
  <c r="E28" i="365"/>
  <c r="D28" i="365"/>
  <c r="G27" i="365"/>
  <c r="F27" i="365"/>
  <c r="E27" i="365"/>
  <c r="D27" i="365"/>
  <c r="G26" i="365"/>
  <c r="F26" i="365"/>
  <c r="E26" i="365"/>
  <c r="D26" i="365"/>
  <c r="G25" i="365"/>
  <c r="F25" i="365"/>
  <c r="E25" i="365"/>
  <c r="D25" i="365"/>
  <c r="G23" i="365"/>
  <c r="F23" i="365"/>
  <c r="E23" i="365"/>
  <c r="D23" i="365"/>
  <c r="G22" i="365"/>
  <c r="F22" i="365"/>
  <c r="E22" i="365"/>
  <c r="D22" i="365"/>
  <c r="G21" i="365"/>
  <c r="F21" i="365"/>
  <c r="E21" i="365"/>
  <c r="D21" i="365"/>
  <c r="G20" i="365"/>
  <c r="F20" i="365"/>
  <c r="E20" i="365"/>
  <c r="D20" i="365"/>
  <c r="G18" i="365"/>
  <c r="F18" i="365"/>
  <c r="E18" i="365"/>
  <c r="D18" i="365"/>
  <c r="G17" i="365"/>
  <c r="F17" i="365"/>
  <c r="E17" i="365"/>
  <c r="D17" i="365"/>
  <c r="G16" i="365"/>
  <c r="F16" i="365"/>
  <c r="E16" i="365"/>
  <c r="D16" i="365"/>
  <c r="G15" i="365"/>
  <c r="F15" i="365"/>
  <c r="E15" i="365"/>
  <c r="D15" i="365"/>
  <c r="D38" i="377"/>
  <c r="D37" i="377"/>
  <c r="D36" i="377"/>
  <c r="D35" i="377"/>
  <c r="D33" i="377"/>
  <c r="D32" i="377"/>
  <c r="D31" i="377"/>
  <c r="D30" i="377"/>
  <c r="D28" i="377"/>
  <c r="D27" i="377"/>
  <c r="D26" i="377"/>
  <c r="D25" i="377"/>
  <c r="D23" i="377"/>
  <c r="D22" i="377"/>
  <c r="D21" i="377"/>
  <c r="D20" i="377"/>
  <c r="D18" i="377"/>
  <c r="D17" i="377"/>
  <c r="D16" i="377"/>
  <c r="D15" i="377"/>
  <c r="F33" i="386"/>
  <c r="E33" i="386"/>
  <c r="D33" i="386"/>
  <c r="F32" i="386"/>
  <c r="E32" i="386"/>
  <c r="D32" i="386"/>
  <c r="F31" i="386"/>
  <c r="E31" i="386"/>
  <c r="D31" i="386"/>
  <c r="F30" i="386"/>
  <c r="E30" i="386"/>
  <c r="D30" i="386"/>
  <c r="F28" i="386"/>
  <c r="E28" i="386"/>
  <c r="D28" i="386"/>
  <c r="F27" i="386"/>
  <c r="E27" i="386"/>
  <c r="D27" i="386"/>
  <c r="F26" i="386"/>
  <c r="E26" i="386"/>
  <c r="D26" i="386"/>
  <c r="F25" i="386"/>
  <c r="E25" i="386"/>
  <c r="D25" i="386"/>
  <c r="F23" i="386"/>
  <c r="E23" i="386"/>
  <c r="D23" i="386"/>
  <c r="F22" i="386"/>
  <c r="E22" i="386"/>
  <c r="D22" i="386"/>
  <c r="F21" i="386"/>
  <c r="E21" i="386"/>
  <c r="D21" i="386"/>
  <c r="F20" i="386"/>
  <c r="E20" i="386"/>
  <c r="D20" i="386"/>
  <c r="F18" i="386"/>
  <c r="E18" i="386"/>
  <c r="D18" i="386"/>
  <c r="F17" i="386"/>
  <c r="E17" i="386"/>
  <c r="D17" i="386"/>
  <c r="F16" i="386"/>
  <c r="E16" i="386"/>
  <c r="D16" i="386"/>
  <c r="F15" i="386"/>
  <c r="E15" i="386"/>
  <c r="D15" i="386"/>
  <c r="H22" i="369"/>
  <c r="G22" i="369"/>
  <c r="F22" i="369"/>
  <c r="E22" i="369"/>
  <c r="D22" i="369"/>
  <c r="H20" i="369"/>
  <c r="G20" i="369"/>
  <c r="F20" i="369"/>
  <c r="E20" i="369"/>
  <c r="D20" i="369"/>
  <c r="H19" i="369"/>
  <c r="G19" i="369"/>
  <c r="F19" i="369"/>
  <c r="E19" i="369"/>
  <c r="D19" i="369"/>
  <c r="H17" i="369"/>
  <c r="G17" i="369"/>
  <c r="F17" i="369"/>
  <c r="E17" i="369"/>
  <c r="D17" i="369"/>
  <c r="H16" i="369"/>
  <c r="G16" i="369"/>
  <c r="F16" i="369"/>
  <c r="E16" i="369"/>
  <c r="D16" i="369"/>
  <c r="H15" i="369"/>
  <c r="G15" i="369"/>
  <c r="F15" i="369"/>
  <c r="E15" i="369"/>
  <c r="D15" i="369"/>
  <c r="F244" i="220"/>
  <c r="E244" i="220"/>
  <c r="D244" i="220"/>
  <c r="F243" i="220"/>
  <c r="E243" i="220"/>
  <c r="D243" i="220"/>
  <c r="F241" i="220"/>
  <c r="E241" i="220"/>
  <c r="D241" i="220"/>
  <c r="F239" i="220"/>
  <c r="E239" i="220"/>
  <c r="D239" i="220"/>
  <c r="F237" i="220"/>
  <c r="E237" i="220"/>
  <c r="D237" i="220"/>
  <c r="F163" i="220"/>
  <c r="E163" i="220"/>
  <c r="D163" i="220"/>
  <c r="F162" i="220"/>
  <c r="E162" i="220"/>
  <c r="D162" i="220"/>
  <c r="F160" i="220"/>
  <c r="E160" i="220"/>
  <c r="D160" i="220"/>
  <c r="F159" i="220"/>
  <c r="E159" i="220"/>
  <c r="D159" i="220"/>
  <c r="F157" i="220"/>
  <c r="E157" i="220"/>
  <c r="D157" i="220"/>
  <c r="F156" i="220"/>
  <c r="E156" i="220"/>
  <c r="D156" i="220"/>
  <c r="F155" i="220"/>
  <c r="E155" i="220"/>
  <c r="D155" i="220"/>
  <c r="F153" i="220"/>
  <c r="E153" i="220"/>
  <c r="D153" i="220"/>
  <c r="F152" i="220"/>
  <c r="E152" i="220"/>
  <c r="D152" i="220"/>
  <c r="F82" i="220"/>
  <c r="E82" i="220"/>
  <c r="D82" i="220"/>
  <c r="F80" i="220"/>
  <c r="E80" i="220"/>
  <c r="D80" i="220"/>
  <c r="F78" i="220"/>
  <c r="E78" i="220"/>
  <c r="D78" i="220"/>
  <c r="F77" i="220"/>
  <c r="E77" i="220"/>
  <c r="D77" i="220"/>
  <c r="F76" i="220"/>
  <c r="E76" i="220"/>
  <c r="D76" i="220"/>
  <c r="F75" i="220"/>
  <c r="E75" i="220"/>
  <c r="D75" i="220"/>
  <c r="F73" i="220"/>
  <c r="E73" i="220"/>
  <c r="D73" i="220"/>
  <c r="F72" i="220"/>
  <c r="E72" i="220"/>
  <c r="D72" i="220"/>
  <c r="F71" i="220"/>
  <c r="E71" i="220"/>
  <c r="D71" i="220"/>
  <c r="F70" i="220"/>
  <c r="E70" i="220"/>
  <c r="D70" i="220"/>
  <c r="F68" i="220"/>
  <c r="E68" i="220"/>
  <c r="D68" i="220"/>
  <c r="F67" i="220"/>
  <c r="E67" i="220"/>
  <c r="D67" i="220"/>
  <c r="F66" i="220"/>
  <c r="E66" i="220"/>
  <c r="D66" i="220"/>
  <c r="F65" i="220"/>
  <c r="E65" i="220"/>
  <c r="D65" i="220"/>
  <c r="F289" i="219" l="1"/>
  <c r="E289" i="219"/>
  <c r="D289" i="219"/>
  <c r="F288" i="219"/>
  <c r="E288" i="219"/>
  <c r="D288" i="219"/>
  <c r="F287" i="219"/>
  <c r="E287" i="219"/>
  <c r="D287" i="219"/>
  <c r="F285" i="219"/>
  <c r="E285" i="219"/>
  <c r="D285" i="219"/>
  <c r="F284" i="219"/>
  <c r="E284" i="219"/>
  <c r="D284" i="219"/>
  <c r="F283" i="219"/>
  <c r="E283" i="219"/>
  <c r="D283" i="219"/>
  <c r="F281" i="219"/>
  <c r="E281" i="219"/>
  <c r="D281" i="219"/>
  <c r="F280" i="219"/>
  <c r="E280" i="219"/>
  <c r="D280" i="219"/>
  <c r="F279" i="219"/>
  <c r="E279" i="219"/>
  <c r="D279" i="219"/>
  <c r="F277" i="219"/>
  <c r="E277" i="219"/>
  <c r="D277" i="219"/>
  <c r="F276" i="219"/>
  <c r="E276" i="219"/>
  <c r="D276" i="219"/>
  <c r="F275" i="219"/>
  <c r="E275" i="219"/>
  <c r="D275" i="219"/>
  <c r="F192" i="219"/>
  <c r="E192" i="219"/>
  <c r="D192" i="219"/>
  <c r="F191" i="219"/>
  <c r="E191" i="219"/>
  <c r="D191" i="219"/>
  <c r="F190" i="219"/>
  <c r="E190" i="219"/>
  <c r="D190" i="219"/>
  <c r="F188" i="219"/>
  <c r="E188" i="219"/>
  <c r="D188" i="219"/>
  <c r="F187" i="219"/>
  <c r="E187" i="219"/>
  <c r="D187" i="219"/>
  <c r="F186" i="219"/>
  <c r="E186" i="219"/>
  <c r="D186" i="219"/>
  <c r="F184" i="219"/>
  <c r="E184" i="219"/>
  <c r="D184" i="219"/>
  <c r="F183" i="219"/>
  <c r="E183" i="219"/>
  <c r="D183" i="219"/>
  <c r="F182" i="219"/>
  <c r="E182" i="219"/>
  <c r="D182" i="219"/>
  <c r="F180" i="219"/>
  <c r="E180" i="219"/>
  <c r="D180" i="219"/>
  <c r="F179" i="219"/>
  <c r="E179" i="219"/>
  <c r="D179" i="219"/>
  <c r="F178" i="219"/>
  <c r="E178" i="219"/>
  <c r="D178" i="219"/>
  <c r="F93" i="219"/>
  <c r="E93" i="219"/>
  <c r="D93" i="219"/>
  <c r="F92" i="219"/>
  <c r="E92" i="219"/>
  <c r="D92" i="219"/>
  <c r="F91" i="219"/>
  <c r="E91" i="219"/>
  <c r="D91" i="219"/>
  <c r="F90" i="219"/>
  <c r="E90" i="219"/>
  <c r="D90" i="219"/>
  <c r="F88" i="219"/>
  <c r="E88" i="219"/>
  <c r="D88" i="219"/>
  <c r="F87" i="219"/>
  <c r="E87" i="219"/>
  <c r="D87" i="219"/>
  <c r="F86" i="219"/>
  <c r="E86" i="219"/>
  <c r="D86" i="219"/>
  <c r="F84" i="219"/>
  <c r="E84" i="219"/>
  <c r="D84" i="219"/>
  <c r="F83" i="219"/>
  <c r="E83" i="219"/>
  <c r="D83" i="219"/>
  <c r="F82" i="219"/>
  <c r="E82" i="219"/>
  <c r="D82" i="219"/>
  <c r="F80" i="219"/>
  <c r="E80" i="219"/>
  <c r="D80" i="219"/>
  <c r="F79" i="219"/>
  <c r="E79" i="219"/>
  <c r="D79" i="219"/>
  <c r="F78" i="219"/>
  <c r="E78" i="219"/>
  <c r="D78" i="219"/>
  <c r="F76" i="219"/>
  <c r="E76" i="219"/>
  <c r="D76" i="219"/>
  <c r="F75" i="219"/>
  <c r="E75" i="219"/>
  <c r="D75" i="219"/>
  <c r="F74" i="219"/>
  <c r="E74" i="219"/>
  <c r="D74" i="219"/>
  <c r="E43" i="399" l="1"/>
  <c r="D43" i="399"/>
  <c r="E42" i="399"/>
  <c r="D42" i="399"/>
  <c r="E41" i="399"/>
  <c r="D41" i="399"/>
  <c r="E40" i="399"/>
  <c r="D40" i="399"/>
  <c r="E38" i="399"/>
  <c r="D38" i="399"/>
  <c r="E37" i="399"/>
  <c r="D37" i="399"/>
  <c r="E36" i="399"/>
  <c r="D36" i="399"/>
  <c r="E35" i="399"/>
  <c r="D35" i="399"/>
  <c r="E33" i="399"/>
  <c r="D33" i="399"/>
  <c r="E32" i="399"/>
  <c r="D32" i="399"/>
  <c r="E31" i="399"/>
  <c r="D31" i="399"/>
  <c r="E30" i="399"/>
  <c r="D30" i="399"/>
  <c r="E28" i="399"/>
  <c r="D28" i="399"/>
  <c r="E27" i="399"/>
  <c r="D27" i="399"/>
  <c r="E26" i="399"/>
  <c r="D26" i="399"/>
  <c r="E25" i="399"/>
  <c r="D25" i="399"/>
  <c r="E23" i="399"/>
  <c r="D23" i="399"/>
  <c r="E22" i="399"/>
  <c r="D22" i="399"/>
  <c r="E21" i="399"/>
  <c r="D21" i="399"/>
  <c r="E20" i="399"/>
  <c r="D20" i="399"/>
  <c r="E18" i="399"/>
  <c r="D18" i="399"/>
  <c r="E17" i="399"/>
  <c r="D17" i="399"/>
  <c r="E16" i="399"/>
  <c r="D16" i="399"/>
  <c r="E15" i="399"/>
  <c r="D15" i="399"/>
  <c r="H44" i="308"/>
  <c r="G44" i="308"/>
  <c r="F44" i="308"/>
  <c r="E44" i="308"/>
  <c r="D44" i="308"/>
  <c r="H43" i="308"/>
  <c r="G43" i="308"/>
  <c r="F43" i="308"/>
  <c r="E43" i="308"/>
  <c r="D43" i="308"/>
  <c r="H42" i="308"/>
  <c r="G42" i="308"/>
  <c r="F42" i="308"/>
  <c r="E42" i="308"/>
  <c r="D42" i="308"/>
  <c r="H40" i="308"/>
  <c r="G40" i="308"/>
  <c r="F40" i="308"/>
  <c r="E40" i="308"/>
  <c r="D40" i="308"/>
  <c r="H39" i="308"/>
  <c r="G39" i="308"/>
  <c r="F39" i="308"/>
  <c r="E39" i="308"/>
  <c r="D39" i="308"/>
  <c r="H38" i="308"/>
  <c r="G38" i="308"/>
  <c r="F38" i="308"/>
  <c r="E38" i="308"/>
  <c r="D38" i="308"/>
  <c r="H36" i="308"/>
  <c r="G36" i="308"/>
  <c r="F36" i="308"/>
  <c r="E36" i="308"/>
  <c r="D36" i="308"/>
  <c r="H35" i="308"/>
  <c r="G35" i="308"/>
  <c r="F35" i="308"/>
  <c r="E35" i="308"/>
  <c r="D35" i="308"/>
  <c r="H34" i="308"/>
  <c r="G34" i="308"/>
  <c r="F34" i="308"/>
  <c r="E34" i="308"/>
  <c r="D34" i="308"/>
  <c r="H33" i="308"/>
  <c r="G33" i="308"/>
  <c r="F33" i="308"/>
  <c r="E33" i="308"/>
  <c r="D33" i="308"/>
  <c r="H31" i="308"/>
  <c r="G31" i="308"/>
  <c r="F31" i="308"/>
  <c r="E31" i="308"/>
  <c r="D31" i="308"/>
  <c r="H30" i="308"/>
  <c r="G30" i="308"/>
  <c r="F30" i="308"/>
  <c r="E30" i="308"/>
  <c r="D30" i="308"/>
  <c r="H29" i="308"/>
  <c r="G29" i="308"/>
  <c r="F29" i="308"/>
  <c r="E29" i="308"/>
  <c r="D29" i="308"/>
  <c r="H28" i="308"/>
  <c r="G28" i="308"/>
  <c r="F28" i="308"/>
  <c r="E28" i="308"/>
  <c r="D28" i="308"/>
  <c r="H25" i="308"/>
  <c r="G25" i="308"/>
  <c r="F25" i="308"/>
  <c r="E25" i="308"/>
  <c r="D25" i="308"/>
  <c r="H24" i="308"/>
  <c r="G24" i="308"/>
  <c r="F24" i="308"/>
  <c r="E24" i="308"/>
  <c r="D24" i="308"/>
  <c r="H23" i="308"/>
  <c r="G23" i="308"/>
  <c r="F23" i="308"/>
  <c r="E23" i="308"/>
  <c r="D23" i="308"/>
  <c r="H22" i="308"/>
  <c r="G22" i="308"/>
  <c r="F22" i="308"/>
  <c r="E22" i="308"/>
  <c r="D22" i="308"/>
  <c r="H21" i="308"/>
  <c r="G21" i="308"/>
  <c r="F21" i="308"/>
  <c r="E21" i="308"/>
  <c r="D21" i="308"/>
  <c r="H18" i="308"/>
  <c r="G18" i="308"/>
  <c r="F18" i="308"/>
  <c r="E18" i="308"/>
  <c r="D18" i="308"/>
  <c r="H17" i="308"/>
  <c r="G17" i="308"/>
  <c r="F17" i="308"/>
  <c r="E17" i="308"/>
  <c r="D17" i="308"/>
  <c r="H16" i="308"/>
  <c r="G16" i="308"/>
  <c r="F16" i="308"/>
  <c r="E16" i="308"/>
  <c r="D16" i="308"/>
  <c r="H15" i="308"/>
  <c r="G15" i="308"/>
  <c r="F15" i="308"/>
  <c r="E15" i="308"/>
  <c r="D15" i="308"/>
  <c r="F98" i="299" l="1"/>
  <c r="E98" i="299"/>
  <c r="D98" i="299"/>
  <c r="F97" i="299"/>
  <c r="E97" i="299"/>
  <c r="D97" i="299"/>
  <c r="F96" i="299"/>
  <c r="E96" i="299"/>
  <c r="D96" i="299"/>
  <c r="F94" i="299"/>
  <c r="E94" i="299"/>
  <c r="D94" i="299"/>
  <c r="F93" i="299"/>
  <c r="E93" i="299"/>
  <c r="D93" i="299"/>
  <c r="F91" i="299"/>
  <c r="E91" i="299"/>
  <c r="D91" i="299"/>
  <c r="F90" i="299"/>
  <c r="E90" i="299"/>
  <c r="D90" i="299"/>
  <c r="F89" i="299"/>
  <c r="E89" i="299"/>
  <c r="D89" i="299"/>
  <c r="F88" i="299"/>
  <c r="E88" i="299"/>
  <c r="D88" i="299"/>
  <c r="F86" i="299"/>
  <c r="E86" i="299"/>
  <c r="D86" i="299"/>
  <c r="F85" i="299"/>
  <c r="E85" i="299"/>
  <c r="D85" i="299"/>
  <c r="F84" i="299"/>
  <c r="E84" i="299"/>
  <c r="D84" i="299"/>
  <c r="F83" i="299"/>
  <c r="E83" i="299"/>
  <c r="D83" i="299"/>
  <c r="F81" i="299"/>
  <c r="E81" i="299"/>
  <c r="D81" i="299"/>
  <c r="F80" i="299"/>
  <c r="E80" i="299"/>
  <c r="D80" i="299"/>
  <c r="F79" i="299"/>
  <c r="E79" i="299"/>
  <c r="D79" i="299"/>
  <c r="F78" i="299"/>
  <c r="E78" i="299"/>
  <c r="D78" i="299"/>
  <c r="F76" i="299"/>
  <c r="E76" i="299"/>
  <c r="D76" i="299"/>
  <c r="F75" i="299"/>
  <c r="E75" i="299"/>
  <c r="D75" i="299"/>
  <c r="F74" i="299"/>
  <c r="E74" i="299"/>
  <c r="D74" i="299"/>
  <c r="F73" i="299"/>
  <c r="E73" i="299"/>
  <c r="D73" i="299"/>
  <c r="F83" i="375"/>
  <c r="E83" i="375"/>
  <c r="D83" i="375"/>
  <c r="F82" i="375"/>
  <c r="E82" i="375"/>
  <c r="D82" i="375"/>
  <c r="F81" i="375"/>
  <c r="E81" i="375"/>
  <c r="D81" i="375"/>
  <c r="F79" i="375"/>
  <c r="E79" i="375"/>
  <c r="D79" i="375"/>
  <c r="F78" i="375"/>
  <c r="E78" i="375"/>
  <c r="D78" i="375"/>
  <c r="F77" i="375"/>
  <c r="E77" i="375"/>
  <c r="D77" i="375"/>
  <c r="F75" i="375"/>
  <c r="E75" i="375"/>
  <c r="D75" i="375"/>
  <c r="F73" i="375"/>
  <c r="E73" i="375"/>
  <c r="D73" i="375"/>
  <c r="F72" i="375"/>
  <c r="E72" i="375"/>
  <c r="D72" i="375"/>
  <c r="F71" i="375"/>
  <c r="E71" i="375"/>
  <c r="D71" i="375"/>
  <c r="F70" i="375"/>
  <c r="E70" i="375"/>
  <c r="D70" i="375"/>
  <c r="F68" i="375"/>
  <c r="E68" i="375"/>
  <c r="D68" i="375"/>
  <c r="F67" i="375"/>
  <c r="E67" i="375"/>
  <c r="D67" i="375"/>
  <c r="F66" i="375"/>
  <c r="E66" i="375"/>
  <c r="D66" i="375"/>
  <c r="F65" i="375"/>
  <c r="E65" i="375"/>
  <c r="D65" i="375"/>
  <c r="G23" i="394" l="1"/>
  <c r="F23" i="394"/>
  <c r="E23" i="394"/>
  <c r="D23" i="394"/>
  <c r="G22" i="394"/>
  <c r="F22" i="394"/>
  <c r="E22" i="394"/>
  <c r="D22" i="394"/>
  <c r="G20" i="394"/>
  <c r="F20" i="394"/>
  <c r="E20" i="394"/>
  <c r="D20" i="394"/>
  <c r="G19" i="394"/>
  <c r="F19" i="394"/>
  <c r="E19" i="394"/>
  <c r="D19" i="394"/>
  <c r="G17" i="394"/>
  <c r="F17" i="394"/>
  <c r="E17" i="394"/>
  <c r="D17" i="394"/>
  <c r="G16" i="394"/>
  <c r="F16" i="394"/>
  <c r="E16" i="394"/>
  <c r="D16" i="394"/>
  <c r="E95" i="228"/>
  <c r="D95" i="228"/>
  <c r="E94" i="228"/>
  <c r="D94" i="228"/>
  <c r="E93" i="228"/>
  <c r="D93" i="228"/>
  <c r="E91" i="228"/>
  <c r="D91" i="228"/>
  <c r="E90" i="228"/>
  <c r="D90" i="228"/>
  <c r="E89" i="228"/>
  <c r="D89" i="228"/>
  <c r="E87" i="228"/>
  <c r="D87" i="228"/>
  <c r="E86" i="228"/>
  <c r="D86" i="228"/>
  <c r="E85" i="228"/>
  <c r="D85" i="228"/>
  <c r="E83" i="228"/>
  <c r="D83" i="228"/>
  <c r="E82" i="228"/>
  <c r="D82" i="228"/>
  <c r="E81" i="228"/>
  <c r="D81" i="228"/>
  <c r="E80" i="228"/>
  <c r="D80" i="228"/>
  <c r="E78" i="228"/>
  <c r="D78" i="228"/>
  <c r="E77" i="228"/>
  <c r="D77" i="228"/>
  <c r="E76" i="228"/>
  <c r="D76" i="228"/>
  <c r="E75" i="228"/>
  <c r="D75" i="228"/>
  <c r="E73" i="228"/>
  <c r="D73" i="228"/>
  <c r="E72" i="228"/>
  <c r="D72" i="228"/>
  <c r="E71" i="228"/>
  <c r="D71" i="228"/>
  <c r="E70" i="228"/>
  <c r="D70" i="228"/>
  <c r="F35" i="373"/>
  <c r="E35" i="373"/>
  <c r="D35" i="373"/>
  <c r="F34" i="373"/>
  <c r="E34" i="373"/>
  <c r="D34" i="373"/>
  <c r="F33" i="373"/>
  <c r="E33" i="373"/>
  <c r="D33" i="373"/>
  <c r="F31" i="373"/>
  <c r="E31" i="373"/>
  <c r="D31" i="373"/>
  <c r="F30" i="373"/>
  <c r="E30" i="373"/>
  <c r="D30" i="373"/>
  <c r="F29" i="373"/>
  <c r="E29" i="373"/>
  <c r="D29" i="373"/>
  <c r="F27" i="373"/>
  <c r="E27" i="373"/>
  <c r="D27" i="373"/>
  <c r="F26" i="373"/>
  <c r="E26" i="373"/>
  <c r="D26" i="373"/>
  <c r="F25" i="373"/>
  <c r="E25" i="373"/>
  <c r="D25" i="373"/>
  <c r="F23" i="373"/>
  <c r="E23" i="373"/>
  <c r="D23" i="373"/>
  <c r="F22" i="373"/>
  <c r="E22" i="373"/>
  <c r="D22" i="373"/>
  <c r="F21" i="373"/>
  <c r="E21" i="373"/>
  <c r="D21" i="373"/>
  <c r="F19" i="373"/>
  <c r="E19" i="373"/>
  <c r="D19" i="373"/>
  <c r="F18" i="373"/>
  <c r="E18" i="373"/>
  <c r="D18" i="373"/>
  <c r="F16" i="373"/>
  <c r="E16" i="373"/>
  <c r="D16" i="373"/>
  <c r="F15" i="373"/>
  <c r="E15" i="373"/>
  <c r="D15" i="373"/>
  <c r="F26" i="387" l="1"/>
  <c r="E26" i="387"/>
  <c r="D26" i="387"/>
  <c r="F25" i="387"/>
  <c r="E25" i="387"/>
  <c r="D25" i="387"/>
  <c r="F24" i="387"/>
  <c r="E24" i="387"/>
  <c r="D24" i="387"/>
  <c r="F23" i="387"/>
  <c r="E23" i="387"/>
  <c r="D23" i="387"/>
  <c r="F21" i="387"/>
  <c r="E21" i="387"/>
  <c r="D21" i="387"/>
  <c r="F20" i="387"/>
  <c r="E20" i="387"/>
  <c r="D20" i="387"/>
  <c r="F19" i="387"/>
  <c r="E19" i="387"/>
  <c r="D19" i="387"/>
  <c r="F18" i="387"/>
  <c r="E18" i="387"/>
  <c r="D18" i="387"/>
  <c r="F16" i="387"/>
  <c r="E16" i="387"/>
  <c r="D16" i="387"/>
  <c r="F15" i="387"/>
  <c r="E15" i="387"/>
  <c r="D15" i="387"/>
  <c r="F29" i="392" l="1"/>
  <c r="E29" i="392"/>
  <c r="D29" i="392"/>
  <c r="F28" i="392"/>
  <c r="E28" i="392"/>
  <c r="D28" i="392"/>
  <c r="F27" i="392"/>
  <c r="E27" i="392"/>
  <c r="D27" i="392"/>
  <c r="F26" i="392"/>
  <c r="E26" i="392"/>
  <c r="D26" i="392"/>
  <c r="F24" i="392"/>
  <c r="E24" i="392"/>
  <c r="D24" i="392"/>
  <c r="F23" i="392"/>
  <c r="E23" i="392"/>
  <c r="D23" i="392"/>
  <c r="F22" i="392"/>
  <c r="E22" i="392"/>
  <c r="D22" i="392"/>
  <c r="F21" i="392"/>
  <c r="E21" i="392"/>
  <c r="D21" i="392"/>
  <c r="F19" i="392"/>
  <c r="E19" i="392"/>
  <c r="D19" i="392"/>
  <c r="F18" i="392"/>
  <c r="E18" i="392"/>
  <c r="D18" i="392"/>
  <c r="F17" i="392"/>
  <c r="E17" i="392"/>
  <c r="D17" i="392"/>
  <c r="F16" i="392"/>
  <c r="E16" i="392"/>
  <c r="D16" i="392"/>
  <c r="G41" i="299" l="1"/>
  <c r="F41" i="299"/>
  <c r="E41" i="299"/>
  <c r="D41" i="299"/>
  <c r="G40" i="299"/>
  <c r="F40" i="299"/>
  <c r="E40" i="299"/>
  <c r="D40" i="299"/>
  <c r="G39" i="299"/>
  <c r="F39" i="299"/>
  <c r="E39" i="299"/>
  <c r="D39" i="299"/>
  <c r="G37" i="299"/>
  <c r="F37" i="299"/>
  <c r="E37" i="299"/>
  <c r="D37" i="299"/>
  <c r="G36" i="299"/>
  <c r="F36" i="299"/>
  <c r="E36" i="299"/>
  <c r="D36" i="299"/>
  <c r="G34" i="299"/>
  <c r="F34" i="299"/>
  <c r="E34" i="299"/>
  <c r="D34" i="299"/>
  <c r="G33" i="299"/>
  <c r="F33" i="299"/>
  <c r="E33" i="299"/>
  <c r="D33" i="299"/>
  <c r="G32" i="299"/>
  <c r="F32" i="299"/>
  <c r="E32" i="299"/>
  <c r="D32" i="299"/>
  <c r="G31" i="299"/>
  <c r="F31" i="299"/>
  <c r="E31" i="299"/>
  <c r="D31" i="299"/>
  <c r="G29" i="299"/>
  <c r="F29" i="299"/>
  <c r="E29" i="299"/>
  <c r="D29" i="299"/>
  <c r="G28" i="299"/>
  <c r="F28" i="299"/>
  <c r="E28" i="299"/>
  <c r="D28" i="299"/>
  <c r="G27" i="299"/>
  <c r="F27" i="299"/>
  <c r="E27" i="299"/>
  <c r="D27" i="299"/>
  <c r="G26" i="299"/>
  <c r="F26" i="299"/>
  <c r="E26" i="299"/>
  <c r="D26" i="299"/>
  <c r="G24" i="299"/>
  <c r="F24" i="299"/>
  <c r="E24" i="299"/>
  <c r="D24" i="299"/>
  <c r="G23" i="299"/>
  <c r="F23" i="299"/>
  <c r="E23" i="299"/>
  <c r="D23" i="299"/>
  <c r="G22" i="299"/>
  <c r="F22" i="299"/>
  <c r="E22" i="299"/>
  <c r="D22" i="299"/>
  <c r="G21" i="299"/>
  <c r="F21" i="299"/>
  <c r="E21" i="299"/>
  <c r="D21" i="299"/>
  <c r="G19" i="299"/>
  <c r="F19" i="299"/>
  <c r="E19" i="299"/>
  <c r="D19" i="299"/>
  <c r="G18" i="299"/>
  <c r="F18" i="299"/>
  <c r="E18" i="299"/>
  <c r="D18" i="299"/>
  <c r="G17" i="299"/>
  <c r="F17" i="299"/>
  <c r="E17" i="299"/>
  <c r="D17" i="299"/>
  <c r="G16" i="299"/>
  <c r="F16" i="299"/>
  <c r="E16" i="299"/>
  <c r="D16" i="299"/>
  <c r="E29" i="358"/>
  <c r="D29" i="358"/>
  <c r="E28" i="358"/>
  <c r="D28" i="358"/>
  <c r="E27" i="358"/>
  <c r="D27" i="358"/>
  <c r="E26" i="358"/>
  <c r="D26" i="358"/>
  <c r="E24" i="358"/>
  <c r="D24" i="358"/>
  <c r="E23" i="358"/>
  <c r="D23" i="358"/>
  <c r="E22" i="358"/>
  <c r="D22" i="358"/>
  <c r="E21" i="358"/>
  <c r="D21" i="358"/>
  <c r="E19" i="358"/>
  <c r="D19" i="358"/>
  <c r="E18" i="358"/>
  <c r="D18" i="358"/>
  <c r="E17" i="358"/>
  <c r="D17" i="358"/>
  <c r="E16" i="358"/>
  <c r="D16" i="358"/>
  <c r="G34" i="375"/>
  <c r="F34" i="375"/>
  <c r="E34" i="375"/>
  <c r="D34" i="375"/>
  <c r="G33" i="375"/>
  <c r="F33" i="375"/>
  <c r="E33" i="375"/>
  <c r="D33" i="375"/>
  <c r="G32" i="375"/>
  <c r="F32" i="375"/>
  <c r="E32" i="375"/>
  <c r="D32" i="375"/>
  <c r="G30" i="375"/>
  <c r="F30" i="375"/>
  <c r="E30" i="375"/>
  <c r="D30" i="375"/>
  <c r="G29" i="375"/>
  <c r="F29" i="375"/>
  <c r="E29" i="375"/>
  <c r="D29" i="375"/>
  <c r="G28" i="375"/>
  <c r="F28" i="375"/>
  <c r="E28" i="375"/>
  <c r="D28" i="375"/>
  <c r="G26" i="375"/>
  <c r="F26" i="375"/>
  <c r="E26" i="375"/>
  <c r="D26" i="375"/>
  <c r="G24" i="375"/>
  <c r="F24" i="375"/>
  <c r="E24" i="375"/>
  <c r="D24" i="375"/>
  <c r="G23" i="375"/>
  <c r="F23" i="375"/>
  <c r="E23" i="375"/>
  <c r="D23" i="375"/>
  <c r="G22" i="375"/>
  <c r="F22" i="375"/>
  <c r="E22" i="375"/>
  <c r="D22" i="375"/>
  <c r="G21" i="375"/>
  <c r="F21" i="375"/>
  <c r="E21" i="375"/>
  <c r="D21" i="375"/>
  <c r="G19" i="375"/>
  <c r="F19" i="375"/>
  <c r="E19" i="375"/>
  <c r="D19" i="375"/>
  <c r="G18" i="375"/>
  <c r="F18" i="375"/>
  <c r="E18" i="375"/>
  <c r="D18" i="375"/>
  <c r="G17" i="375"/>
  <c r="F17" i="375"/>
  <c r="E17" i="375"/>
  <c r="D17" i="375"/>
  <c r="G16" i="375"/>
  <c r="F16" i="375"/>
  <c r="E16" i="375"/>
  <c r="D16" i="375"/>
  <c r="D104" i="341" l="1"/>
  <c r="D103" i="341"/>
  <c r="D102" i="341"/>
  <c r="D100" i="341"/>
  <c r="D99" i="341"/>
  <c r="D98" i="341"/>
  <c r="D97" i="341"/>
  <c r="D95" i="341"/>
  <c r="D94" i="341"/>
  <c r="D93" i="341"/>
  <c r="D92" i="341"/>
  <c r="D90" i="341"/>
  <c r="D89" i="341"/>
  <c r="D88" i="341"/>
  <c r="D87" i="341"/>
  <c r="D85" i="341"/>
  <c r="D84" i="341"/>
  <c r="D83" i="341"/>
  <c r="D82" i="341"/>
  <c r="D80" i="341"/>
  <c r="D79" i="341"/>
  <c r="D78" i="341"/>
  <c r="D77" i="341"/>
  <c r="D75" i="341"/>
  <c r="D74" i="341"/>
  <c r="D73" i="341"/>
  <c r="D72" i="341"/>
  <c r="D46" i="228"/>
  <c r="D45" i="228"/>
  <c r="D44" i="228"/>
  <c r="D42" i="228"/>
  <c r="D41" i="228"/>
  <c r="D40" i="228"/>
  <c r="D38" i="228"/>
  <c r="D37" i="228"/>
  <c r="D36" i="228"/>
  <c r="D34" i="228"/>
  <c r="D33" i="228"/>
  <c r="D32" i="228"/>
  <c r="D31" i="228"/>
  <c r="D29" i="228"/>
  <c r="D28" i="228"/>
  <c r="D27" i="228"/>
  <c r="D26" i="228"/>
  <c r="D24" i="228"/>
  <c r="D23" i="228"/>
  <c r="D22" i="228"/>
  <c r="D21" i="228"/>
  <c r="D19" i="228"/>
  <c r="D18" i="228"/>
  <c r="D17" i="228"/>
  <c r="D16" i="228"/>
  <c r="E29" i="380" l="1"/>
  <c r="D29" i="380"/>
  <c r="E28" i="380"/>
  <c r="D28" i="380"/>
  <c r="E27" i="380"/>
  <c r="D27" i="380"/>
  <c r="E26" i="380"/>
  <c r="D26" i="380"/>
  <c r="E24" i="380"/>
  <c r="D24" i="380"/>
  <c r="E23" i="380"/>
  <c r="D23" i="380"/>
  <c r="E22" i="380"/>
  <c r="D22" i="380"/>
  <c r="E21" i="380"/>
  <c r="D21" i="380"/>
  <c r="E19" i="380"/>
  <c r="D19" i="380"/>
  <c r="E18" i="380"/>
  <c r="D18" i="380"/>
  <c r="E17" i="380"/>
  <c r="D17" i="380"/>
  <c r="E16" i="380"/>
  <c r="D16" i="380"/>
  <c r="E34" i="379"/>
  <c r="D34" i="379"/>
  <c r="E33" i="379"/>
  <c r="D33" i="379"/>
  <c r="E32" i="379"/>
  <c r="D32" i="379"/>
  <c r="E31" i="379"/>
  <c r="D31" i="379"/>
  <c r="E29" i="379"/>
  <c r="D29" i="379"/>
  <c r="E28" i="379"/>
  <c r="D28" i="379"/>
  <c r="E27" i="379"/>
  <c r="D27" i="379"/>
  <c r="E26" i="379"/>
  <c r="D26" i="379"/>
  <c r="E24" i="379"/>
  <c r="D24" i="379"/>
  <c r="E23" i="379"/>
  <c r="D23" i="379"/>
  <c r="E22" i="379"/>
  <c r="D22" i="379"/>
  <c r="E21" i="379"/>
  <c r="D21" i="379"/>
  <c r="E19" i="379"/>
  <c r="D19" i="379"/>
  <c r="E18" i="379"/>
  <c r="D18" i="379"/>
  <c r="E17" i="379"/>
  <c r="D17" i="379"/>
  <c r="E16" i="379"/>
  <c r="D16" i="379"/>
  <c r="E29" i="378"/>
  <c r="D29" i="378"/>
  <c r="E28" i="378"/>
  <c r="D28" i="378"/>
  <c r="E27" i="378"/>
  <c r="D27" i="378"/>
  <c r="E26" i="378"/>
  <c r="D26" i="378"/>
  <c r="E24" i="378"/>
  <c r="D24" i="378"/>
  <c r="E23" i="378"/>
  <c r="D23" i="378"/>
  <c r="E22" i="378"/>
  <c r="D22" i="378"/>
  <c r="E21" i="378"/>
  <c r="D21" i="378"/>
  <c r="E19" i="378"/>
  <c r="D19" i="378"/>
  <c r="E18" i="378"/>
  <c r="D18" i="378"/>
  <c r="E17" i="378"/>
  <c r="D17" i="378"/>
  <c r="E16" i="378"/>
  <c r="D16" i="378"/>
  <c r="F48" i="366"/>
  <c r="E48" i="366"/>
  <c r="D48" i="366"/>
  <c r="F47" i="366"/>
  <c r="E47" i="366"/>
  <c r="D47" i="366"/>
  <c r="F46" i="366"/>
  <c r="E46" i="366"/>
  <c r="D46" i="366"/>
  <c r="F45" i="366"/>
  <c r="E45" i="366"/>
  <c r="D45" i="366"/>
  <c r="F43" i="366"/>
  <c r="E43" i="366"/>
  <c r="D43" i="366"/>
  <c r="F42" i="366"/>
  <c r="E42" i="366"/>
  <c r="D42" i="366"/>
  <c r="F41" i="366"/>
  <c r="E41" i="366"/>
  <c r="D41" i="366"/>
  <c r="F40" i="366"/>
  <c r="E40" i="366"/>
  <c r="D40" i="366"/>
  <c r="D48" i="341" l="1"/>
  <c r="D47" i="341"/>
  <c r="D46" i="341"/>
  <c r="D44" i="341"/>
  <c r="D43" i="341"/>
  <c r="D42" i="341"/>
  <c r="D41" i="341"/>
  <c r="D39" i="341"/>
  <c r="D38" i="341"/>
  <c r="D37" i="341"/>
  <c r="D36" i="341"/>
  <c r="D34" i="341"/>
  <c r="D33" i="341"/>
  <c r="D32" i="341"/>
  <c r="D31" i="341"/>
  <c r="D29" i="341"/>
  <c r="D28" i="341"/>
  <c r="D27" i="341"/>
  <c r="D26" i="341"/>
  <c r="D24" i="341"/>
  <c r="D23" i="341"/>
  <c r="D22" i="341"/>
  <c r="D21" i="341"/>
  <c r="D19" i="341"/>
  <c r="D18" i="341"/>
  <c r="D17" i="341"/>
  <c r="D16" i="341"/>
  <c r="D203" i="220"/>
  <c r="D202" i="220"/>
  <c r="D200" i="220"/>
  <c r="D198" i="220"/>
  <c r="D196" i="220"/>
  <c r="D120" i="220"/>
  <c r="D119" i="220"/>
  <c r="D117" i="220"/>
  <c r="D116" i="220"/>
  <c r="D115" i="220"/>
  <c r="D113" i="220"/>
  <c r="D112" i="220"/>
  <c r="D32" i="220"/>
  <c r="D30" i="220"/>
  <c r="D28" i="220"/>
  <c r="D27" i="220"/>
  <c r="D26" i="220"/>
  <c r="D25" i="220"/>
  <c r="D23" i="220"/>
  <c r="D22" i="220"/>
  <c r="D21" i="220"/>
  <c r="D20" i="220"/>
  <c r="D18" i="220"/>
  <c r="D17" i="220"/>
  <c r="D16" i="220"/>
  <c r="D15" i="220"/>
  <c r="D239" i="219"/>
  <c r="D238" i="219"/>
  <c r="D237" i="219"/>
  <c r="D235" i="219"/>
  <c r="D234" i="219"/>
  <c r="D233" i="219"/>
  <c r="D231" i="219"/>
  <c r="D230" i="219"/>
  <c r="D229" i="219"/>
  <c r="D227" i="219"/>
  <c r="D226" i="219"/>
  <c r="D225" i="219"/>
  <c r="D145" i="219"/>
  <c r="D144" i="219"/>
  <c r="D143" i="219"/>
  <c r="D141" i="219"/>
  <c r="D140" i="219"/>
  <c r="D139" i="219"/>
  <c r="D137" i="219"/>
  <c r="D136" i="219"/>
  <c r="D135" i="219"/>
  <c r="D133" i="219"/>
  <c r="D132" i="219"/>
  <c r="D131" i="219"/>
  <c r="D36" i="219"/>
  <c r="D35" i="219"/>
  <c r="D34" i="219"/>
  <c r="D33" i="219"/>
  <c r="D31" i="219"/>
  <c r="D30" i="219"/>
  <c r="D29" i="219"/>
  <c r="D27" i="219"/>
  <c r="D26" i="219"/>
  <c r="D25" i="219"/>
  <c r="D23" i="219"/>
  <c r="D22" i="219"/>
  <c r="D21" i="219"/>
  <c r="D19" i="219"/>
  <c r="D18" i="219"/>
  <c r="D17" i="219"/>
  <c r="E19" i="372" l="1"/>
  <c r="D19" i="372"/>
  <c r="E18" i="372"/>
  <c r="D18" i="372"/>
  <c r="E17" i="372"/>
  <c r="D17" i="372"/>
  <c r="E16" i="372"/>
  <c r="D16" i="372"/>
  <c r="H24" i="370"/>
  <c r="G24" i="370"/>
  <c r="F24" i="370"/>
  <c r="E24" i="370"/>
  <c r="D24" i="370"/>
  <c r="H23" i="370"/>
  <c r="G23" i="370"/>
  <c r="F23" i="370"/>
  <c r="E23" i="370"/>
  <c r="D23" i="370"/>
  <c r="H22" i="370"/>
  <c r="G22" i="370"/>
  <c r="F22" i="370"/>
  <c r="E22" i="370"/>
  <c r="D22" i="370"/>
  <c r="H21" i="370"/>
  <c r="G21" i="370"/>
  <c r="F21" i="370"/>
  <c r="E21" i="370"/>
  <c r="D21" i="370"/>
  <c r="H19" i="370"/>
  <c r="G19" i="370"/>
  <c r="F19" i="370"/>
  <c r="E19" i="370"/>
  <c r="D19" i="370"/>
  <c r="H18" i="370"/>
  <c r="G18" i="370"/>
  <c r="F18" i="370"/>
  <c r="E18" i="370"/>
  <c r="D18" i="370"/>
  <c r="H17" i="370"/>
  <c r="G17" i="370"/>
  <c r="F17" i="370"/>
  <c r="E17" i="370"/>
  <c r="D17" i="370"/>
  <c r="H16" i="370"/>
  <c r="G16" i="370"/>
  <c r="F16" i="370"/>
  <c r="E16" i="370"/>
  <c r="D16" i="370"/>
  <c r="H24" i="371"/>
  <c r="G24" i="371"/>
  <c r="F24" i="371"/>
  <c r="E24" i="371"/>
  <c r="D24" i="371"/>
  <c r="H23" i="371"/>
  <c r="G23" i="371"/>
  <c r="F23" i="371"/>
  <c r="E23" i="371"/>
  <c r="D23" i="371"/>
  <c r="H22" i="371"/>
  <c r="G22" i="371"/>
  <c r="F22" i="371"/>
  <c r="E22" i="371"/>
  <c r="D22" i="371"/>
  <c r="H21" i="371"/>
  <c r="G21" i="371"/>
  <c r="F21" i="371"/>
  <c r="E21" i="371"/>
  <c r="D21" i="371"/>
  <c r="H19" i="371"/>
  <c r="G19" i="371"/>
  <c r="F19" i="371"/>
  <c r="E19" i="371"/>
  <c r="D19" i="371"/>
  <c r="H18" i="371"/>
  <c r="G18" i="371"/>
  <c r="F18" i="371"/>
  <c r="E18" i="371"/>
  <c r="D18" i="371"/>
  <c r="H17" i="371"/>
  <c r="G17" i="371"/>
  <c r="F17" i="371"/>
  <c r="E17" i="371"/>
  <c r="D17" i="371"/>
  <c r="H16" i="371"/>
  <c r="G16" i="371"/>
  <c r="F16" i="371"/>
  <c r="E16" i="371"/>
  <c r="D16" i="371"/>
  <c r="H24" i="336"/>
  <c r="G24" i="336"/>
  <c r="F24" i="336"/>
  <c r="E24" i="336"/>
  <c r="D24" i="336"/>
  <c r="H23" i="336"/>
  <c r="G23" i="336"/>
  <c r="F23" i="336"/>
  <c r="E23" i="336"/>
  <c r="D23" i="336"/>
  <c r="H22" i="336"/>
  <c r="G22" i="336"/>
  <c r="F22" i="336"/>
  <c r="E22" i="336"/>
  <c r="D22" i="336"/>
  <c r="H21" i="336"/>
  <c r="G21" i="336"/>
  <c r="F21" i="336"/>
  <c r="E21" i="336"/>
  <c r="D21" i="336"/>
  <c r="H19" i="336"/>
  <c r="G19" i="336"/>
  <c r="F19" i="336"/>
  <c r="E19" i="336"/>
  <c r="D19" i="336"/>
  <c r="H18" i="336"/>
  <c r="G18" i="336"/>
  <c r="F18" i="336"/>
  <c r="E18" i="336"/>
  <c r="D18" i="336"/>
  <c r="H17" i="336"/>
  <c r="G17" i="336"/>
  <c r="F17" i="336"/>
  <c r="E17" i="336"/>
  <c r="D17" i="336"/>
  <c r="H16" i="336"/>
  <c r="G16" i="336"/>
  <c r="F16" i="336"/>
  <c r="E16" i="336"/>
  <c r="D16" i="336"/>
  <c r="F77" i="367" l="1"/>
  <c r="E77" i="367"/>
  <c r="D77" i="367"/>
  <c r="F76" i="367"/>
  <c r="E76" i="367"/>
  <c r="D76" i="367"/>
  <c r="F75" i="367"/>
  <c r="E75" i="367"/>
  <c r="D75" i="367"/>
  <c r="F73" i="367"/>
  <c r="E73" i="367"/>
  <c r="D73" i="367"/>
  <c r="F72" i="367"/>
  <c r="E72" i="367"/>
  <c r="D72" i="367"/>
  <c r="F71" i="367"/>
  <c r="E71" i="367"/>
  <c r="D71" i="367"/>
  <c r="F70" i="367"/>
  <c r="E70" i="367"/>
  <c r="D70" i="367"/>
  <c r="F68" i="367"/>
  <c r="E68" i="367"/>
  <c r="D68" i="367"/>
  <c r="F67" i="367"/>
  <c r="E67" i="367"/>
  <c r="D67" i="367"/>
  <c r="F66" i="367"/>
  <c r="E66" i="367"/>
  <c r="D66" i="367"/>
  <c r="F65" i="367"/>
  <c r="E65" i="367"/>
  <c r="D65" i="367"/>
  <c r="F63" i="367"/>
  <c r="E63" i="367"/>
  <c r="D63" i="367"/>
  <c r="F62" i="367"/>
  <c r="E62" i="367"/>
  <c r="D62" i="367"/>
  <c r="F61" i="367"/>
  <c r="E61" i="367"/>
  <c r="D61" i="367"/>
  <c r="F60" i="367"/>
  <c r="E60" i="367"/>
  <c r="D60" i="367"/>
  <c r="F33" i="367"/>
  <c r="E33" i="367"/>
  <c r="D33" i="367"/>
  <c r="F32" i="367"/>
  <c r="E32" i="367"/>
  <c r="D32" i="367"/>
  <c r="F31" i="367"/>
  <c r="E31" i="367"/>
  <c r="D31" i="367"/>
  <c r="F29" i="367"/>
  <c r="E29" i="367"/>
  <c r="D29" i="367"/>
  <c r="F28" i="367"/>
  <c r="E28" i="367"/>
  <c r="D28" i="367"/>
  <c r="F27" i="367"/>
  <c r="E27" i="367"/>
  <c r="D27" i="367"/>
  <c r="F26" i="367"/>
  <c r="E26" i="367"/>
  <c r="D26" i="367"/>
  <c r="F24" i="367"/>
  <c r="E24" i="367"/>
  <c r="D24" i="367"/>
  <c r="F23" i="367"/>
  <c r="E23" i="367"/>
  <c r="D23" i="367"/>
  <c r="F22" i="367"/>
  <c r="E22" i="367"/>
  <c r="D22" i="367"/>
  <c r="F21" i="367"/>
  <c r="E21" i="367"/>
  <c r="D21" i="367"/>
  <c r="F19" i="367"/>
  <c r="E19" i="367"/>
  <c r="D19" i="367"/>
  <c r="F18" i="367"/>
  <c r="E18" i="367"/>
  <c r="D18" i="367"/>
  <c r="F17" i="367"/>
  <c r="E17" i="367"/>
  <c r="D17" i="367"/>
  <c r="F16" i="367"/>
  <c r="E16" i="367"/>
  <c r="D16" i="367"/>
  <c r="E19" i="366"/>
  <c r="D19" i="366"/>
  <c r="E18" i="366"/>
  <c r="D18" i="366"/>
  <c r="E17" i="366"/>
  <c r="D17" i="366"/>
  <c r="E16" i="366"/>
  <c r="D16" i="366"/>
  <c r="D23" i="236" l="1"/>
  <c r="D22" i="236"/>
  <c r="D21" i="236"/>
  <c r="D20" i="236"/>
  <c r="D18" i="236"/>
  <c r="D17" i="236"/>
  <c r="D16" i="236"/>
  <c r="D15" i="236"/>
  <c r="F18" i="363"/>
  <c r="E18" i="363"/>
  <c r="D18" i="363"/>
  <c r="F17" i="363"/>
  <c r="E17" i="363"/>
  <c r="D17" i="363"/>
  <c r="F16" i="363"/>
  <c r="E16" i="363"/>
  <c r="D16" i="363"/>
  <c r="F15" i="363"/>
  <c r="E15" i="363"/>
  <c r="D15" i="363"/>
  <c r="D30" i="362"/>
  <c r="D29" i="362"/>
  <c r="D28" i="362"/>
  <c r="D27" i="362"/>
  <c r="D25" i="362"/>
  <c r="D24" i="362"/>
  <c r="D23" i="362"/>
  <c r="D22" i="362"/>
  <c r="D20" i="362"/>
  <c r="D19" i="362"/>
  <c r="D18" i="362"/>
  <c r="D17" i="362"/>
  <c r="E24" i="305" l="1"/>
  <c r="D24" i="305"/>
  <c r="E23" i="305"/>
  <c r="D23" i="305"/>
  <c r="E22" i="305"/>
  <c r="D22" i="305"/>
  <c r="E21" i="305"/>
  <c r="D21" i="305"/>
  <c r="E19" i="305"/>
  <c r="D19" i="305"/>
  <c r="E17" i="305"/>
  <c r="D17" i="305"/>
  <c r="E16" i="305"/>
  <c r="E18" i="305" s="1"/>
  <c r="D16" i="305"/>
  <c r="D18" i="305" s="1"/>
  <c r="E27" i="306"/>
  <c r="D27" i="306"/>
  <c r="E26" i="306"/>
  <c r="D26" i="306"/>
  <c r="E25" i="306"/>
  <c r="D25" i="306"/>
  <c r="E23" i="306"/>
  <c r="D23" i="306"/>
  <c r="E22" i="306"/>
  <c r="D22" i="306"/>
  <c r="E21" i="306"/>
  <c r="D21" i="306"/>
  <c r="E20" i="306"/>
  <c r="D20" i="306"/>
  <c r="E18" i="306"/>
  <c r="D18" i="306"/>
  <c r="E17" i="306"/>
  <c r="D17" i="306"/>
  <c r="E16" i="306"/>
  <c r="D16" i="306"/>
  <c r="E15" i="306"/>
  <c r="D15" i="306"/>
  <c r="E24" i="307"/>
  <c r="D24" i="307"/>
  <c r="E23" i="307"/>
  <c r="D23" i="307"/>
  <c r="E22" i="307"/>
  <c r="D22" i="307"/>
  <c r="E21" i="307"/>
  <c r="D21" i="307"/>
  <c r="E19" i="307"/>
  <c r="D19" i="307"/>
  <c r="E18" i="307"/>
  <c r="D18" i="307"/>
  <c r="E17" i="307"/>
  <c r="D17" i="307"/>
  <c r="E16" i="307"/>
  <c r="D16" i="307"/>
  <c r="G69" i="324" l="1"/>
  <c r="F69" i="324"/>
  <c r="E69" i="324"/>
  <c r="D69" i="324"/>
  <c r="G68" i="324"/>
  <c r="F68" i="324"/>
  <c r="E68" i="324"/>
  <c r="D68" i="324"/>
  <c r="G67" i="324"/>
  <c r="F67" i="324"/>
  <c r="E67" i="324"/>
  <c r="D67" i="324"/>
  <c r="G66" i="324"/>
  <c r="F66" i="324"/>
  <c r="E66" i="324"/>
  <c r="D66" i="324"/>
  <c r="G64" i="324"/>
  <c r="F64" i="324"/>
  <c r="E64" i="324"/>
  <c r="D64" i="324"/>
  <c r="G63" i="324"/>
  <c r="F63" i="324"/>
  <c r="E63" i="324"/>
  <c r="D63" i="324"/>
  <c r="G62" i="324"/>
  <c r="F62" i="324"/>
  <c r="E62" i="324"/>
  <c r="D62" i="324"/>
  <c r="G61" i="324"/>
  <c r="F61" i="324"/>
  <c r="E61" i="324"/>
  <c r="D61" i="324"/>
  <c r="G59" i="324"/>
  <c r="F59" i="324"/>
  <c r="E59" i="324"/>
  <c r="D59" i="324"/>
  <c r="G58" i="324"/>
  <c r="F58" i="324"/>
  <c r="E58" i="324"/>
  <c r="D58" i="324"/>
  <c r="G57" i="324"/>
  <c r="F57" i="324"/>
  <c r="E57" i="324"/>
  <c r="D57" i="324"/>
  <c r="G56" i="324"/>
  <c r="F56" i="324"/>
  <c r="E56" i="324"/>
  <c r="D56" i="324"/>
  <c r="G29" i="324"/>
  <c r="F29" i="324"/>
  <c r="E29" i="324"/>
  <c r="D29" i="324"/>
  <c r="G28" i="324"/>
  <c r="F28" i="324"/>
  <c r="E28" i="324"/>
  <c r="D28" i="324"/>
  <c r="G27" i="324"/>
  <c r="F27" i="324"/>
  <c r="E27" i="324"/>
  <c r="D27" i="324"/>
  <c r="G26" i="324"/>
  <c r="F26" i="324"/>
  <c r="E26" i="324"/>
  <c r="D26" i="324"/>
  <c r="G24" i="324"/>
  <c r="F24" i="324"/>
  <c r="E24" i="324"/>
  <c r="D24" i="324"/>
  <c r="G23" i="324"/>
  <c r="F23" i="324"/>
  <c r="E23" i="324"/>
  <c r="D23" i="324"/>
  <c r="G22" i="324"/>
  <c r="F22" i="324"/>
  <c r="E22" i="324"/>
  <c r="D22" i="324"/>
  <c r="G21" i="324"/>
  <c r="F21" i="324"/>
  <c r="E21" i="324"/>
  <c r="D21" i="324"/>
  <c r="G19" i="324"/>
  <c r="F19" i="324"/>
  <c r="E19" i="324"/>
  <c r="D19" i="324"/>
  <c r="G18" i="324"/>
  <c r="F18" i="324"/>
  <c r="E18" i="324"/>
  <c r="D18" i="324"/>
  <c r="G17" i="324"/>
  <c r="F17" i="324"/>
  <c r="E17" i="324"/>
  <c r="D17" i="324"/>
  <c r="G16" i="324"/>
  <c r="F16" i="324"/>
  <c r="E16" i="324"/>
  <c r="D16" i="324"/>
  <c r="D33" i="350" l="1"/>
  <c r="D32" i="350"/>
  <c r="D31" i="350"/>
  <c r="D29" i="350"/>
  <c r="D28" i="350"/>
  <c r="D27" i="350"/>
  <c r="D26" i="350"/>
  <c r="D24" i="350"/>
  <c r="D23" i="350"/>
  <c r="D22" i="350"/>
  <c r="D21" i="350"/>
  <c r="D19" i="350"/>
  <c r="D18" i="350"/>
  <c r="D17" i="350"/>
  <c r="D16" i="350"/>
  <c r="D39" i="333"/>
  <c r="D41" i="333" s="1"/>
  <c r="D34" i="333"/>
  <c r="D36" i="333" s="1"/>
  <c r="D29" i="333"/>
  <c r="D31" i="333" s="1"/>
  <c r="D27" i="333"/>
  <c r="D26" i="333"/>
  <c r="D22" i="333"/>
  <c r="D21" i="333"/>
  <c r="D23" i="333" s="1"/>
  <c r="D19" i="333"/>
  <c r="D18" i="333"/>
  <c r="D16" i="333"/>
  <c r="D15" i="333"/>
  <c r="D35" i="333" l="1"/>
  <c r="D32" i="333"/>
  <c r="D42" i="333"/>
  <c r="D24" i="333"/>
  <c r="D30" i="333"/>
  <c r="D37" i="333"/>
  <c r="D40" i="333"/>
  <c r="D15" i="262" l="1"/>
  <c r="E15" i="262"/>
  <c r="D16" i="262"/>
  <c r="E16" i="262"/>
  <c r="D17" i="262"/>
  <c r="E17" i="262"/>
  <c r="D18" i="262"/>
  <c r="E18" i="262"/>
  <c r="D20" i="262"/>
  <c r="E20" i="262"/>
  <c r="D21" i="262"/>
  <c r="E21" i="262"/>
  <c r="D22" i="262"/>
  <c r="E22" i="262"/>
  <c r="D23" i="262"/>
  <c r="E23" i="262"/>
  <c r="D25" i="262"/>
  <c r="E25" i="262"/>
  <c r="D26" i="262"/>
  <c r="E26" i="262"/>
  <c r="D27" i="262"/>
  <c r="E27" i="262"/>
  <c r="D28" i="262"/>
  <c r="E28" i="262"/>
  <c r="D30" i="252"/>
  <c r="D29" i="252"/>
  <c r="D28" i="252"/>
  <c r="D27" i="252"/>
  <c r="D25" i="252"/>
  <c r="D24" i="252"/>
  <c r="D23" i="252"/>
  <c r="D22" i="252"/>
  <c r="D20" i="252"/>
  <c r="D19" i="252"/>
  <c r="D18" i="252"/>
  <c r="D17" i="252"/>
  <c r="D48" i="287" l="1"/>
  <c r="D47" i="287"/>
  <c r="D46" i="287"/>
  <c r="D45" i="287"/>
  <c r="D43" i="287"/>
  <c r="D42" i="287"/>
  <c r="D41" i="287"/>
  <c r="D24" i="287"/>
  <c r="D23" i="287"/>
  <c r="D22" i="287"/>
  <c r="D21" i="287"/>
  <c r="D19" i="287"/>
  <c r="D18" i="287"/>
  <c r="D17" i="287"/>
  <c r="D16" i="287"/>
  <c r="E34" i="330" l="1"/>
  <c r="D34" i="330"/>
  <c r="E33" i="330"/>
  <c r="D33" i="330"/>
  <c r="E32" i="330"/>
  <c r="D32" i="330"/>
  <c r="E31" i="330"/>
  <c r="D31" i="330"/>
  <c r="E29" i="330"/>
  <c r="D29" i="330"/>
  <c r="E28" i="330"/>
  <c r="D28" i="330"/>
  <c r="E27" i="330"/>
  <c r="D27" i="330"/>
  <c r="E26" i="330"/>
  <c r="D26" i="330"/>
  <c r="E24" i="330"/>
  <c r="D24" i="330"/>
  <c r="E23" i="330"/>
  <c r="D23" i="330"/>
  <c r="E22" i="330"/>
  <c r="D22" i="330"/>
  <c r="E21" i="330"/>
  <c r="D21" i="330"/>
  <c r="E19" i="330"/>
  <c r="D19" i="330"/>
  <c r="E18" i="330"/>
  <c r="D18" i="330"/>
  <c r="E17" i="330"/>
  <c r="D17" i="330"/>
  <c r="E16" i="330"/>
  <c r="D16" i="330"/>
  <c r="E38" i="331"/>
  <c r="D38" i="331"/>
  <c r="E37" i="331"/>
  <c r="D37" i="331"/>
  <c r="E36" i="331"/>
  <c r="D36" i="331"/>
  <c r="E35" i="331"/>
  <c r="D35" i="331"/>
  <c r="E33" i="331"/>
  <c r="D33" i="331"/>
  <c r="E32" i="331"/>
  <c r="D32" i="331"/>
  <c r="E31" i="331"/>
  <c r="D31" i="331"/>
  <c r="E30" i="331"/>
  <c r="D30" i="331"/>
  <c r="E28" i="331"/>
  <c r="D28" i="331"/>
  <c r="E27" i="331"/>
  <c r="D27" i="331"/>
  <c r="E26" i="331"/>
  <c r="D26" i="331"/>
  <c r="E25" i="331"/>
  <c r="D25" i="331"/>
  <c r="E23" i="331"/>
  <c r="D23" i="331"/>
  <c r="E22" i="331"/>
  <c r="D22" i="331"/>
  <c r="E21" i="331"/>
  <c r="D21" i="331"/>
  <c r="E20" i="331"/>
  <c r="D20" i="331"/>
  <c r="E18" i="331"/>
  <c r="D18" i="331"/>
  <c r="E17" i="331"/>
  <c r="D17" i="331"/>
  <c r="E16" i="331"/>
  <c r="D16" i="331"/>
  <c r="E15" i="331"/>
  <c r="D15" i="331"/>
  <c r="F36" i="327"/>
  <c r="E36" i="327"/>
  <c r="D36" i="327"/>
  <c r="F35" i="327"/>
  <c r="E35" i="327"/>
  <c r="D35" i="327"/>
  <c r="F34" i="327"/>
  <c r="E34" i="327"/>
  <c r="D34" i="327"/>
  <c r="F32" i="327"/>
  <c r="E32" i="327"/>
  <c r="D32" i="327"/>
  <c r="F31" i="327"/>
  <c r="E31" i="327"/>
  <c r="D31" i="327"/>
  <c r="F30" i="327"/>
  <c r="E30" i="327"/>
  <c r="D30" i="327"/>
  <c r="F28" i="327"/>
  <c r="E28" i="327"/>
  <c r="D28" i="327"/>
  <c r="F27" i="327"/>
  <c r="E27" i="327"/>
  <c r="D27" i="327"/>
  <c r="F26" i="327"/>
  <c r="E26" i="327"/>
  <c r="D26" i="327"/>
  <c r="F25" i="327"/>
  <c r="E25" i="327"/>
  <c r="D25" i="327"/>
  <c r="F23" i="327"/>
  <c r="E23" i="327"/>
  <c r="D23" i="327"/>
  <c r="F22" i="327"/>
  <c r="E22" i="327"/>
  <c r="D22" i="327"/>
  <c r="F21" i="327"/>
  <c r="E21" i="327"/>
  <c r="D21" i="327"/>
  <c r="F20" i="327"/>
  <c r="E20" i="327"/>
  <c r="D20" i="327"/>
  <c r="F18" i="327"/>
  <c r="E18" i="327"/>
  <c r="D18" i="327"/>
  <c r="F17" i="327"/>
  <c r="E17" i="327"/>
  <c r="D17" i="327"/>
  <c r="F16" i="327"/>
  <c r="E16" i="327"/>
  <c r="D16" i="327"/>
  <c r="F15" i="327"/>
  <c r="E15" i="327"/>
  <c r="D15" i="327"/>
  <c r="F40" i="326"/>
  <c r="E40" i="326"/>
  <c r="D40" i="326"/>
  <c r="F39" i="326"/>
  <c r="E39" i="326"/>
  <c r="D39" i="326"/>
  <c r="F38" i="326"/>
  <c r="E38" i="326"/>
  <c r="D38" i="326"/>
  <c r="F36" i="326"/>
  <c r="E36" i="326"/>
  <c r="D36" i="326"/>
  <c r="F35" i="326"/>
  <c r="E35" i="326"/>
  <c r="D35" i="326"/>
  <c r="F34" i="326"/>
  <c r="E34" i="326"/>
  <c r="D34" i="326"/>
  <c r="F32" i="326"/>
  <c r="E32" i="326"/>
  <c r="D32" i="326"/>
  <c r="F31" i="326"/>
  <c r="E31" i="326"/>
  <c r="D31" i="326"/>
  <c r="F30" i="326"/>
  <c r="E30" i="326"/>
  <c r="D30" i="326"/>
  <c r="F28" i="326"/>
  <c r="E28" i="326"/>
  <c r="D28" i="326"/>
  <c r="F27" i="326"/>
  <c r="E27" i="326"/>
  <c r="D27" i="326"/>
  <c r="F26" i="326"/>
  <c r="E26" i="326"/>
  <c r="D26" i="326"/>
  <c r="F24" i="326"/>
  <c r="E24" i="326"/>
  <c r="D24" i="326"/>
  <c r="F23" i="326"/>
  <c r="E23" i="326"/>
  <c r="D23" i="326"/>
  <c r="F22" i="326"/>
  <c r="E22" i="326"/>
  <c r="D22" i="326"/>
  <c r="F21" i="326"/>
  <c r="E21" i="326"/>
  <c r="D21" i="326"/>
  <c r="F19" i="326"/>
  <c r="E19" i="326"/>
  <c r="D19" i="326"/>
  <c r="F18" i="326"/>
  <c r="E18" i="326"/>
  <c r="D18" i="326"/>
  <c r="F17" i="326"/>
  <c r="E17" i="326"/>
  <c r="D17" i="326"/>
  <c r="F16" i="326"/>
  <c r="E16" i="326"/>
  <c r="D16" i="326"/>
  <c r="D44" i="321" l="1"/>
  <c r="D43" i="321"/>
  <c r="D42" i="321"/>
  <c r="D41" i="321"/>
  <c r="D39" i="321"/>
  <c r="D38" i="321"/>
  <c r="D37" i="321"/>
  <c r="D36" i="321"/>
  <c r="D34" i="321"/>
  <c r="D33" i="321"/>
  <c r="D32" i="321"/>
  <c r="D31" i="321"/>
  <c r="D29" i="321"/>
  <c r="D28" i="321"/>
  <c r="D27" i="321"/>
  <c r="D26" i="321"/>
  <c r="D24" i="321"/>
  <c r="D23" i="321"/>
  <c r="D22" i="321"/>
  <c r="D21" i="321"/>
  <c r="D19" i="321"/>
  <c r="D18" i="321"/>
  <c r="D17" i="321"/>
  <c r="D16" i="321"/>
  <c r="F37" i="320"/>
  <c r="E37" i="320"/>
  <c r="D37" i="320"/>
  <c r="F36" i="320"/>
  <c r="E36" i="320"/>
  <c r="D36" i="320"/>
  <c r="F35" i="320"/>
  <c r="E35" i="320"/>
  <c r="D35" i="320"/>
  <c r="F34" i="320"/>
  <c r="E34" i="320"/>
  <c r="D34" i="320"/>
  <c r="F32" i="320"/>
  <c r="E32" i="320"/>
  <c r="D32" i="320"/>
  <c r="F31" i="320"/>
  <c r="E31" i="320"/>
  <c r="D31" i="320"/>
  <c r="F30" i="320"/>
  <c r="E30" i="320"/>
  <c r="D30" i="320"/>
  <c r="F29" i="320"/>
  <c r="E29" i="320"/>
  <c r="D29" i="320"/>
  <c r="F27" i="320"/>
  <c r="E27" i="320"/>
  <c r="D27" i="320"/>
  <c r="F26" i="320"/>
  <c r="E26" i="320"/>
  <c r="D26" i="320"/>
  <c r="F25" i="320"/>
  <c r="E25" i="320"/>
  <c r="D25" i="320"/>
  <c r="F24" i="320"/>
  <c r="E24" i="320"/>
  <c r="D24" i="320"/>
  <c r="F22" i="320"/>
  <c r="E22" i="320"/>
  <c r="D22" i="320"/>
  <c r="F21" i="320"/>
  <c r="E21" i="320"/>
  <c r="D21" i="320"/>
  <c r="F19" i="320"/>
  <c r="E19" i="320"/>
  <c r="D19" i="320"/>
  <c r="F18" i="320"/>
  <c r="E18" i="320"/>
  <c r="D18" i="320"/>
  <c r="F17" i="320"/>
  <c r="E17" i="320"/>
  <c r="D17" i="320"/>
  <c r="F16" i="320"/>
  <c r="E16" i="320"/>
  <c r="D16" i="320"/>
  <c r="G41" i="318"/>
  <c r="F41" i="318"/>
  <c r="E41" i="318"/>
  <c r="D41" i="318"/>
  <c r="G40" i="318"/>
  <c r="F40" i="318"/>
  <c r="E40" i="318"/>
  <c r="D40" i="318"/>
  <c r="G39" i="318"/>
  <c r="F39" i="318"/>
  <c r="E39" i="318"/>
  <c r="D39" i="318"/>
  <c r="G37" i="318"/>
  <c r="F37" i="318"/>
  <c r="E37" i="318"/>
  <c r="D37" i="318"/>
  <c r="G36" i="318"/>
  <c r="F36" i="318"/>
  <c r="E36" i="318"/>
  <c r="D36" i="318"/>
  <c r="G35" i="318"/>
  <c r="F35" i="318"/>
  <c r="E35" i="318"/>
  <c r="D35" i="318"/>
  <c r="G33" i="318"/>
  <c r="F33" i="318"/>
  <c r="E33" i="318"/>
  <c r="D33" i="318"/>
  <c r="G32" i="318"/>
  <c r="F32" i="318"/>
  <c r="E32" i="318"/>
  <c r="D32" i="318"/>
  <c r="G31" i="318"/>
  <c r="F31" i="318"/>
  <c r="E31" i="318"/>
  <c r="D31" i="318"/>
  <c r="G29" i="318"/>
  <c r="F29" i="318"/>
  <c r="E29" i="318"/>
  <c r="D29" i="318"/>
  <c r="G28" i="318"/>
  <c r="F28" i="318"/>
  <c r="E28" i="318"/>
  <c r="D28" i="318"/>
  <c r="G27" i="318"/>
  <c r="F27" i="318"/>
  <c r="E27" i="318"/>
  <c r="D27" i="318"/>
  <c r="G26" i="318"/>
  <c r="F26" i="318"/>
  <c r="E26" i="318"/>
  <c r="D26" i="318"/>
  <c r="G24" i="318"/>
  <c r="F24" i="318"/>
  <c r="E24" i="318"/>
  <c r="D24" i="318"/>
  <c r="G23" i="318"/>
  <c r="F23" i="318"/>
  <c r="E23" i="318"/>
  <c r="D23" i="318"/>
  <c r="G22" i="318"/>
  <c r="F22" i="318"/>
  <c r="E22" i="318"/>
  <c r="D22" i="318"/>
  <c r="G21" i="318"/>
  <c r="F21" i="318"/>
  <c r="E21" i="318"/>
  <c r="D21" i="318"/>
  <c r="G19" i="318"/>
  <c r="F19" i="318"/>
  <c r="E19" i="318"/>
  <c r="D19" i="318"/>
  <c r="G18" i="318"/>
  <c r="F18" i="318"/>
  <c r="E18" i="318"/>
  <c r="D18" i="318"/>
  <c r="G17" i="318"/>
  <c r="F17" i="318"/>
  <c r="E17" i="318"/>
  <c r="D17" i="318"/>
  <c r="G16" i="318"/>
  <c r="F16" i="318"/>
  <c r="E16" i="318"/>
  <c r="D16" i="318"/>
  <c r="D19" i="313" l="1"/>
  <c r="D18" i="313"/>
  <c r="D17" i="313"/>
  <c r="D16" i="313"/>
  <c r="H37" i="311" l="1"/>
  <c r="G37" i="311"/>
  <c r="F37" i="311"/>
  <c r="E37" i="311"/>
  <c r="D37" i="311"/>
  <c r="H36" i="311"/>
  <c r="G36" i="311"/>
  <c r="F36" i="311"/>
  <c r="E36" i="311"/>
  <c r="D36" i="311"/>
  <c r="H34" i="311"/>
  <c r="G34" i="311"/>
  <c r="F34" i="311"/>
  <c r="E34" i="311"/>
  <c r="D34" i="311"/>
  <c r="H33" i="311"/>
  <c r="G33" i="311"/>
  <c r="F33" i="311"/>
  <c r="E33" i="311"/>
  <c r="D33" i="311"/>
  <c r="H32" i="311"/>
  <c r="G32" i="311"/>
  <c r="F32" i="311"/>
  <c r="E32" i="311"/>
  <c r="D32" i="311"/>
  <c r="H31" i="311"/>
  <c r="G31" i="311"/>
  <c r="F31" i="311"/>
  <c r="E31" i="311"/>
  <c r="D31" i="311"/>
  <c r="H29" i="311"/>
  <c r="G29" i="311"/>
  <c r="F29" i="311"/>
  <c r="E29" i="311"/>
  <c r="D29" i="311"/>
  <c r="H28" i="311"/>
  <c r="G28" i="311"/>
  <c r="F28" i="311"/>
  <c r="E28" i="311"/>
  <c r="D28" i="311"/>
  <c r="H27" i="311"/>
  <c r="G27" i="311"/>
  <c r="F27" i="311"/>
  <c r="E27" i="311"/>
  <c r="D27" i="311"/>
  <c r="H26" i="311"/>
  <c r="G26" i="311"/>
  <c r="F26" i="311"/>
  <c r="E26" i="311"/>
  <c r="D26" i="311"/>
  <c r="H24" i="311"/>
  <c r="G24" i="311"/>
  <c r="F24" i="311"/>
  <c r="E24" i="311"/>
  <c r="D24" i="311"/>
  <c r="H23" i="311"/>
  <c r="G23" i="311"/>
  <c r="F23" i="311"/>
  <c r="E23" i="311"/>
  <c r="D23" i="311"/>
  <c r="H22" i="311"/>
  <c r="G22" i="311"/>
  <c r="F22" i="311"/>
  <c r="E22" i="311"/>
  <c r="D22" i="311"/>
  <c r="H21" i="311"/>
  <c r="G21" i="311"/>
  <c r="F21" i="311"/>
  <c r="E21" i="311"/>
  <c r="D21" i="311"/>
  <c r="H19" i="311"/>
  <c r="G19" i="311"/>
  <c r="F19" i="311"/>
  <c r="E19" i="311"/>
  <c r="D19" i="311"/>
  <c r="H18" i="311"/>
  <c r="G18" i="311"/>
  <c r="F18" i="311"/>
  <c r="E18" i="311"/>
  <c r="D18" i="311"/>
  <c r="H17" i="311"/>
  <c r="G17" i="311"/>
  <c r="F17" i="311"/>
  <c r="E17" i="311"/>
  <c r="D17" i="311"/>
  <c r="H16" i="311"/>
  <c r="G16" i="311"/>
  <c r="F16" i="311"/>
  <c r="E16" i="311"/>
  <c r="D16" i="311"/>
  <c r="D28" i="251"/>
  <c r="D27" i="251"/>
  <c r="D26" i="251"/>
  <c r="D25" i="251"/>
  <c r="D23" i="251"/>
  <c r="D22" i="251"/>
  <c r="D21" i="251"/>
  <c r="D20" i="251"/>
  <c r="D18" i="251"/>
  <c r="D17" i="251"/>
  <c r="D16" i="251"/>
  <c r="D15" i="251"/>
  <c r="E23" i="253" l="1"/>
  <c r="E22" i="253"/>
  <c r="E20" i="253"/>
  <c r="E19" i="253"/>
  <c r="E17" i="253"/>
  <c r="E16" i="253"/>
  <c r="F33" i="303"/>
  <c r="F32" i="303"/>
  <c r="F31" i="303"/>
  <c r="E33" i="303"/>
  <c r="E32" i="303"/>
  <c r="E31" i="303"/>
  <c r="D33" i="303"/>
  <c r="D32" i="303"/>
  <c r="D31" i="303"/>
  <c r="F29" i="303"/>
  <c r="E29" i="303"/>
  <c r="D29" i="303"/>
  <c r="F28" i="303"/>
  <c r="E28" i="303"/>
  <c r="D28" i="303"/>
  <c r="F27" i="303"/>
  <c r="E27" i="303"/>
  <c r="D27" i="303"/>
  <c r="F26" i="303"/>
  <c r="E26" i="303"/>
  <c r="D26" i="303"/>
  <c r="F24" i="303"/>
  <c r="E24" i="303"/>
  <c r="D24" i="303"/>
  <c r="F23" i="303"/>
  <c r="E23" i="303"/>
  <c r="D23" i="303"/>
  <c r="F22" i="303"/>
  <c r="E22" i="303"/>
  <c r="D22" i="303"/>
  <c r="F21" i="303"/>
  <c r="E21" i="303"/>
  <c r="D21" i="303"/>
  <c r="F19" i="303"/>
  <c r="F18" i="303"/>
  <c r="F17" i="303"/>
  <c r="F16" i="303"/>
  <c r="E19" i="303"/>
  <c r="E18" i="303"/>
  <c r="E17" i="303"/>
  <c r="E16" i="303"/>
  <c r="D19" i="303"/>
  <c r="D18" i="303"/>
  <c r="D17" i="303"/>
  <c r="D16" i="303"/>
  <c r="D29" i="248" l="1"/>
  <c r="D28" i="248"/>
  <c r="D26" i="248"/>
  <c r="D25" i="248"/>
  <c r="D24" i="248"/>
  <c r="D23" i="248"/>
  <c r="D21" i="248"/>
  <c r="D20" i="248"/>
  <c r="D19" i="248"/>
  <c r="D18" i="248"/>
  <c r="D16" i="248"/>
  <c r="D15" i="248"/>
  <c r="F18" i="217" l="1"/>
  <c r="F17" i="217"/>
  <c r="F16" i="217"/>
  <c r="F15" i="217"/>
  <c r="E18" i="217"/>
  <c r="E17" i="217"/>
  <c r="E16" i="217"/>
  <c r="E15" i="217"/>
  <c r="D18" i="217"/>
  <c r="D17" i="217"/>
  <c r="D16" i="217"/>
  <c r="D15" i="217"/>
  <c r="F24" i="255" l="1"/>
  <c r="F23" i="255"/>
  <c r="F22" i="255"/>
  <c r="F21" i="255"/>
  <c r="F19" i="255"/>
  <c r="F18" i="255"/>
  <c r="F17" i="255"/>
  <c r="F16" i="255"/>
  <c r="E24" i="255"/>
  <c r="E23" i="255"/>
  <c r="E22" i="255"/>
  <c r="E21" i="255"/>
  <c r="E19" i="255"/>
  <c r="E18" i="255"/>
  <c r="E17" i="255"/>
  <c r="E16" i="255"/>
  <c r="D18" i="300"/>
  <c r="D17" i="300"/>
  <c r="D16" i="300"/>
  <c r="D15" i="300"/>
  <c r="D22" i="294" l="1"/>
  <c r="D21" i="294"/>
  <c r="D20" i="294"/>
  <c r="D19" i="294"/>
  <c r="D17" i="294"/>
  <c r="D16" i="294"/>
  <c r="E29" i="290" l="1"/>
  <c r="D29" i="290"/>
  <c r="E28" i="290"/>
  <c r="D28" i="290"/>
  <c r="E27" i="290"/>
  <c r="D27" i="290"/>
  <c r="E26" i="290"/>
  <c r="D26" i="290"/>
  <c r="E24" i="290"/>
  <c r="D24" i="290"/>
  <c r="E23" i="290"/>
  <c r="D23" i="290"/>
  <c r="E22" i="290"/>
  <c r="D22" i="290"/>
  <c r="E21" i="290"/>
  <c r="D21" i="290"/>
  <c r="E19" i="290"/>
  <c r="E18" i="290"/>
  <c r="E17" i="290"/>
  <c r="E16" i="290"/>
  <c r="D19" i="290"/>
  <c r="D18" i="290"/>
  <c r="D17" i="290"/>
  <c r="D16" i="290"/>
  <c r="D19" i="292" l="1"/>
  <c r="D18" i="292"/>
  <c r="D17" i="292"/>
  <c r="D16" i="292"/>
  <c r="D29" i="288" l="1"/>
  <c r="D28" i="288"/>
  <c r="D27" i="288"/>
  <c r="D26" i="288"/>
  <c r="D24" i="288"/>
  <c r="D23" i="288"/>
  <c r="D22" i="288"/>
  <c r="D21" i="288"/>
  <c r="D19" i="288"/>
  <c r="D18" i="288"/>
  <c r="D17" i="288"/>
  <c r="D16" i="288"/>
  <c r="F32" i="223"/>
  <c r="F31" i="223"/>
  <c r="F29" i="223"/>
  <c r="F28" i="223"/>
  <c r="F27" i="223"/>
  <c r="F26" i="223"/>
  <c r="F24" i="223"/>
  <c r="F23" i="223"/>
  <c r="F22" i="223"/>
  <c r="F21" i="223"/>
  <c r="F19" i="223"/>
  <c r="F18" i="223"/>
  <c r="F17" i="223"/>
  <c r="F16" i="223"/>
  <c r="D18" i="286" l="1"/>
  <c r="D16" i="286"/>
  <c r="D18" i="279" l="1"/>
  <c r="D17" i="279"/>
  <c r="D19" i="279"/>
  <c r="D16" i="279"/>
  <c r="D19" i="280"/>
  <c r="D18" i="280"/>
  <c r="D17" i="280"/>
  <c r="D16" i="280"/>
  <c r="E19" i="273" l="1"/>
  <c r="D19" i="273"/>
  <c r="E18" i="273"/>
  <c r="D18" i="273"/>
  <c r="E16" i="273"/>
  <c r="D16" i="273"/>
  <c r="E15" i="273"/>
  <c r="D15" i="273"/>
  <c r="E32" i="272"/>
  <c r="D32" i="272"/>
  <c r="E31" i="272"/>
  <c r="D31" i="272"/>
  <c r="E30" i="272"/>
  <c r="D30" i="272"/>
  <c r="E28" i="272"/>
  <c r="D28" i="272"/>
  <c r="E27" i="272"/>
  <c r="D27" i="272"/>
  <c r="E26" i="272"/>
  <c r="D26" i="272"/>
  <c r="E25" i="272"/>
  <c r="D25" i="272"/>
  <c r="E23" i="272"/>
  <c r="D23" i="272"/>
  <c r="E22" i="272"/>
  <c r="D22" i="272"/>
  <c r="E21" i="272"/>
  <c r="D21" i="272"/>
  <c r="E20" i="272"/>
  <c r="D20" i="272"/>
  <c r="E18" i="272"/>
  <c r="D18" i="272"/>
  <c r="E17" i="272"/>
  <c r="D17" i="272"/>
  <c r="E16" i="272"/>
  <c r="D16" i="272"/>
  <c r="E15" i="272"/>
  <c r="D15" i="272"/>
  <c r="E23" i="261"/>
  <c r="D23" i="261"/>
  <c r="E22" i="261"/>
  <c r="D22" i="261"/>
  <c r="E20" i="261"/>
  <c r="D20" i="261"/>
  <c r="E19" i="261"/>
  <c r="D19" i="261"/>
  <c r="E17" i="261"/>
  <c r="D17" i="261"/>
  <c r="E16" i="261"/>
  <c r="D16" i="261"/>
  <c r="E38" i="268"/>
  <c r="D38" i="268"/>
  <c r="E37" i="268"/>
  <c r="D37" i="268"/>
  <c r="E36" i="268"/>
  <c r="D36" i="268"/>
  <c r="E35" i="268"/>
  <c r="D35" i="268"/>
  <c r="E33" i="268"/>
  <c r="D33" i="268"/>
  <c r="E32" i="268"/>
  <c r="D32" i="268"/>
  <c r="E31" i="268"/>
  <c r="D31" i="268"/>
  <c r="E29" i="268"/>
  <c r="D29" i="268"/>
  <c r="E28" i="268"/>
  <c r="D28" i="268"/>
  <c r="E27" i="268"/>
  <c r="D27" i="268"/>
  <c r="E26" i="268"/>
  <c r="D26" i="268"/>
  <c r="E24" i="268"/>
  <c r="D24" i="268"/>
  <c r="E23" i="268"/>
  <c r="D23" i="268"/>
  <c r="E22" i="268"/>
  <c r="D22" i="268"/>
  <c r="E21" i="268"/>
  <c r="D21" i="268"/>
  <c r="E19" i="268"/>
  <c r="D19" i="268"/>
  <c r="E18" i="268"/>
  <c r="D18" i="268"/>
  <c r="E17" i="268"/>
  <c r="D17" i="268"/>
  <c r="E16" i="268"/>
  <c r="D16" i="268"/>
  <c r="E34" i="267"/>
  <c r="D34" i="267"/>
  <c r="E33" i="267"/>
  <c r="D33" i="267"/>
  <c r="E32" i="267"/>
  <c r="D32" i="267"/>
  <c r="E31" i="267"/>
  <c r="D31" i="267"/>
  <c r="E29" i="267"/>
  <c r="D29" i="267"/>
  <c r="E28" i="267"/>
  <c r="D28" i="267"/>
  <c r="E27" i="267"/>
  <c r="D27" i="267"/>
  <c r="E26" i="267"/>
  <c r="D26" i="267"/>
  <c r="E24" i="267"/>
  <c r="D24" i="267"/>
  <c r="E23" i="267"/>
  <c r="D23" i="267"/>
  <c r="E22" i="267"/>
  <c r="D22" i="267"/>
  <c r="E21" i="267"/>
  <c r="D21" i="267"/>
  <c r="E19" i="267"/>
  <c r="D19" i="267"/>
  <c r="E18" i="267"/>
  <c r="D18" i="267"/>
  <c r="E17" i="267"/>
  <c r="D17" i="267"/>
  <c r="E16" i="267"/>
  <c r="D16" i="267"/>
  <c r="E31" i="271" l="1"/>
  <c r="E30" i="271"/>
  <c r="E29" i="271"/>
  <c r="E27" i="271"/>
  <c r="E26" i="271"/>
  <c r="E25" i="271"/>
  <c r="E23" i="271"/>
  <c r="E22" i="271"/>
  <c r="E21" i="271"/>
  <c r="E19" i="271"/>
  <c r="E18" i="271"/>
  <c r="E17" i="271"/>
  <c r="E16" i="271"/>
  <c r="D31" i="271"/>
  <c r="D30" i="271"/>
  <c r="D29" i="271"/>
  <c r="D27" i="271"/>
  <c r="D26" i="271"/>
  <c r="D25" i="271"/>
  <c r="D23" i="271"/>
  <c r="D22" i="271"/>
  <c r="D21" i="271"/>
  <c r="D19" i="271"/>
  <c r="D18" i="271"/>
  <c r="D17" i="271"/>
  <c r="D16" i="271"/>
  <c r="E39" i="270"/>
  <c r="E38" i="270"/>
  <c r="E37" i="270"/>
  <c r="E36" i="270"/>
  <c r="E34" i="270"/>
  <c r="E33" i="270"/>
  <c r="E32" i="270"/>
  <c r="E31" i="270"/>
  <c r="E29" i="270"/>
  <c r="E28" i="270"/>
  <c r="E27" i="270"/>
  <c r="E26" i="270"/>
  <c r="E24" i="270"/>
  <c r="E23" i="270"/>
  <c r="E22" i="270"/>
  <c r="E21" i="270"/>
  <c r="E19" i="270"/>
  <c r="E18" i="270"/>
  <c r="E17" i="270"/>
  <c r="E16" i="270"/>
  <c r="D39" i="270"/>
  <c r="D38" i="270"/>
  <c r="D37" i="270"/>
  <c r="D36" i="270"/>
  <c r="D34" i="270"/>
  <c r="D33" i="270"/>
  <c r="D32" i="270"/>
  <c r="D31" i="270"/>
  <c r="D29" i="270"/>
  <c r="D28" i="270"/>
  <c r="D27" i="270"/>
  <c r="D26" i="270"/>
  <c r="D24" i="270"/>
  <c r="D23" i="270"/>
  <c r="D22" i="270"/>
  <c r="D21" i="270"/>
  <c r="D19" i="270"/>
  <c r="D18" i="270"/>
  <c r="D17" i="270"/>
  <c r="D16" i="270"/>
  <c r="E24" i="269"/>
  <c r="E23" i="269"/>
  <c r="E22" i="269"/>
  <c r="E21" i="269"/>
  <c r="D24" i="269"/>
  <c r="D23" i="269"/>
  <c r="D22" i="269"/>
  <c r="D21" i="269"/>
  <c r="E19" i="269"/>
  <c r="E18" i="269"/>
  <c r="E17" i="269"/>
  <c r="E16" i="269"/>
  <c r="D19" i="269"/>
  <c r="D18" i="269"/>
  <c r="D17" i="269"/>
  <c r="D16" i="269"/>
  <c r="E34" i="266" l="1"/>
  <c r="D34" i="266"/>
  <c r="E33" i="266"/>
  <c r="D33" i="266"/>
  <c r="E32" i="266"/>
  <c r="D32" i="266"/>
  <c r="E31" i="266"/>
  <c r="D31" i="266"/>
  <c r="E29" i="266"/>
  <c r="D29" i="266"/>
  <c r="E28" i="266"/>
  <c r="D28" i="266"/>
  <c r="E27" i="266"/>
  <c r="D27" i="266"/>
  <c r="E26" i="266"/>
  <c r="D26" i="266"/>
  <c r="E24" i="266"/>
  <c r="D24" i="266"/>
  <c r="E23" i="266"/>
  <c r="D23" i="266"/>
  <c r="E22" i="266"/>
  <c r="D22" i="266"/>
  <c r="E21" i="266"/>
  <c r="D21" i="266"/>
  <c r="E19" i="266"/>
  <c r="D19" i="266"/>
  <c r="E18" i="266"/>
  <c r="D18" i="266"/>
  <c r="E17" i="266"/>
  <c r="D17" i="266"/>
  <c r="E16" i="266"/>
  <c r="D16" i="266"/>
  <c r="E29" i="259" l="1"/>
  <c r="E28" i="259"/>
  <c r="E27" i="259"/>
  <c r="E26" i="259"/>
  <c r="E24" i="259"/>
  <c r="E23" i="259"/>
  <c r="E22" i="259"/>
  <c r="E21" i="259"/>
  <c r="E19" i="259"/>
  <c r="E18" i="259"/>
  <c r="E17" i="259"/>
  <c r="E16" i="259"/>
  <c r="D29" i="259"/>
  <c r="D28" i="259"/>
  <c r="D27" i="259"/>
  <c r="D26" i="259"/>
  <c r="D24" i="259"/>
  <c r="D23" i="259"/>
  <c r="D22" i="259"/>
  <c r="D21" i="259"/>
  <c r="D19" i="259"/>
  <c r="D18" i="259"/>
  <c r="D17" i="259"/>
  <c r="D16" i="259"/>
  <c r="E44" i="264"/>
  <c r="E43" i="264"/>
  <c r="E42" i="264"/>
  <c r="E41" i="264"/>
  <c r="E39" i="264"/>
  <c r="E38" i="264"/>
  <c r="E37" i="264"/>
  <c r="E36" i="264"/>
  <c r="E34" i="264"/>
  <c r="E33" i="264"/>
  <c r="E32" i="264"/>
  <c r="E31" i="264"/>
  <c r="E29" i="264"/>
  <c r="E28" i="264"/>
  <c r="E27" i="264"/>
  <c r="E26" i="264"/>
  <c r="E24" i="264"/>
  <c r="E23" i="264"/>
  <c r="E22" i="264"/>
  <c r="E21" i="264"/>
  <c r="E19" i="264"/>
  <c r="E18" i="264"/>
  <c r="E17" i="264"/>
  <c r="E16" i="264"/>
  <c r="D44" i="264"/>
  <c r="D43" i="264"/>
  <c r="D42" i="264"/>
  <c r="D41" i="264"/>
  <c r="D39" i="264"/>
  <c r="D38" i="264"/>
  <c r="D37" i="264"/>
  <c r="D36" i="264"/>
  <c r="D24" i="264"/>
  <c r="D23" i="264"/>
  <c r="D22" i="264"/>
  <c r="D21" i="264"/>
  <c r="D34" i="264"/>
  <c r="D33" i="264"/>
  <c r="D32" i="264"/>
  <c r="D31" i="264"/>
  <c r="D29" i="264"/>
  <c r="D28" i="264"/>
  <c r="D27" i="264"/>
  <c r="D26" i="264"/>
  <c r="D19" i="264"/>
  <c r="D18" i="264"/>
  <c r="D17" i="264"/>
  <c r="D16" i="264"/>
  <c r="E34" i="265"/>
  <c r="E33" i="265"/>
  <c r="E32" i="265"/>
  <c r="E31" i="265"/>
  <c r="E29" i="265"/>
  <c r="E28" i="265"/>
  <c r="E27" i="265"/>
  <c r="E26" i="265"/>
  <c r="E24" i="265"/>
  <c r="E23" i="265"/>
  <c r="E22" i="265"/>
  <c r="E21" i="265"/>
  <c r="E19" i="265"/>
  <c r="E18" i="265"/>
  <c r="E17" i="265"/>
  <c r="E16" i="265"/>
  <c r="D34" i="265"/>
  <c r="D33" i="265"/>
  <c r="D32" i="265"/>
  <c r="D31" i="265"/>
  <c r="D29" i="265"/>
  <c r="D28" i="265"/>
  <c r="D27" i="265"/>
  <c r="D26" i="265"/>
  <c r="D24" i="265"/>
  <c r="D23" i="265"/>
  <c r="D22" i="265"/>
  <c r="D21" i="265"/>
  <c r="D19" i="265"/>
  <c r="D18" i="265"/>
  <c r="D17" i="265"/>
  <c r="D16" i="265"/>
  <c r="E39" i="258" l="1"/>
  <c r="E38" i="258"/>
  <c r="E37" i="258"/>
  <c r="E36" i="258"/>
  <c r="D39" i="258"/>
  <c r="D38" i="258"/>
  <c r="D37" i="258"/>
  <c r="D36" i="258"/>
  <c r="E34" i="258"/>
  <c r="E33" i="258"/>
  <c r="E32" i="258"/>
  <c r="E31" i="258"/>
  <c r="D34" i="258"/>
  <c r="D33" i="258"/>
  <c r="D32" i="258"/>
  <c r="D31" i="258"/>
  <c r="E29" i="258"/>
  <c r="E28" i="258"/>
  <c r="E27" i="258"/>
  <c r="E26" i="258"/>
  <c r="D29" i="258"/>
  <c r="D28" i="258"/>
  <c r="D27" i="258"/>
  <c r="D26" i="258"/>
  <c r="E24" i="258"/>
  <c r="E23" i="258"/>
  <c r="E22" i="258"/>
  <c r="E21" i="258"/>
  <c r="D24" i="258"/>
  <c r="D23" i="258"/>
  <c r="D22" i="258"/>
  <c r="D21" i="258"/>
  <c r="E19" i="258"/>
  <c r="E18" i="258"/>
  <c r="E17" i="258"/>
  <c r="E16" i="258"/>
  <c r="D19" i="258"/>
  <c r="D18" i="258"/>
  <c r="D17" i="258"/>
  <c r="D16" i="258"/>
  <c r="D19" i="224" l="1"/>
  <c r="D18" i="224"/>
  <c r="D24" i="255" l="1"/>
  <c r="D22" i="255"/>
  <c r="D19" i="255"/>
  <c r="D17" i="255"/>
  <c r="D18" i="255"/>
  <c r="D23" i="255"/>
  <c r="D21" i="255"/>
  <c r="D16" i="255"/>
  <c r="E32" i="223"/>
  <c r="E31" i="223"/>
  <c r="E29" i="223"/>
  <c r="E28" i="223"/>
  <c r="E27" i="223"/>
  <c r="E26" i="223"/>
  <c r="E24" i="223"/>
  <c r="E23" i="223"/>
  <c r="E22" i="223"/>
  <c r="E21" i="223"/>
  <c r="E19" i="223"/>
  <c r="E18" i="223"/>
  <c r="E17" i="223"/>
  <c r="E16" i="223"/>
  <c r="D22" i="254" l="1"/>
  <c r="D21" i="254"/>
  <c r="D19" i="254"/>
  <c r="D18" i="254"/>
  <c r="D16" i="254"/>
  <c r="D15" i="254"/>
  <c r="D23" i="253" l="1"/>
  <c r="D22" i="253"/>
  <c r="D20" i="253"/>
  <c r="D19" i="253"/>
  <c r="D17" i="253"/>
  <c r="D16" i="253"/>
  <c r="D24" i="249" l="1"/>
  <c r="D23" i="249"/>
  <c r="D22" i="249"/>
  <c r="D21" i="249"/>
  <c r="D19" i="249"/>
  <c r="D18" i="249"/>
  <c r="D17" i="249"/>
  <c r="D16" i="249"/>
  <c r="D39" i="243" l="1"/>
  <c r="D38" i="243"/>
  <c r="D37" i="243"/>
  <c r="D36" i="243"/>
  <c r="D34" i="243"/>
  <c r="D33" i="243"/>
  <c r="D32" i="243"/>
  <c r="D31" i="243"/>
  <c r="D29" i="243"/>
  <c r="D28" i="243"/>
  <c r="D27" i="243"/>
  <c r="D26" i="243"/>
  <c r="D24" i="243"/>
  <c r="D23" i="243"/>
  <c r="D22" i="243"/>
  <c r="D21" i="243"/>
  <c r="D19" i="243"/>
  <c r="D18" i="243"/>
  <c r="D17" i="243"/>
  <c r="D16" i="243"/>
  <c r="D22" i="237" l="1"/>
  <c r="D21" i="237"/>
  <c r="D20" i="237"/>
  <c r="D19" i="237"/>
  <c r="D17" i="237"/>
  <c r="D16" i="237"/>
  <c r="D18" i="234" l="1"/>
  <c r="D17" i="234"/>
  <c r="D16" i="234"/>
  <c r="D20" i="231" l="1"/>
  <c r="D19" i="231"/>
  <c r="D17" i="231"/>
  <c r="D16" i="231"/>
  <c r="D24" i="230"/>
  <c r="D22" i="230"/>
  <c r="D21" i="230"/>
  <c r="D20" i="230"/>
  <c r="D19" i="230"/>
  <c r="D16" i="230"/>
  <c r="D17" i="230" s="1"/>
  <c r="D25" i="229"/>
  <c r="D24" i="229"/>
  <c r="D23" i="229"/>
  <c r="D20" i="229"/>
  <c r="D17" i="229"/>
  <c r="D30" i="229"/>
  <c r="D29" i="229"/>
  <c r="D28" i="229"/>
  <c r="D27" i="229"/>
  <c r="D22" i="229"/>
  <c r="D19" i="229"/>
  <c r="D16" i="229"/>
  <c r="D28" i="223" l="1"/>
  <c r="D22" i="225" l="1"/>
  <c r="D21" i="225"/>
  <c r="D20" i="225"/>
  <c r="D19" i="225"/>
  <c r="D17" i="225"/>
  <c r="D16" i="225"/>
  <c r="D32" i="223"/>
  <c r="D31" i="223"/>
  <c r="D27" i="223"/>
  <c r="D29" i="223"/>
  <c r="D26" i="223"/>
  <c r="D24" i="223"/>
  <c r="D23" i="223"/>
  <c r="D22" i="223"/>
  <c r="D21" i="223"/>
  <c r="D19" i="223"/>
  <c r="D18" i="223"/>
  <c r="D17" i="223"/>
  <c r="D16" i="223"/>
  <c r="D42" i="224"/>
  <c r="D44" i="224"/>
  <c r="D43" i="224"/>
  <c r="D41" i="224"/>
  <c r="D37" i="224"/>
  <c r="D39" i="224"/>
  <c r="D38" i="224"/>
  <c r="D36" i="224"/>
  <c r="D32" i="224"/>
  <c r="D34" i="224"/>
  <c r="D33" i="224"/>
  <c r="D31" i="224"/>
  <c r="D27" i="224"/>
  <c r="D29" i="224"/>
  <c r="D28" i="224"/>
  <c r="D26" i="224"/>
  <c r="D22" i="224"/>
  <c r="D24" i="224"/>
  <c r="D23" i="224"/>
  <c r="D21" i="224"/>
  <c r="D16" i="224"/>
  <c r="D17" i="224"/>
</calcChain>
</file>

<file path=xl/sharedStrings.xml><?xml version="1.0" encoding="utf-8"?>
<sst xmlns="http://schemas.openxmlformats.org/spreadsheetml/2006/main" count="9682" uniqueCount="1096">
  <si>
    <t>ОТЕЛЬ</t>
  </si>
  <si>
    <t>ТИП НОМЕРА</t>
  </si>
  <si>
    <t>Номер</t>
  </si>
  <si>
    <t>Дополнительное место</t>
  </si>
  <si>
    <t>Питание</t>
  </si>
  <si>
    <t>ADL BED</t>
  </si>
  <si>
    <t>CHD BED</t>
  </si>
  <si>
    <t>C NO BED</t>
  </si>
  <si>
    <t>B'FAST</t>
  </si>
  <si>
    <t>HB</t>
  </si>
  <si>
    <t>FB</t>
  </si>
  <si>
    <t>Для бронирований: reservation@myasiatur.com</t>
  </si>
  <si>
    <t xml:space="preserve">
</t>
  </si>
  <si>
    <t>Kuta 80361, Bali - Indonesia</t>
  </si>
  <si>
    <t>Инфо и переписка RU/ENG: info@myasiatur.com</t>
  </si>
  <si>
    <t>Skype: myasiatur.com</t>
  </si>
  <si>
    <t>Период действия цен</t>
  </si>
  <si>
    <t xml:space="preserve">
</t>
  </si>
  <si>
    <t>Jl By Pass Segita Emas Complex 27,</t>
  </si>
  <si>
    <t>SGL/ DBL</t>
  </si>
  <si>
    <t>Страна</t>
  </si>
  <si>
    <t>Indonesia - Bali</t>
  </si>
  <si>
    <t>Город</t>
  </si>
  <si>
    <t>Название отеля</t>
  </si>
  <si>
    <t>Тип питания</t>
  </si>
  <si>
    <t>Bb</t>
  </si>
  <si>
    <t>Партнер</t>
  </si>
  <si>
    <t>Mac</t>
  </si>
  <si>
    <t>Название пакета</t>
  </si>
  <si>
    <t>Валюта</t>
  </si>
  <si>
    <t>Usd</t>
  </si>
  <si>
    <t>Цена за</t>
  </si>
  <si>
    <t>ночь</t>
  </si>
  <si>
    <t>Цена на заезд</t>
  </si>
  <si>
    <t>Not</t>
  </si>
  <si>
    <t>Room type</t>
  </si>
  <si>
    <t>Room Category</t>
  </si>
  <si>
    <t>Accomm type</t>
  </si>
  <si>
    <t>2ad</t>
  </si>
  <si>
    <t>1ad</t>
  </si>
  <si>
    <t>2ad+1ad</t>
  </si>
  <si>
    <t>2ad+1ch(2-12)</t>
  </si>
  <si>
    <t>2ad+1ch(2-12)nobed</t>
  </si>
  <si>
    <t>Incl.</t>
  </si>
  <si>
    <t>DBL</t>
  </si>
  <si>
    <t>SGL</t>
  </si>
  <si>
    <t>4ad</t>
  </si>
  <si>
    <t>Villa</t>
  </si>
  <si>
    <t>Nusa Dua Area</t>
  </si>
  <si>
    <t>Suite</t>
  </si>
  <si>
    <t>4ad+1ch(2-12)nobed</t>
  </si>
  <si>
    <t>JIMBARAN AREA</t>
  </si>
  <si>
    <t>N/A</t>
  </si>
  <si>
    <t>2ad+2ch(2-12)nobed</t>
  </si>
  <si>
    <t>GRAND MIRAGE RESORT 4*</t>
  </si>
  <si>
    <t>Maximum 2 children 0 – 5.99 years old can stay free of charge for RABF using existing bedding or sharring bed with parrents</t>
  </si>
  <si>
    <t>Room subject to availability Not combinable with other benefit and other offer</t>
  </si>
  <si>
    <t>Half Board     : chd ( 3-11.99 y/o)  usd 22/ pax/ day   ; adult  usd 39/ Pax/ day</t>
  </si>
  <si>
    <t>Full Board     : chd ( 3-11.99 y/o)  usd 26/ pax/ day   ; adult  usd 48/ Pax/ day</t>
  </si>
  <si>
    <t>Non-combinable with any special offer</t>
  </si>
  <si>
    <t>Tanjung Benoa Area</t>
  </si>
  <si>
    <t>Studio</t>
  </si>
  <si>
    <t>2ad+3ch(2-12)nobed</t>
  </si>
  <si>
    <t>Family Kids</t>
  </si>
  <si>
    <t>NUSA DUA BEACH HOTEL 5*</t>
  </si>
  <si>
    <t xml:space="preserve">Deluxe </t>
  </si>
  <si>
    <t>Standart</t>
  </si>
  <si>
    <t>Non-combinable with any special offer Early bird and other offer in the market</t>
  </si>
  <si>
    <t>NUSA DUA AREA</t>
  </si>
  <si>
    <t>MULIA BALI 5*</t>
  </si>
  <si>
    <t>MULIA RESORT (size 57 m2)</t>
  </si>
  <si>
    <t>Resort &amp; villas  Deluxe</t>
  </si>
  <si>
    <t>Mulia grandeur</t>
  </si>
  <si>
    <t>www.themulia.com</t>
  </si>
  <si>
    <t>Mulia Grandeur deluxe</t>
  </si>
  <si>
    <t>Mulia Signature - Ocean court</t>
  </si>
  <si>
    <t>Mulia Signature - Lagoon</t>
  </si>
  <si>
    <t xml:space="preserve">ROYAL SUITE Ocean court </t>
  </si>
  <si>
    <t>Special promotion Mulia Resort</t>
  </si>
  <si>
    <t>( 3 paxs)(size 83 m2)</t>
  </si>
  <si>
    <t> A 50% non refundable should be settled days after receiving confirmation from the hotel.</t>
  </si>
  <si>
    <t> Non refundable &amp; non cancellable.</t>
  </si>
  <si>
    <t> Change name is not allowed.</t>
  </si>
  <si>
    <t> Valid for Russian, CIS countries and Eastern Europe market.</t>
  </si>
  <si>
    <t xml:space="preserve"> The promotional rates are inclusive of daily International buffet breakfast up to two (2) persons for all categories, </t>
  </si>
  <si>
    <t>except, up to 2 adults and 2 children below 12 years old or maximum 3 adults for Royal Suite Ocean Court.</t>
  </si>
  <si>
    <t>THE MULIA</t>
  </si>
  <si>
    <t>The Baron suite (size 105 m2)</t>
  </si>
  <si>
    <t xml:space="preserve">Graden view </t>
  </si>
  <si>
    <t>Beach front</t>
  </si>
  <si>
    <t>The earl suite ( size 130 m2)</t>
  </si>
  <si>
    <t>Garden view</t>
  </si>
  <si>
    <t>MULIA VILLAS (size 505 m2)</t>
  </si>
  <si>
    <t>One bedroom garden view villa</t>
  </si>
  <si>
    <t>One bedroom ocean view villa</t>
  </si>
  <si>
    <t>Family Villa Garden View</t>
  </si>
  <si>
    <t>Family Villa Ocean View</t>
  </si>
  <si>
    <t>" EXTENSION SPECIAL PROMOTION THE MULIA &amp; MULIA VILLAS"</t>
  </si>
  <si>
    <t>Booking Code: MWRUSFBC (THE MULIA) ; VWRUSFBC (MULIA VILLAS)</t>
  </si>
  <si>
    <t>The New Special Promotional Offer is NOT valid for any cancelled booking or rebook reservation of existing booking that has been made using the current promotion.</t>
  </si>
  <si>
    <t xml:space="preserve"> Not combinable with bonus night, not combinable with early bird offer, not combinable with F&amp;B credit, </t>
  </si>
  <si>
    <t>not combinable with spa credit, not combinable with others value added benefits.</t>
  </si>
  <si>
    <t xml:space="preserve"> *Payment’s term &amp; condition:</t>
  </si>
  <si>
    <t>After booking- its non-refundable and non-amendable, hotel will charge 100% in case cancellations</t>
  </si>
  <si>
    <t>Strictly valid for new booking only</t>
  </si>
  <si>
    <t>Royal Suite Ocean Court Lagoon Access</t>
  </si>
  <si>
    <t>Royal Suite Beach Front</t>
  </si>
  <si>
    <t>Royal Suite Beach Front Lagoon Access</t>
  </si>
  <si>
    <t>Premier Suite</t>
  </si>
  <si>
    <t>The Duke Suite</t>
  </si>
  <si>
    <t>Baron Suite Lagoon Access</t>
  </si>
  <si>
    <t>Earl Suite Lagoon Access</t>
  </si>
  <si>
    <t xml:space="preserve">Marquess Suite </t>
  </si>
  <si>
    <t>Marquees Villa Garden View (prev. Two Bedroom Villa Garden)</t>
  </si>
  <si>
    <t>Marquees Villa Ocean View (prev. Two Bedroom Villa Ocean)</t>
  </si>
  <si>
    <t>Marquees Villa Deluxe Garden View (new category)</t>
  </si>
  <si>
    <t>Three Bedroom Villa Garden View Interconnecting</t>
  </si>
  <si>
    <t>SPECIAL PROMOTION PREMIUM CATEGORY</t>
  </si>
  <si>
    <t> Not combinable with others promotion (bonus night, early bird offer, spa credit)</t>
  </si>
  <si>
    <t xml:space="preserve">Condition  : </t>
  </si>
  <si>
    <t>up to four (4) persons at Marquees Suite &amp; Marquees Villa, Marquees Deluxe Villa &amp; up to six (6) persons at Three Bedroom Garden View Interconnecting</t>
  </si>
  <si>
    <t>MULIA RESORT: Royal Ocean Court Lagoon; Royal Beach Front; Royal Beach Front Lagoon Access</t>
  </si>
  <si>
    <t>Category:Premier Suite Duke Suite</t>
  </si>
  <si>
    <t>Rate Code: RWRUSPREM</t>
  </si>
  <si>
    <t>THE MULIA : Baron Suite Lagoon Access, Earl Suite Lagoon Access</t>
  </si>
  <si>
    <t> Rate Code: MWRUSPREM</t>
  </si>
  <si>
    <t>Category: Marquees Suite Marquees Lagoon Access Suite</t>
  </si>
  <si>
    <t>MULIA VILLAS: Marquees Villa Garden, Marquees Villa Ocean view, Marquees Villa Deluxe Garden, 3 Bedroom Villa Garden interconnecting</t>
  </si>
  <si>
    <t> Rate Code: VWRUSPREM</t>
  </si>
  <si>
    <t xml:space="preserve">                    ЦЕНЫ НЕТТО ДЕЙСТВИТЕЛЬНЫ ТОЛЬКО ДЛЯ ТУРАГЕНТСТВ!                                                                               </t>
  </si>
  <si>
    <t>MULIA BALI 5*( Mulia Resort)</t>
  </si>
  <si>
    <t>Mulia Grandeur</t>
  </si>
  <si>
    <t>SUITE</t>
  </si>
  <si>
    <t>Ocean court</t>
  </si>
  <si>
    <t>THE MULIA BALI</t>
  </si>
  <si>
    <t xml:space="preserve">The Baron Garden view </t>
  </si>
  <si>
    <t>The Baron Beach Front</t>
  </si>
  <si>
    <t xml:space="preserve">Villa </t>
  </si>
  <si>
    <t xml:space="preserve">One bedroom garden view </t>
  </si>
  <si>
    <t>One bedroom ocean view</t>
  </si>
  <si>
    <t xml:space="preserve">Family Garden View </t>
  </si>
  <si>
    <t>2ad+2ch(2-12)</t>
  </si>
  <si>
    <t>Family Ocean View</t>
  </si>
  <si>
    <t>MULIA  BALI   5*(MULIA RESORT (size 57 m2)</t>
  </si>
  <si>
    <t xml:space="preserve">Royal Suite </t>
  </si>
  <si>
    <t>Ocean Court Lagoon Access</t>
  </si>
  <si>
    <t>2ad+2ch(2-12)01exbed</t>
  </si>
  <si>
    <t>Beach Front</t>
  </si>
  <si>
    <t>Beach Front Lagoon Access</t>
  </si>
  <si>
    <t xml:space="preserve">Suite </t>
  </si>
  <si>
    <t xml:space="preserve">Premier </t>
  </si>
  <si>
    <t xml:space="preserve">The Duke </t>
  </si>
  <si>
    <t>MULIA  BALI   5*(THE MULIA)</t>
  </si>
  <si>
    <t>Baron Lagoon Access</t>
  </si>
  <si>
    <t>Earl Lagoon Access</t>
  </si>
  <si>
    <t>Marquess</t>
  </si>
  <si>
    <t xml:space="preserve">Marquees Lagoon Access </t>
  </si>
  <si>
    <t>MULIA  BALI   5*(MULIA VILLAS )</t>
  </si>
  <si>
    <t>Marquees Garden View</t>
  </si>
  <si>
    <t xml:space="preserve">Marquees Garden View </t>
  </si>
  <si>
    <t>Marquees Ocean View</t>
  </si>
  <si>
    <t>Marquees Deluxe Garden View</t>
  </si>
  <si>
    <t>Three Bedroom Garden View Interconnecting</t>
  </si>
  <si>
    <t>4ad+2ch(2-12)</t>
  </si>
  <si>
    <t>6ad+1ch(2-12)nobed</t>
  </si>
  <si>
    <t>Jimbaran Area</t>
  </si>
  <si>
    <t>SPO Rates Bali 2022</t>
  </si>
  <si>
    <t>The Earl Garden view</t>
  </si>
  <si>
    <t>The Earl Beach front</t>
  </si>
  <si>
    <t>RIMBA JIMBARAN 5*</t>
  </si>
  <si>
    <t>Ocean View Room</t>
  </si>
  <si>
    <t>Ocean View Suite</t>
  </si>
  <si>
    <t>Length of stay                   : No minimum stay apply</t>
  </si>
  <si>
    <t>Deluxe Room</t>
  </si>
  <si>
    <t>Benefits</t>
  </si>
  <si>
    <t>Minimum stay seven(7) nights, get one(1) night complimentary (stay 7 nights pay 6 nights) and non accumulative</t>
  </si>
  <si>
    <t>30% discount on SPA</t>
  </si>
  <si>
    <t>Deluxe</t>
  </si>
  <si>
    <t>SWISS-BELRESORT WATU JIMBAR  4*</t>
  </si>
  <si>
    <t>Grand Deluxe Jacuzzi-King</t>
  </si>
  <si>
    <t>Grand Deluxe Pool view-Twin</t>
  </si>
  <si>
    <t>Express Room</t>
  </si>
  <si>
    <t>ZEST HOTEL LEGIAN  2*</t>
  </si>
  <si>
    <t>Zest Room</t>
  </si>
  <si>
    <t>Zest Balcony</t>
  </si>
  <si>
    <t>Deluxe Pool Access</t>
  </si>
  <si>
    <t>Merusaka Nusa Dua</t>
  </si>
  <si>
    <t>Jimbaran</t>
  </si>
  <si>
    <t>Hill Side room</t>
  </si>
  <si>
    <t xml:space="preserve">Jimbaran Bay </t>
  </si>
  <si>
    <t>Pool Access room</t>
  </si>
  <si>
    <t xml:space="preserve">Jimbaran Room </t>
  </si>
  <si>
    <t>Ocean view suite</t>
  </si>
  <si>
    <t xml:space="preserve">One Bedroom Suite Ocean </t>
  </si>
  <si>
    <t>One Bedroom Villa</t>
  </si>
  <si>
    <t>Legian Area</t>
  </si>
  <si>
    <t>SWISS-BELINN LEGIAN</t>
  </si>
  <si>
    <t>Superior</t>
  </si>
  <si>
    <t>Incl</t>
  </si>
  <si>
    <t>4ad+1ad</t>
  </si>
  <si>
    <t>4ad+1ch(2-12)</t>
  </si>
  <si>
    <t>THE RITZ CARLTON BALI 5*</t>
  </si>
  <si>
    <t>Promotion : Flat Discount</t>
  </si>
  <si>
    <t xml:space="preserve">Minimum 02 night stay valid for this promotion price </t>
  </si>
  <si>
    <t>Valid only for above room category only</t>
  </si>
  <si>
    <t>Junior SUITE</t>
  </si>
  <si>
    <t xml:space="preserve">The Sawangan </t>
  </si>
  <si>
    <t xml:space="preserve">The Sawangan pool acces </t>
  </si>
  <si>
    <t>The Ritz Carlton (01bed)</t>
  </si>
  <si>
    <t>The Ritz Carlton  (01bed)</t>
  </si>
  <si>
    <t>2ad+2ch(2-12)1rbed</t>
  </si>
  <si>
    <t>2ad+1ch(2-12)1rbed</t>
  </si>
  <si>
    <t>pavilion villa</t>
  </si>
  <si>
    <t>The pool access</t>
  </si>
  <si>
    <t>One bedroom garden with pool</t>
  </si>
  <si>
    <t>One bedroom cliff with pool</t>
  </si>
  <si>
    <t>Sanur Area</t>
  </si>
  <si>
    <t>Deluxe Jacuzzi</t>
  </si>
  <si>
    <t>Deluxe Pool View</t>
  </si>
  <si>
    <t xml:space="preserve">SWISS-BEL EXPRESS </t>
  </si>
  <si>
    <t xml:space="preserve">Super Express </t>
  </si>
  <si>
    <t>Super Express</t>
  </si>
  <si>
    <t>Triple Room</t>
  </si>
  <si>
    <t>3ad</t>
  </si>
  <si>
    <t>3ad+1ch(2-12)nobed</t>
  </si>
  <si>
    <t>UBUD AREA</t>
  </si>
  <si>
    <t>6ad</t>
  </si>
  <si>
    <t>6ad+1ad</t>
  </si>
  <si>
    <t>6ad+1ch(2-12)</t>
  </si>
  <si>
    <t>Ubud Area</t>
  </si>
  <si>
    <t>D&amp;G Villa Tanjung Benoa</t>
  </si>
  <si>
    <t xml:space="preserve">Note:  Above rate is valid for stay  minimum 30 days </t>
  </si>
  <si>
    <t>3 Bedroom</t>
  </si>
  <si>
    <t>Tanjung Benoa</t>
  </si>
  <si>
    <t>Family</t>
  </si>
  <si>
    <t>2ad+2ch</t>
  </si>
  <si>
    <t>Junior Suite</t>
  </si>
  <si>
    <t>AYUNG RESORT UBUD 4*</t>
  </si>
  <si>
    <t>Premier Room</t>
  </si>
  <si>
    <t>Superior room</t>
  </si>
  <si>
    <t xml:space="preserve">Deluxe room </t>
  </si>
  <si>
    <t>SANTIKA SEMINYAK 4*</t>
  </si>
  <si>
    <t>Valid for period  immediately - 31 March 2021</t>
  </si>
  <si>
    <t>SPECIAL BENEFIT *</t>
  </si>
  <si>
    <t>Suite Room</t>
  </si>
  <si>
    <t>ANJA JIMBARAN 4*</t>
  </si>
  <si>
    <t>INC</t>
  </si>
  <si>
    <t>Sanur  Area</t>
  </si>
  <si>
    <t>TAKSU SANUR 3*+</t>
  </si>
  <si>
    <t>Taksu (no balcony)</t>
  </si>
  <si>
    <t>Taksu (balcony)</t>
  </si>
  <si>
    <t>Junior  (balcony)</t>
  </si>
  <si>
    <t>Junior Pool (balcony)</t>
  </si>
  <si>
    <t>Maximum 01 child under 5 years old is free for sharing bed with the parent without additional breakfast charge.</t>
  </si>
  <si>
    <t>01 Bedroom  Pool Villa</t>
  </si>
  <si>
    <t>01 Bedroom Pool Villa</t>
  </si>
  <si>
    <t>02 Bedroom Private Pool Villa</t>
  </si>
  <si>
    <t>THE GARCIA UBUD 5*</t>
  </si>
  <si>
    <t>Deluxe room</t>
  </si>
  <si>
    <t>One Bedroom Pool Villa</t>
  </si>
  <si>
    <t>Kuta Area</t>
  </si>
  <si>
    <t>suite</t>
  </si>
  <si>
    <t>Garcia</t>
  </si>
  <si>
    <t>Garcia Pool Access</t>
  </si>
  <si>
    <t>One Bedroom Pool</t>
  </si>
  <si>
    <t>IBIS STYLE 3*</t>
  </si>
  <si>
    <t>Standard</t>
  </si>
  <si>
    <t>Classic room</t>
  </si>
  <si>
    <t>STHALA UBUD HOTEL 5*</t>
  </si>
  <si>
    <t xml:space="preserve">Deluxe Room with Balcony </t>
  </si>
  <si>
    <t xml:space="preserve">Deluxe Pool View Room </t>
  </si>
  <si>
    <t>Superior Room</t>
  </si>
  <si>
    <t>LEGIAN AREA</t>
  </si>
  <si>
    <t>SPO Rates update 02.02.22</t>
  </si>
  <si>
    <t>SPO Rates Bali  2022</t>
  </si>
  <si>
    <t>SPO Bali Rate 2022</t>
  </si>
  <si>
    <t xml:space="preserve">MOVENPICK 5* Resort &amp; Spa </t>
  </si>
  <si>
    <t>Classic pool View</t>
  </si>
  <si>
    <t>CHAMPLUNG MAS HOTEL 3*</t>
  </si>
  <si>
    <t>BB</t>
  </si>
  <si>
    <t>THE KAYON JUNGLE RESORT 5*</t>
  </si>
  <si>
    <t>Kayon Jungle</t>
  </si>
  <si>
    <t>Jungle Pool</t>
  </si>
  <si>
    <t>Valley Pool</t>
  </si>
  <si>
    <t>No child below 15 years old allowed to stay in this property</t>
  </si>
  <si>
    <t>Standard room rate inclusions for all room types</t>
  </si>
  <si>
    <t> Daily breakfast for 2 persons</t>
  </si>
  <si>
    <t> Daily Yoga class</t>
  </si>
  <si>
    <t> Daily morning walk to the village</t>
  </si>
  <si>
    <t> Daily Balinese genuine activities</t>
  </si>
  <si>
    <t> Unlimited access to the Wanna Jungle Pool and Bar</t>
  </si>
  <si>
    <t> Free scheduled shuttle to/from Ubud center</t>
  </si>
  <si>
    <t>JIMBARAN BAY BEACH 4*</t>
  </si>
  <si>
    <t>Not combinable with other existing program or special offer.</t>
  </si>
  <si>
    <t>Panyembrahma</t>
  </si>
  <si>
    <t>Trunajaya</t>
  </si>
  <si>
    <t>Puspanjali</t>
  </si>
  <si>
    <t>Booking Period               : 1 February 2022 – 31 May 2022</t>
  </si>
  <si>
    <t>Stay Period                      : February 2022 – 31 October 2022</t>
  </si>
  <si>
    <t>SPO Rates update 07.02.22</t>
  </si>
  <si>
    <t>Standard with Balcony</t>
  </si>
  <si>
    <t>Booking Period               :  01 February 2022 - 28 February 2022</t>
  </si>
  <si>
    <t>Stay Period                      : 01 February 2022 - 30 June 2022</t>
  </si>
  <si>
    <t>THE LAGUNA RESORT &amp; SPA 5* luxe</t>
  </si>
  <si>
    <t xml:space="preserve">Remark                                : Not combinable with other offers such as EBO &amp; Value Added benefit or any promotion in the market                                      </t>
  </si>
  <si>
    <t>Deluxe Garden View</t>
  </si>
  <si>
    <t>Deluxe Lagoon View</t>
  </si>
  <si>
    <t xml:space="preserve">Deluxe lagoon access </t>
  </si>
  <si>
    <t>Deluxe lagoon access</t>
  </si>
  <si>
    <t>Executive</t>
  </si>
  <si>
    <t xml:space="preserve">One bedroom pool </t>
  </si>
  <si>
    <t>BOOKING PERIOD Immediately – 30th JUNE 2022</t>
  </si>
  <si>
    <t>SPO Rates update 10.02.22</t>
  </si>
  <si>
    <t>THE SUN HEAVEN 4*</t>
  </si>
  <si>
    <t>Deluxe Garden</t>
  </si>
  <si>
    <t>Two Bedroom Villa</t>
  </si>
  <si>
    <t>Inara</t>
  </si>
  <si>
    <t>Heavenly</t>
  </si>
  <si>
    <t xml:space="preserve">One Bedroom </t>
  </si>
  <si>
    <t>Two Bedroom</t>
  </si>
  <si>
    <t>ADIWANA RESORT JEMBAWAN 4*</t>
  </si>
  <si>
    <t>Adiwana Room</t>
  </si>
  <si>
    <t>Suite  Room</t>
  </si>
  <si>
    <t>ad+1ch(2-12)nobed</t>
  </si>
  <si>
    <t>ADIWANA DARA AYU VILLAS 4*</t>
  </si>
  <si>
    <t xml:space="preserve">1 Bedroom Pool </t>
  </si>
  <si>
    <t>2 Bedrooms Pool</t>
  </si>
  <si>
    <t>ADIWANA MONKEY FOREST 3*</t>
  </si>
  <si>
    <t>Grand Deluxe</t>
  </si>
  <si>
    <t>Adiwana</t>
  </si>
  <si>
    <t>AMATARA AGUNG RAKA 3*</t>
  </si>
  <si>
    <t>AMATARA ROYAL GANESHA 4*</t>
  </si>
  <si>
    <t>Deluxe with view</t>
  </si>
  <si>
    <t>AMATARA ATHAYA UBUD 4*</t>
  </si>
  <si>
    <t>Athaya Rooms</t>
  </si>
  <si>
    <t>Two Bedroom Suite</t>
  </si>
  <si>
    <t>Grand Deluxe Room</t>
  </si>
  <si>
    <t>ADIWANA BISMA 4*</t>
  </si>
  <si>
    <t>Bisma Room</t>
  </si>
  <si>
    <t>Adiwana Rice Field</t>
  </si>
  <si>
    <t>Bisma Jungle View</t>
  </si>
  <si>
    <t xml:space="preserve">Deluxe Room  </t>
  </si>
  <si>
    <t xml:space="preserve">Deluxe Room </t>
  </si>
  <si>
    <t xml:space="preserve">Grand Deluxe </t>
  </si>
  <si>
    <t>Rice field view</t>
  </si>
  <si>
    <t>One bedroom private pool</t>
  </si>
  <si>
    <t xml:space="preserve">Classic Two Bed Room Private Pool </t>
  </si>
  <si>
    <t>ADIWANA ARKARA VILLAS 4*</t>
  </si>
  <si>
    <t>Arkara Suite Junggle View</t>
  </si>
  <si>
    <t>Arkara Suite Pool Access</t>
  </si>
  <si>
    <t>Two Bedroom Pool Villa</t>
  </si>
  <si>
    <t>Royal Villa</t>
  </si>
  <si>
    <t>ADIWANA SVARGA LOKA 4*</t>
  </si>
  <si>
    <t>ADIWANA UNAGI SUITES 4*</t>
  </si>
  <si>
    <t>Club Room</t>
  </si>
  <si>
    <t>Adiwana Forest View</t>
  </si>
  <si>
    <t>Adiwana Pool Access</t>
  </si>
  <si>
    <t>ADIWANA SUWETA 4*</t>
  </si>
  <si>
    <t>ADIWANA WARNAKALI 4*</t>
  </si>
  <si>
    <t>ADIWANA D'NUSA BEACH &amp; RESORT 4*</t>
  </si>
  <si>
    <t>Unagi</t>
  </si>
  <si>
    <t>One bedroom pool</t>
  </si>
  <si>
    <t>NUSA LEMBONGAN Area</t>
  </si>
  <si>
    <t>Lagoon</t>
  </si>
  <si>
    <t>Rates Bali 2022</t>
  </si>
  <si>
    <t>4 adult</t>
  </si>
  <si>
    <t>Grand Deluxe Ocean View</t>
  </si>
  <si>
    <t>Ocean Pool Villa</t>
  </si>
  <si>
    <t>2ad+1ch(0-4)nobed</t>
  </si>
  <si>
    <t>2ad+1ch(5-11)</t>
  </si>
  <si>
    <t>SOL BENOA BALI</t>
  </si>
  <si>
    <t>Sol room</t>
  </si>
  <si>
    <t>SOL by Meliá Kuta Bali</t>
  </si>
  <si>
    <t>Sol room ( garden view)</t>
  </si>
  <si>
    <t>SPO Rates update 14.02.22</t>
  </si>
  <si>
    <t>KUTA Area</t>
  </si>
  <si>
    <t>SPO Rates update 15.02.22</t>
  </si>
  <si>
    <t>ROYAL KAMUELA UBUD 4*</t>
  </si>
  <si>
    <t>Suite With Balcony</t>
  </si>
  <si>
    <t>-          Traveling Period :  1 April – 15 December 2022</t>
  </si>
  <si>
    <t>-          Selling Period : immediately - 30 June 2022</t>
  </si>
  <si>
    <t>Booking Code: BDO-2022 (mandatory on reservation)</t>
  </si>
  <si>
    <t>Ocean View</t>
  </si>
  <si>
    <t>2ad+2ch(2-12)1exbed</t>
  </si>
  <si>
    <t>TANJUNG BENOA AREA</t>
  </si>
  <si>
    <t>MELASTI BEACH RESORT 3*</t>
  </si>
  <si>
    <t>DELUXE ROOM</t>
  </si>
  <si>
    <t>ST. REGIS RESORT BALI 5* lux</t>
  </si>
  <si>
    <t>Not combinable with other offers &amp; Value added benefit or Other  promotion in the market.</t>
  </si>
  <si>
    <t xml:space="preserve">St. Regis ocean view </t>
  </si>
  <si>
    <t xml:space="preserve">Orchid </t>
  </si>
  <si>
    <t xml:space="preserve">All above price not combinable with any other offers such as Early Bird Offer &amp; Value added benefit or any promotion in the market      </t>
  </si>
  <si>
    <t>One bedrm Gardenia</t>
  </si>
  <si>
    <t>One bedrm St. Regis lagoon</t>
  </si>
  <si>
    <t>Two bedrm St. Regis lagoon</t>
  </si>
  <si>
    <t>2ad+1ad+2ch(2-12)nobed</t>
  </si>
  <si>
    <t>The Strand (one bedroom)</t>
  </si>
  <si>
    <t>Suite cottage</t>
  </si>
  <si>
    <t>SPO Rates update 20.02.22</t>
  </si>
  <si>
    <t>GRAND PALACE HOTEL 3*+</t>
  </si>
  <si>
    <t>Executive Garden View</t>
  </si>
  <si>
    <t>Maximum up to 1 children under 04. years old sharing with adult in the same room and using the existing bedding (including sofa) are free of charge, including breakfast.</t>
  </si>
  <si>
    <t>THE WESTIN RESORT 5* luxe</t>
  </si>
  <si>
    <t>Deluxe pool</t>
  </si>
  <si>
    <t xml:space="preserve">THE APURVA KEMPINSKI 5* </t>
  </si>
  <si>
    <t>MERCURE BALI NUSA DUA 4*</t>
  </si>
  <si>
    <t>Bonus offer :  Stay 7 Pay 6 only not multyply not valid for additional extra bed and meal plan</t>
  </si>
  <si>
    <t>not valid for period 01.07.22 - 31.08.22</t>
  </si>
  <si>
    <t>SPO Rates update 18.03.22</t>
  </si>
  <si>
    <t>SPO Rates update 18/03/22</t>
  </si>
  <si>
    <t>ION BALI BENOA 4*</t>
  </si>
  <si>
    <t>ION room</t>
  </si>
  <si>
    <t>Sky room</t>
  </si>
  <si>
    <t>VALIDITY : Immediate - 30 September 2022</t>
  </si>
  <si>
    <t>SPO Rates update 21.03.22</t>
  </si>
  <si>
    <t>Promotion is not combinable with any other promotion</t>
  </si>
  <si>
    <t>Full prepayment is required for each villa reserved at least 10 days after reservation has been confirmed.Otherwise reservations not guaranteed</t>
  </si>
  <si>
    <t>Valid for new booking only , all  above offer is not combinable with any other offer valid in the same market within the same validity.</t>
  </si>
  <si>
    <t>TIJILI BENOA 3*</t>
  </si>
  <si>
    <t xml:space="preserve">Booking Period </t>
  </si>
  <si>
    <t>Immediately until 30 June 2022</t>
  </si>
  <si>
    <t xml:space="preserve">Stay Period </t>
  </si>
  <si>
    <t>Bonus night valid accumulative and maximal bonus 2 nights per booking.</t>
  </si>
  <si>
    <t>Immediately until 30 September 2022</t>
  </si>
  <si>
    <t xml:space="preserve">o Stay 7 Pay 6 included breakfast maximum 2 people/ room - </t>
  </si>
  <si>
    <t>Minimum Length of Stay : 02 nights</t>
  </si>
  <si>
    <t>This promo valid for new booking only and not combinable with bonus night, combo stay, and others promotion</t>
  </si>
  <si>
    <t>FOUR SEASON JIMBARAN 5*Lux</t>
  </si>
  <si>
    <t>One bedroom garden</t>
  </si>
  <si>
    <t>One bedroom jimbaran bay</t>
  </si>
  <si>
    <t>One bedroom deluxe</t>
  </si>
  <si>
    <t>One bedroom premier ocean</t>
  </si>
  <si>
    <t>Family Villa</t>
  </si>
  <si>
    <t>Premier</t>
  </si>
  <si>
    <t>two bedroom garden</t>
  </si>
  <si>
    <t>SPO Rates update 12.04.22</t>
  </si>
  <si>
    <t>3ad+2ch(2-12)nobed</t>
  </si>
  <si>
    <t>FAMILY PARADISE by GRAND MIRAGE RESORT 4*</t>
  </si>
  <si>
    <t>Meal rates  Halfboard:   adult  usd 48/ Pax/ day; chd ( 04-11 y/o) : 25 / pax/ day</t>
  </si>
  <si>
    <t>Fullboard  adult  usd 78/ Pax/ day ; chd ( 04-11 y/o) : 40 / pax/ day</t>
  </si>
  <si>
    <t>Booking window   : Immediately until 30 June 2022</t>
  </si>
  <si>
    <t>Travel Period Immediately – 31 October 2022</t>
  </si>
  <si>
    <t>VALIDITY STAY PERIOD until Oct 2022</t>
  </si>
  <si>
    <t>CHAPUNG SEBALI  5*</t>
  </si>
  <si>
    <t xml:space="preserve">Set dinner  adult  38 usd / Pax/ day </t>
  </si>
  <si>
    <t>Meal rates  Set lunch :   adult 30 usd / Pax/ day</t>
  </si>
  <si>
    <t>BOOK PERIOD :Immediately – 31 May 2022</t>
  </si>
  <si>
    <t>Stay Period : Immediately – 20 December 2022</t>
  </si>
  <si>
    <t>Deluxe Pool</t>
  </si>
  <si>
    <t xml:space="preserve">01 Bedroom  </t>
  </si>
  <si>
    <t xml:space="preserve">01 Bedroom </t>
  </si>
  <si>
    <t xml:space="preserve">Two Bedroom </t>
  </si>
  <si>
    <t>CHILDREN POLICY:</t>
  </si>
  <si>
    <t>SPO Rates update 22.04.22</t>
  </si>
  <si>
    <t>Rates Bali  2022</t>
  </si>
  <si>
    <t>Deluxe Room Garden View</t>
  </si>
  <si>
    <t>ROYAL PITA MAHA 4*</t>
  </si>
  <si>
    <t xml:space="preserve">Set dinner  adult  34 usd / Pax/ day </t>
  </si>
  <si>
    <t>Valid for new booking only  Offer is not combinable with any other offers or benefit e.g. Early Bird</t>
  </si>
  <si>
    <t>PITA MAHA RESORT 4*</t>
  </si>
  <si>
    <t xml:space="preserve">Set dinner  adult  26 usd / Pax/ day </t>
  </si>
  <si>
    <t>Meal rates  Set lunch :   adult 24 usd / Pax/ day</t>
  </si>
  <si>
    <t xml:space="preserve">Set dinner  adult   usd 29/ Pax/ day </t>
  </si>
  <si>
    <t xml:space="preserve">Royal pool </t>
  </si>
  <si>
    <t>Garden  View</t>
  </si>
  <si>
    <t>Pool garden View</t>
  </si>
  <si>
    <t>TJAMPUHAN HOTEL 3*</t>
  </si>
  <si>
    <t xml:space="preserve">Superior agung </t>
  </si>
  <si>
    <t>Deluxe raja room</t>
  </si>
  <si>
    <t>SPO Rates update 05.05.22</t>
  </si>
  <si>
    <t>SAMABE BALI RESORT 5*</t>
  </si>
  <si>
    <t xml:space="preserve">Valid for new booking only </t>
  </si>
  <si>
    <t>Special offer Minimum 2 nights consecutive stay</t>
  </si>
  <si>
    <t>Supplement charge for Luxury ALL INCLUSIVEFor “Unlimited Privilege” Minimum 2 nights consecutive stay</t>
  </si>
  <si>
    <t>The Offer is not combinable with any other offers from hotel</t>
  </si>
  <si>
    <t xml:space="preserve">One bedroom ocean front </t>
  </si>
  <si>
    <t>Honeymoon ocean front</t>
  </si>
  <si>
    <t>One bedroom ocean pool</t>
  </si>
  <si>
    <t xml:space="preserve">Honeymoon ocean front pool </t>
  </si>
  <si>
    <t>Two bedroom ocean pool</t>
  </si>
  <si>
    <t>Meal rates  Halfboard:   adult  usd 36/ Pax/ day; chd ( 04-11 y/o) : 20 / pax/ day</t>
  </si>
  <si>
    <t>Fullboard  adult  usd 58/ Pax/ day ; chd ( 04-11 y/o) : 30 / pax/ day</t>
  </si>
  <si>
    <t>2ad+1ch(nobed)</t>
  </si>
  <si>
    <t>VICEROY BALI 5*</t>
  </si>
  <si>
    <t>One bedroom terrace pool</t>
  </si>
  <si>
    <t>One bedrm deluxe terrace pool</t>
  </si>
  <si>
    <t xml:space="preserve">One bedroom vice regal </t>
  </si>
  <si>
    <t>Two bedroom Vice Regal</t>
  </si>
  <si>
    <t>4ad+1ch(nobed)</t>
  </si>
  <si>
    <t>"Welcome Back 2022"</t>
  </si>
  <si>
    <t>Booking window : Immediately – 31st May 2022</t>
  </si>
  <si>
    <t>Stay period : Immediately – 31st March 2023</t>
  </si>
  <si>
    <t>Meal rates  Halfboard:   adult  usd 56/ Pax/ day</t>
  </si>
  <si>
    <t xml:space="preserve">Fullboard  : adult  usd 108/ Pax/ day </t>
  </si>
  <si>
    <t>SPO Rates update 06.05.22</t>
  </si>
  <si>
    <t>2ad+1ch(infant)</t>
  </si>
  <si>
    <t>SPO Rates update 20.05.22</t>
  </si>
  <si>
    <t>Selling Period :  1 April – 30 June 2022</t>
  </si>
  <si>
    <t>W BALI SEMINYAK 5* lux</t>
  </si>
  <si>
    <t>SEMINYAK AREA</t>
  </si>
  <si>
    <t>Minimum stay of 2 nights</t>
  </si>
  <si>
    <t>TIJILI SEMINYAK 4*</t>
  </si>
  <si>
    <t>Traveling Period : 1 April – 30 June 2022</t>
  </si>
  <si>
    <t>SPO Rates update 01.06.22</t>
  </si>
  <si>
    <t>Booking Code                   : SRBJUN22</t>
  </si>
  <si>
    <t>Remarks  N/A* room price back as normal price</t>
  </si>
  <si>
    <t>St. Regis Pool</t>
  </si>
  <si>
    <t>SPO Rates update 03.06.22</t>
  </si>
  <si>
    <t>Booking Period : Immediate – 30 June 2022</t>
  </si>
  <si>
    <t>Staying Period : Immediate – 31 March 2023 (not valid during peak season)</t>
  </si>
  <si>
    <t>Peak Season : 28 December 2022 – 04 January 2023</t>
  </si>
  <si>
    <t>Close-out Date :During G20 period in November (13 – 17 Nov 2022)</t>
  </si>
  <si>
    <t>Promotion code : Flat Discount</t>
  </si>
  <si>
    <t>LEGIAN BEACH HOTEL 4*</t>
  </si>
  <si>
    <t>Deluxe Garden Room</t>
  </si>
  <si>
    <t>Deluxe Garden Bungalow</t>
  </si>
  <si>
    <t>Deluxe Beach Bungalow</t>
  </si>
  <si>
    <t>Booking period         : Imm - 31 August  2022</t>
  </si>
  <si>
    <t>Stay periods              : Immediately – 20 December 2022</t>
  </si>
  <si>
    <t>Valid only for above room category only, not combinable  with other benefit or special offer</t>
  </si>
  <si>
    <t>Meal rates Half Board (3 courses Lunch/ Dinner) Adult = usd 38/ Pax/ day</t>
  </si>
  <si>
    <t>Child  (02- 12 yrs) = usd 20/ Pax/ day</t>
  </si>
  <si>
    <t>ALILA SEMINYAK 5*</t>
  </si>
  <si>
    <t>Staying period : Now – 23 December 2022</t>
  </si>
  <si>
    <t>Booking code : SPASK22-23</t>
  </si>
  <si>
    <t>Minimum 2 nights stay required</t>
  </si>
  <si>
    <t>Meal rates Lunch:   adult  usd 41/ Pax/ day</t>
  </si>
  <si>
    <t>Dinner  adult  usd 57/ Pax/ day</t>
  </si>
  <si>
    <t>Child Policy:0-3 years old is free of charge, sharing bed with parents  including breakfast.</t>
  </si>
  <si>
    <t>Seminyak Area</t>
  </si>
  <si>
    <t>Deluxe Studio</t>
  </si>
  <si>
    <t>Terrace</t>
  </si>
  <si>
    <t>Booking window : Imm– 30 June 2022</t>
  </si>
  <si>
    <t xml:space="preserve">Deluxe Garden </t>
  </si>
  <si>
    <t xml:space="preserve">Deluxe Pool </t>
  </si>
  <si>
    <t>Valid Minimum two (02) consecutive nights stay required</t>
  </si>
  <si>
    <t>JUMEIRAH BALI 5*</t>
  </si>
  <si>
    <t>1 bedroom Garden Villa with private Pool</t>
  </si>
  <si>
    <t>https://www.jumeirah.com/</t>
  </si>
  <si>
    <t>1 bedroom Sunset Villa with private Pool</t>
  </si>
  <si>
    <t>ULUWATU - PECATU AREA</t>
  </si>
  <si>
    <t>1 bedroom Ocean Villa with private Pool</t>
  </si>
  <si>
    <t>20.11.22 - 21.12.22</t>
  </si>
  <si>
    <t>22.12.22 - 07.01.23</t>
  </si>
  <si>
    <t>1 bedroom Garden with private Pool</t>
  </si>
  <si>
    <t>1 bedroom Sunset with private Pool</t>
  </si>
  <si>
    <t>1 bedroom Ocean with private Pool</t>
  </si>
  <si>
    <t>HOTEL List ----&gt;</t>
  </si>
  <si>
    <t>NUSA DUA Area</t>
  </si>
  <si>
    <t>LEGIAN Area</t>
  </si>
  <si>
    <t>UBUD  AREA</t>
  </si>
  <si>
    <t>MULIA BALI 5* Premium Category</t>
  </si>
  <si>
    <t>NUSA PENIDA ; LEMBONGAN AREA</t>
  </si>
  <si>
    <t>SPO Rates update 21.06.22</t>
  </si>
  <si>
    <t>KAMANDALU UBUD 5*</t>
  </si>
  <si>
    <t>Ubud Chalet</t>
  </si>
  <si>
    <t>"RECOVERY PROMOTION "</t>
  </si>
  <si>
    <t>Boking and Stay period: Immediately - 31/10/22</t>
  </si>
  <si>
    <t>Meal rates  Set lunch :   adult 38 usd / Pax/ day</t>
  </si>
  <si>
    <t xml:space="preserve">Set dinner  adult  52 usd / Pax/ day </t>
  </si>
  <si>
    <t xml:space="preserve">Garden </t>
  </si>
  <si>
    <t xml:space="preserve">Garden Pool </t>
  </si>
  <si>
    <t xml:space="preserve">                                 </t>
  </si>
  <si>
    <t>2 bedroom Garden Pool</t>
  </si>
  <si>
    <t>2 bedroom Valley Pool</t>
  </si>
  <si>
    <t>ARKAMARA RESORT UBUD</t>
  </si>
  <si>
    <t>Arkamara Suite Jungle</t>
  </si>
  <si>
    <t>2ad+1ch(2-11)nobed</t>
  </si>
  <si>
    <t>Arkamara Pool Terrace</t>
  </si>
  <si>
    <t xml:space="preserve">2 bedroom Garden Pool </t>
  </si>
  <si>
    <t xml:space="preserve">Honeymoon Pool </t>
  </si>
  <si>
    <t>Children between 3 to 11 years share the bed with parent only pay breakfast   children over 11 years of age will be charged at adult. Baby cots shall be supplied free</t>
  </si>
  <si>
    <t>THE BANDHA HOTEL &amp; SUITES 5*</t>
  </si>
  <si>
    <t>Junior Suite Garden Terrace</t>
  </si>
  <si>
    <t>Premier Deluxe Lagoon Access</t>
  </si>
  <si>
    <t>Deluxe Suite with Spa Bath</t>
  </si>
  <si>
    <t>BOOKING CODE: CMRTMAY22</t>
  </si>
  <si>
    <t>Booking window: Immediately – 30 September 2022</t>
  </si>
  <si>
    <t> Staying period on Immediately – 21 Dec 2022</t>
  </si>
  <si>
    <t>Classic Deluxe room</t>
  </si>
  <si>
    <t>BALI NIKSOMA BOUTIQUE BEACH RESORT 4*</t>
  </si>
  <si>
    <r>
      <t>MAC ASIA GROUP</t>
    </r>
    <r>
      <rPr>
        <sz val="11"/>
        <color indexed="56"/>
        <rFont val="Arial Cyr"/>
        <family val="2"/>
        <charset val="204"/>
      </rPr>
      <t xml:space="preserve">  By Pass Segita Emas Complex 27,Kuta 80361, Bali - Indonesia                                                        </t>
    </r>
    <r>
      <rPr>
        <sz val="11"/>
        <rFont val="Arial Cyr"/>
        <family val="2"/>
        <charset val="204"/>
      </rPr>
      <t xml:space="preserve"> </t>
    </r>
    <r>
      <rPr>
        <b/>
        <sz val="11"/>
        <color indexed="56"/>
        <rFont val="Arial Cyr"/>
        <family val="2"/>
        <charset val="204"/>
      </rPr>
      <t xml:space="preserve">Для бронирований ENG/RU: reservation@myasiatur.com
Инфо и переписка RU/ENG: info@myasiatur.com       Skype: myasiatur.com     </t>
    </r>
    <r>
      <rPr>
        <sz val="11"/>
        <rFont val="Arial Cyr"/>
        <family val="2"/>
        <charset val="204"/>
      </rPr>
      <t xml:space="preserve">                                                             </t>
    </r>
    <r>
      <rPr>
        <sz val="11"/>
        <color indexed="10"/>
        <rFont val="Arial Cyr"/>
        <family val="2"/>
        <charset val="204"/>
      </rPr>
      <t xml:space="preserve">Цены НЕТТО за комнату/ночь в долларах США             ДЕЙСТВИТЕЛЬНЫ ТОЛЬКО ДЛЯ ТУРАГЕНСТВ </t>
    </r>
    <r>
      <rPr>
        <sz val="11"/>
        <rFont val="Arial Cyr"/>
        <family val="2"/>
        <charset val="204"/>
      </rPr>
      <t xml:space="preserve">                                      </t>
    </r>
  </si>
  <si>
    <t>08.01.23 - 31.03.23</t>
  </si>
  <si>
    <t>SPO Rates update 07.07.22</t>
  </si>
  <si>
    <t>Booking Window: 1 - 31 August 2022</t>
  </si>
  <si>
    <t>Stay Period       :    until  31 August, 2022</t>
  </si>
  <si>
    <t xml:space="preserve">Special Offer                      : Extension Promotion </t>
  </si>
  <si>
    <t xml:space="preserve">Booking Code                    : EXSORSPR </t>
  </si>
  <si>
    <t>Booking period                   : until 30 September, 2022</t>
  </si>
  <si>
    <t>Stay period                         : stay until 30 September 2022 </t>
  </si>
  <si>
    <t xml:space="preserve">Valid for Market                  : All market </t>
  </si>
  <si>
    <t>MERUSAKA NUSA DUA 5*</t>
  </si>
  <si>
    <t>AYANA RESORT &amp; SPA 5* deluxe</t>
  </si>
  <si>
    <t>RIMBA JIMBARAN by Ayana 5*</t>
  </si>
  <si>
    <t>Next Step Promotion&lt;Minimum 2 Nights Stay&gt;</t>
  </si>
  <si>
    <t>Valid for minimum 02 night stay only</t>
  </si>
  <si>
    <t>Deluxe  Pool Access</t>
  </si>
  <si>
    <t>Validity : Immediately – 31 March 2023</t>
  </si>
  <si>
    <t>Booking Code : RECOVERY3</t>
  </si>
  <si>
    <t>SPO Rates update 18.07.22</t>
  </si>
  <si>
    <r>
      <t xml:space="preserve">Booking code: </t>
    </r>
    <r>
      <rPr>
        <u/>
        <sz val="12"/>
        <color indexed="10"/>
        <rFont val="Calibri"/>
        <family val="2"/>
        <scheme val="minor"/>
      </rPr>
      <t>RWRUSFBC</t>
    </r>
  </si>
  <si>
    <t>Minimum stay 7 (seven) consecutive nights is mandatory for the reservation.</t>
  </si>
  <si>
    <t>Minimum stay 5 (five) consecutive nights is mandatory.</t>
  </si>
  <si>
    <t>Payment:</t>
  </si>
  <si>
    <t> The New Special Promotional Offer is NOT valid for any cancelled booking or rebook reservation of existing booking that has been made using the current promotion.</t>
  </si>
  <si>
    <t> Not combinable with bonus night, not combinable with early bird offer, not combinable with spa credit, not combinable with others value added benefits.</t>
  </si>
  <si>
    <t> Valid for Russian, CIS countries and Eastern Europe market</t>
  </si>
  <si>
    <t> Strictly valid for new booking only, Non refundable &amp; non cancellable,  Change name is not allowed.</t>
  </si>
  <si>
    <t> Normal Season : A non refundable Full Prepayment should be received by 14 days prior to arrival</t>
  </si>
  <si>
    <t>Meal rates  Half board  :   adult 54 usd / Pax/ day   ; chd4-11.99y/o usd 28/ pax/day</t>
  </si>
  <si>
    <t>THE GRAND BALI 4*</t>
  </si>
  <si>
    <t>Deluxe pool view</t>
  </si>
  <si>
    <t>Deluxe pool access</t>
  </si>
  <si>
    <t>Deluxe suite</t>
  </si>
  <si>
    <t>Premier suite</t>
  </si>
  <si>
    <t>Meal rates  Set lunch :   adult 20 usd / Pax/ day</t>
  </si>
  <si>
    <t>Advance booking promo at minimum 14 days prior to arrival</t>
  </si>
  <si>
    <t>Advance booking promo at minimum 30 days prior to arrival</t>
  </si>
  <si>
    <t>de Vins Sky 4*</t>
  </si>
  <si>
    <t>Expired SPO</t>
  </si>
  <si>
    <t>SPO Rates update 19.09.22</t>
  </si>
  <si>
    <t>new updete as below details:</t>
  </si>
  <si>
    <r>
      <t xml:space="preserve">•           Maximum number of guests in </t>
    </r>
    <r>
      <rPr>
        <b/>
        <sz val="12"/>
        <rFont val="Calibri Light"/>
        <family val="2"/>
      </rPr>
      <t xml:space="preserve">Deluxe Garden View, Deluxe Lagoon View, Deluxe Lagoon Access </t>
    </r>
    <r>
      <rPr>
        <sz val="12"/>
        <rFont val="Calibri Light"/>
        <family val="2"/>
      </rPr>
      <t xml:space="preserve">is two (2) adults and one (1) infant. </t>
    </r>
  </si>
  <si>
    <r>
      <t>No Extra Bed can be placed in this room types.</t>
    </r>
    <r>
      <rPr>
        <sz val="12"/>
        <rFont val="Calibri Light"/>
        <family val="2"/>
      </rPr>
      <t xml:space="preserve"> Baby cot is permitted. </t>
    </r>
  </si>
  <si>
    <r>
      <t xml:space="preserve">•           Maximum number of guests in </t>
    </r>
    <r>
      <rPr>
        <b/>
        <sz val="12"/>
        <rFont val="Calibri Light"/>
        <family val="2"/>
      </rPr>
      <t>Deluxe Studio</t>
    </r>
    <r>
      <rPr>
        <sz val="12"/>
        <rFont val="Calibri Light"/>
        <family val="2"/>
      </rPr>
      <t xml:space="preserve">, </t>
    </r>
    <r>
      <rPr>
        <b/>
        <sz val="12"/>
        <rFont val="Calibri Light"/>
        <family val="2"/>
      </rPr>
      <t>Deluxe Studio Lagoon Access, Executive</t>
    </r>
    <r>
      <rPr>
        <sz val="12"/>
        <rFont val="Calibri Light"/>
        <family val="2"/>
      </rPr>
      <t xml:space="preserve"> </t>
    </r>
    <r>
      <rPr>
        <b/>
        <sz val="12"/>
        <rFont val="Calibri Light"/>
        <family val="2"/>
      </rPr>
      <t>Suite or a 1-Bedroom Villa</t>
    </r>
    <r>
      <rPr>
        <sz val="12"/>
        <rFont val="Calibri Light"/>
        <family val="2"/>
      </rPr>
      <t xml:space="preserve"> </t>
    </r>
  </si>
  <si>
    <t xml:space="preserve">is two (2) adults and one (1) child under 12 years of age or three (3) adults. </t>
  </si>
  <si>
    <t>Maximum one (1) additional roll-away bed can be provided (chargeable including breakfast for one person).</t>
  </si>
  <si>
    <r>
      <t xml:space="preserve">•           Maximum number of guests in a </t>
    </r>
    <r>
      <rPr>
        <b/>
        <sz val="12"/>
        <rFont val="Calibri Light"/>
        <family val="2"/>
      </rPr>
      <t>2-Bedroom Villa</t>
    </r>
    <r>
      <rPr>
        <sz val="12"/>
        <rFont val="Calibri Light"/>
        <family val="2"/>
      </rPr>
      <t xml:space="preserve"> is four (4) adults and two (2) children under 12 years of age or six (6) adults. </t>
    </r>
  </si>
  <si>
    <t>Maximum one (1) additional roll-away bed can be provided per bedroom (chargeable including breakfast for one person).</t>
  </si>
  <si>
    <t>SPO Rates update 20.09.22</t>
  </si>
  <si>
    <t>ECOZY DIJIWA 3*</t>
  </si>
  <si>
    <t>Booking date : Immediately – 14 October 2021</t>
  </si>
  <si>
    <t>Stay period : 28 October – 21 December 2022</t>
  </si>
  <si>
    <t>Stay up to 2 Nights, get special 60 minutes Balinese/Chapung massage per person per stay (adults only).</t>
  </si>
  <si>
    <t>SPO Rates update 07.10.22</t>
  </si>
  <si>
    <t>05.10.22 - 11.11.22</t>
  </si>
  <si>
    <t>Booking period: Immediately – 31 October 2022</t>
  </si>
  <si>
    <t xml:space="preserve">Stay Period: Immediately until 31 March 2023 </t>
  </si>
  <si>
    <t>Black out date  period : 11 - 17 Nov 2022</t>
  </si>
  <si>
    <t>Benefits:</t>
  </si>
  <si>
    <t>·         Complimentary breakfast at Segaran Dining Terrace for 2 person (or two adult with two children below 11 years old)</t>
  </si>
  <si>
    <t>·         Complimentary resort activities (based on schedule)</t>
  </si>
  <si>
    <t>KUTA SEAVIEW BOUTIQUE RESORT 4*</t>
  </si>
  <si>
    <t>Incl. club benefit</t>
  </si>
  <si>
    <t>Meal rates  Set lunch :   adult 28 usd / Pax/ day</t>
  </si>
  <si>
    <t xml:space="preserve">Pool Duplex </t>
  </si>
  <si>
    <t>Meal rates  Set lunch :   adult 25 usd / Pax/ day</t>
  </si>
  <si>
    <t xml:space="preserve">Set dinner  adult  28 usd / Pax/ day </t>
  </si>
  <si>
    <t>CAMPAIGN RATE 2023</t>
  </si>
  <si>
    <t>Book period immediately to 31 March 2023</t>
  </si>
  <si>
    <t>Valid for stay up to 30 June 2023</t>
  </si>
  <si>
    <t>SPO Rates Bali 2023</t>
  </si>
  <si>
    <t>SPO Rates update 25.01.23</t>
  </si>
  <si>
    <t>SPO Rates Bali  2023</t>
  </si>
  <si>
    <t>One-Bedroom Garden pool</t>
  </si>
  <si>
    <t>Two bedroom garden pool</t>
  </si>
  <si>
    <t>GRAND HYATT 5*</t>
  </si>
  <si>
    <t>Children Policy: Maximum 01 child 0-06 Y/o sharing bed with parents inclusive of breakfast is free of charge.</t>
  </si>
  <si>
    <t>Meal rates Lunch:   adult  usd 40/ Pax/ day</t>
  </si>
  <si>
    <t>Grand room</t>
  </si>
  <si>
    <t>SANUR AREA</t>
  </si>
  <si>
    <t>HYATT REGENCY BALI 5*</t>
  </si>
  <si>
    <t>  Normal Seasons Balance payment should be received by the hotel 14 days prior to the guest arrival.</t>
  </si>
  <si>
    <t>  High Seasons Balance payment should be received by the hotel 21 days prior to the guest arrival.</t>
  </si>
  <si>
    <t>Rates are inclusive of daily international breakfast up to two (2) persons for all categories, except, up to four (4) persons Family</t>
  </si>
  <si>
    <t xml:space="preserve">Rates are inclusive of daily international breakfast up to two (2) persons for all categories, except, up to four (4) persons at Marquees Suite &amp; </t>
  </si>
  <si>
    <t>Marquees Villa, Marquees Deluxe Villa &amp; up to six (6) persons at Three Bedroom Garden View Interconnecting</t>
  </si>
  <si>
    <t>▪ Payment:</t>
  </si>
  <si>
    <t>➢ Normal Season : A non refundable Full Prepayment should be received by 14 days prior to arrival</t>
  </si>
  <si>
    <t>This offer is valid for room categories only</t>
  </si>
  <si>
    <t>This offer is NOT combinable with other offers</t>
  </si>
  <si>
    <t>Junior Suite Garden View</t>
  </si>
  <si>
    <t>Booking window: Now – 30 June 2023</t>
  </si>
  <si>
    <t>Stay Period: Immediately – 20 Apr 2023, 30 Apr – 30 Jun 2023, 01 Sep 2023 – 22 Dec 2023</t>
  </si>
  <si>
    <t>INFINITY8 BALI 4*</t>
  </si>
  <si>
    <t>Suite room</t>
  </si>
  <si>
    <t>Valid for Minimum 02 night stay</t>
  </si>
  <si>
    <t>Validity : Immediately – 30 June 2023</t>
  </si>
  <si>
    <t>Booking code: RWRUSFBC</t>
  </si>
  <si>
    <t>SPO Rates update 06.03.23</t>
  </si>
  <si>
    <t>  Rate Code: MWRUSPREM</t>
  </si>
  <si>
    <t>MELIA BALI 5* std</t>
  </si>
  <si>
    <t>Melia Room garden view</t>
  </si>
  <si>
    <t>Premium room garden view</t>
  </si>
  <si>
    <t xml:space="preserve">Junior </t>
  </si>
  <si>
    <t>2ad+1ad+1ch(2-12)nobed</t>
  </si>
  <si>
    <t>Lagoon access Junior</t>
  </si>
  <si>
    <t>the level</t>
  </si>
  <si>
    <t>The Level lagoon access room</t>
  </si>
  <si>
    <t>The level garden</t>
  </si>
  <si>
    <t>Not combinable with other promotion</t>
  </si>
  <si>
    <t>SPO Rates update 07.03.23</t>
  </si>
  <si>
    <t>INTERCONTINENTAL BALI SANUR RESORT 5*</t>
  </si>
  <si>
    <t>SPO Rates update 31.03.23</t>
  </si>
  <si>
    <t>valid for minimum 02 night stay</t>
  </si>
  <si>
    <t>BALI INTERCONTINENTAL 5*</t>
  </si>
  <si>
    <t>Meal rates  Halfboard:   adult  usd 51/ Pax/ day; chd ( 04-11 y/o) : 26 / pax/ day</t>
  </si>
  <si>
    <t>ELEMENT by WESTIN BALI  4*</t>
  </si>
  <si>
    <t>ANANTARA UBUD BALI RESORT 5*</t>
  </si>
  <si>
    <t>SPECIAL OFFERS</t>
  </si>
  <si>
    <t>Price are valid for Book 60 days before arrival</t>
  </si>
  <si>
    <t>Stay period until 20 December 2023</t>
  </si>
  <si>
    <t>Meal rates  Lunch   :   adult 42 usd / Pax/ day; child (  4-12 years old)  ;22 usd / Pax/ day</t>
  </si>
  <si>
    <t>Meal rates Dinner :   adult 48 usd / Pax/ day; child (  4-12 years old)  ;28 usd / Pax/ day</t>
  </si>
  <si>
    <t>Price are valid for Book 30 days before arrival</t>
  </si>
  <si>
    <t>UBUD Area</t>
  </si>
  <si>
    <t xml:space="preserve">Forest View </t>
  </si>
  <si>
    <t xml:space="preserve">One Bedroom Forest View Pool </t>
  </si>
  <si>
    <t>Two Bedroom Pool</t>
  </si>
  <si>
    <t>Premier room</t>
  </si>
  <si>
    <t xml:space="preserve">Club </t>
  </si>
  <si>
    <t>Palace Room</t>
  </si>
  <si>
    <t>Length of stay                 : No LOS applied</t>
  </si>
  <si>
    <t>Resort view room</t>
  </si>
  <si>
    <t>New Journey Campaign</t>
  </si>
  <si>
    <t>BOOKING CODE : WJ215AI</t>
  </si>
  <si>
    <t>Selling Period : Immediatelly – 31 May 2023</t>
  </si>
  <si>
    <t>Stay Period   : 01 April 2023 through 30 September 2023</t>
  </si>
  <si>
    <t>Extra Bed  for child age 4 - 8 Years extra charges usd 35 / nt, age 08 y/o above  usd 77/nt</t>
  </si>
  <si>
    <t>Partial Ocean View Room</t>
  </si>
  <si>
    <t>AYANA VILLAS 5* deluxe</t>
  </si>
  <si>
    <t xml:space="preserve">01 BR Ocean View cliff Villa </t>
  </si>
  <si>
    <t>Extra Bed  for child age 4 - 8 Years extra charges usd 38 / nt, age 08 y/o above  usd 85/nt</t>
  </si>
  <si>
    <t>MAYA UBUD RESORT 4* boutique</t>
  </si>
  <si>
    <t>BOOK PERIOD : Immediately – 30 June 2023</t>
  </si>
  <si>
    <t>Stay Period : 16 September 2023 - 20 December 2023; 08 January 2024 - 31 March 2024</t>
  </si>
  <si>
    <t>Minimum Length of Stay : 04 nights</t>
  </si>
  <si>
    <t>WATERMARK 4*</t>
  </si>
  <si>
    <t>www.nusaduahotel.com</t>
  </si>
  <si>
    <t>Palace club room</t>
  </si>
  <si>
    <t>Dinner  adult  usd 48/ Pax/ day</t>
  </si>
  <si>
    <t>COMO SHAMBHALA ESTATE 5*</t>
  </si>
  <si>
    <t>Garden Room</t>
  </si>
  <si>
    <t>Two Bedroom COMO Suite</t>
  </si>
  <si>
    <t>Non-refundable deposit equal to first night room charge is required upon confirming a reservation.</t>
  </si>
  <si>
    <t>Children’s Policy</t>
  </si>
  <si>
    <t>The offer is not combinable with other promotions</t>
  </si>
  <si>
    <t>FOUR SEASON JIMBARAN 5* lux</t>
  </si>
  <si>
    <t>One bedroom garden villa</t>
  </si>
  <si>
    <t>One bedroom jimbaran bay villa</t>
  </si>
  <si>
    <t>www.fourseasons.com</t>
  </si>
  <si>
    <t>One bedroom deluxe villa</t>
  </si>
  <si>
    <t>One bedroom premier ocean villa</t>
  </si>
  <si>
    <t xml:space="preserve">two bedroom garden villa </t>
  </si>
  <si>
    <t>Family Premier Villa</t>
  </si>
  <si>
    <t>10.07.23 - 31.08.23</t>
  </si>
  <si>
    <t>01.09.23 - 09.10.23</t>
  </si>
  <si>
    <t>10.10.23 - 23.12.23</t>
  </si>
  <si>
    <t>24.12.23 - 02.01.24</t>
  </si>
  <si>
    <t>Additional charge breakfast for Children above 11 years sharing the same villa with parents, price usd 42 / pax/ day</t>
  </si>
  <si>
    <t>Meal rates  Half board:  adult  usd 58/ Pax/ day; chd ( 04-11 y/o) : 30 / pax/ day</t>
  </si>
  <si>
    <t>Fullboard  adult  usd 99/ Pax/ day ; chd ( 04-11 y/o) : 53 / pax/ day</t>
  </si>
  <si>
    <t>SPO Rates update 01.05.23</t>
  </si>
  <si>
    <t>Premier (2ad+2ch)</t>
  </si>
  <si>
    <t>3ad+2ch(2-12)nobed.</t>
  </si>
  <si>
    <t>AYANA SEGARA BALI 5*</t>
  </si>
  <si>
    <t>01 BR Ocean View</t>
  </si>
  <si>
    <t>MAYA SANUR 5* boutique</t>
  </si>
  <si>
    <t>Wonderful Garden View</t>
  </si>
  <si>
    <t>DBl</t>
  </si>
  <si>
    <t>SGl</t>
  </si>
  <si>
    <t>Terrace Room</t>
  </si>
  <si>
    <t>Como Shambala</t>
  </si>
  <si>
    <t xml:space="preserve">One-Bedroom Retreat Pool </t>
  </si>
  <si>
    <t xml:space="preserve">Two-Bedroom Retreat Pool </t>
  </si>
  <si>
    <t>Promo Price Valid for booking minimum 07 days in advance prior to arrival  only</t>
  </si>
  <si>
    <t>Mulia Signature - LAGOON ACCESS</t>
  </si>
  <si>
    <t>Mulia Signature - OCEAN COURT</t>
  </si>
  <si>
    <t>“Summer Promotion”</t>
  </si>
  <si>
    <t>Selling Period : 01 June – 31 August 2023</t>
  </si>
  <si>
    <t>Traveling Period : 01 June – 02 January 2024</t>
  </si>
  <si>
    <t>Rate Code : SPRUS23</t>
  </si>
  <si>
    <t>FOUR SEASON SAYAN  5*+  Lux</t>
  </si>
  <si>
    <t>SPO Rates Bali 2023 - 2024</t>
  </si>
  <si>
    <t>One bedroom duplex</t>
  </si>
  <si>
    <t>One bedroom</t>
  </si>
  <si>
    <t xml:space="preserve">Family </t>
  </si>
  <si>
    <t>2ad+ 2ch</t>
  </si>
  <si>
    <t>one bedroom riverfront</t>
  </si>
  <si>
    <t>Meal rates  Half board:   adult  usd 60/ Pax/ day; chd ( 04-11 y/o) : 30 / pax/ day</t>
  </si>
  <si>
    <t>Fullboard  adult  usd 100/ Pax/ day ; chd ( 04-11 y/o) : 50 / pax/ day</t>
  </si>
  <si>
    <t>Valid for room breakfast price only not valid for additional person charge extra bed or additional meal plan</t>
  </si>
  <si>
    <t>Fullboard  : adult  usd 108/ Pax/ day ; chd ( 04-11 y/o) : 54/ pax/ day</t>
  </si>
  <si>
    <t>Club</t>
  </si>
  <si>
    <t>06.01.24 - 30.04.24</t>
  </si>
  <si>
    <t>Booking window : immediately – 30 April 2024 (inclusive).</t>
  </si>
  <si>
    <t xml:space="preserve"> Traveling date: 1 November 2023 – 30 April 2024 (inclusive).</t>
  </si>
  <si>
    <t>Peak season period: 27 December 2023 – 5 January 2024 (inclusive)</t>
  </si>
  <si>
    <t>Nyepi “Balinese Seclusion Day”: no arrival and departure are allowed on 11 March 2024.</t>
  </si>
  <si>
    <t>Peak Season : A non-refundable Full Prepayment should be received by 30 days prior to arrival</t>
  </si>
  <si>
    <t>Booking window: immediately – 30 April 2024 (inclusive).</t>
  </si>
  <si>
    <t>▪ Traveling date: 1 November 2023 – 30 April 2024 (inclusive).</t>
  </si>
  <si>
    <t>▪ Booking window : immediately – 30 April 2024 (inclusive).</t>
  </si>
  <si>
    <t>▪ Traveling date : 1 November 2023 – 30 April 2024 (inclusive).</t>
  </si>
  <si>
    <t>Peak season period : 27 December 2023 – 5 January 2024 (inclusive)</t>
  </si>
  <si>
    <t>➢ Peak Season : A non-refundable Full Prepayment should be received by 30 days prior to arrival</t>
  </si>
  <si>
    <t>SPO Rates update 06.06.23</t>
  </si>
  <si>
    <t>Deluxe garden</t>
  </si>
  <si>
    <t>Deluxe garden terrace</t>
  </si>
  <si>
    <t>Deluxe pool terrace</t>
  </si>
  <si>
    <t xml:space="preserve">Additional Blackout dates for this promotion may apply. </t>
  </si>
  <si>
    <t>Meal rates</t>
  </si>
  <si>
    <t xml:space="preserve">  HALF BOARD :   adult 44 usd / Pax/ day;  Child 3-11.99 yrs old 24 usd / Pax/ day;</t>
  </si>
  <si>
    <t>FULL BOARD  adult  85 usd / Pax/ day ; Child 3-11.99 yrs old 44 usd / Pax/ day;</t>
  </si>
  <si>
    <t>The special promotion is valid with limited availability. Space is subject to availability upon your booking and advance booking is required</t>
  </si>
  <si>
    <t>SPO Rates update 18.05.23</t>
  </si>
  <si>
    <t>www.westin.com/bali</t>
  </si>
  <si>
    <t>Validity: Immediately -  30th September 2023</t>
  </si>
  <si>
    <t>Not valid during High Season Period (01 July – 31 Aug 2023) and</t>
  </si>
  <si>
    <t>01.07.24 - 31.08.24</t>
  </si>
  <si>
    <t>Not combine with early bird in contract or any promotion</t>
  </si>
  <si>
    <t>SPO Rates update 07.07.23</t>
  </si>
  <si>
    <t>SPO Rates Bali  2023 - 2024</t>
  </si>
  <si>
    <t>Black out date : 10 - 12 March 2024</t>
  </si>
  <si>
    <t>MAMAKA by Ovolo 4*</t>
  </si>
  <si>
    <t>Minimum stay 03 night</t>
  </si>
  <si>
    <t>SPO Rates update 10.07.23</t>
  </si>
  <si>
    <t>THE WESTIN RESORT &amp; SPA 5*</t>
  </si>
  <si>
    <t>PERTIWI RESORT &amp; SPA 3*</t>
  </si>
  <si>
    <t>PERTIWI BISMA 1  3*</t>
  </si>
  <si>
    <t xml:space="preserve">SPO Rates Bali  2023 </t>
  </si>
  <si>
    <t>Booking Period : Immediately – 30 September 2023</t>
  </si>
  <si>
    <t>Stay Validity : Immediately – 20 December 2023</t>
  </si>
  <si>
    <t>SUPERIOR</t>
  </si>
  <si>
    <t>DELUXE</t>
  </si>
  <si>
    <t>PREMIER</t>
  </si>
  <si>
    <t>1 BEDROOM POOL</t>
  </si>
  <si>
    <t>Booking period: 01 July – 30 September 2023</t>
  </si>
  <si>
    <t>Travelling period: 01 September 2023 – 31 March 2024</t>
  </si>
  <si>
    <t>Not Valid for period  peak seasons 22 .12.23 - 06.01.24</t>
  </si>
  <si>
    <t>JOGLO GARDEN VIEW</t>
  </si>
  <si>
    <t>JOGLO POOL VIEW</t>
  </si>
  <si>
    <t>Validity : Immediate – 30 November 2023</t>
  </si>
  <si>
    <t xml:space="preserve">Minimum 5 Nights Stay valid for this promotion price </t>
  </si>
  <si>
    <t>Full Board  :   adult 82 usd / Pax/ day   ; chd4-11.99y/o usd 43/ pax/day</t>
  </si>
  <si>
    <t>The Ritz Carlton (one bedroom)</t>
  </si>
  <si>
    <t>The Ritz Carlton(one bedroom) with pool access</t>
  </si>
  <si>
    <t>SPO Rates update 20.07.23</t>
  </si>
  <si>
    <t>Validity: 1st October 2023 – 31st March 2024</t>
  </si>
  <si>
    <t>This Campaign is not valid during Peak Season Period (24 Dec 2023 – 5 Jan 2024)</t>
  </si>
  <si>
    <t>SPO Rates update 24.07.23</t>
  </si>
  <si>
    <t>AMARTERRA VILLAS 5*</t>
  </si>
  <si>
    <t>3ad+1ch(2-12)</t>
  </si>
  <si>
    <t>NOVOTEL BALI NUSA DUA 5*</t>
  </si>
  <si>
    <t xml:space="preserve">Minimum 05 night stay valid for this promotion price </t>
  </si>
  <si>
    <t>BINTANG BALI RESORT 5*</t>
  </si>
  <si>
    <t>WINA HOLIDAY VILLA KUTA 3*</t>
  </si>
  <si>
    <t>K - CLUB LUXURY  VILLA</t>
  </si>
  <si>
    <t>Meal rates  Half board:   adult  usd 57/ Pax/ day; chd ( 04-11 y/o) : 29/ pax/ day</t>
  </si>
  <si>
    <t>Fullboard  adult  usd 90/ Pax/ day ; chd ( 04-11 y/o) : 45 / pax/ day</t>
  </si>
  <si>
    <t>The level romance</t>
  </si>
  <si>
    <t>AYODYA RESORT BALI 5*</t>
  </si>
  <si>
    <t>www.ayodyaresortbali.com</t>
  </si>
  <si>
    <t>GRANDE</t>
  </si>
  <si>
    <t>AYODYA PALACE</t>
  </si>
  <si>
    <t xml:space="preserve"> </t>
  </si>
  <si>
    <t>MERCURE BALI SANUR RESORT 4*</t>
  </si>
  <si>
    <t>Executive Room</t>
  </si>
  <si>
    <t>Travel period  :  1st November 2023 – 30th April 2024</t>
  </si>
  <si>
    <t>SOL By Melia Benoa Bali  4*</t>
  </si>
  <si>
    <t>JIMBARAN - ULUWATU AREA</t>
  </si>
  <si>
    <t xml:space="preserve">ANANTARA ULUWATU BALI RESORT  5* </t>
  </si>
  <si>
    <t>“AUTUMN PROMOTION”</t>
  </si>
  <si>
    <t>Selling Period : 01 September – 30 November 2023</t>
  </si>
  <si>
    <t>Traveling Period : 01 September – 31 March 2024</t>
  </si>
  <si>
    <t>Rate Code : APRUS23</t>
  </si>
  <si>
    <t>Additional benefits : Minimum of 3 nights stay and valid only for Russia &amp; CIS Market) not valid for</t>
  </si>
  <si>
    <t>- One time complimentary 3 course dinner at Ayung Terrace or Riverside Restaurant for 2</t>
  </si>
  <si>
    <t>persons per bedroom (based on food only),</t>
  </si>
  <si>
    <t>SPO Rates update 05.09.23</t>
  </si>
  <si>
    <t>Grand Club Garden View</t>
  </si>
  <si>
    <t>Club Deluxe Garden View</t>
  </si>
  <si>
    <t>"TACTICAL PROMOTION"</t>
  </si>
  <si>
    <t>Booking period : Immediately – 31 January 2024</t>
  </si>
  <si>
    <t>Stay Period : 01 November 2023 – 31 January 2024</t>
  </si>
  <si>
    <t>Black out dates : Stop sale dates &amp; Peak Season (23 Dec 2023 – 04 Jan 2024)</t>
  </si>
  <si>
    <t>Booking code : WHO40</t>
  </si>
  <si>
    <t>Minimum 2 nights stay required to apply this special rate.</t>
  </si>
  <si>
    <t>SPO Rates update 07.09.23</t>
  </si>
  <si>
    <t>Special Benefits</t>
  </si>
  <si>
    <t>www.bali.intercontinental.com</t>
  </si>
  <si>
    <t xml:space="preserve">Incl.  </t>
  </si>
  <si>
    <t>SPO Rates update 28.09.23</t>
  </si>
  <si>
    <t>AYODYA PALACE ROOM</t>
  </si>
  <si>
    <t>AYODYA PALACE SUITE</t>
  </si>
  <si>
    <t>COURTYARD BY MARRIOTT® BALI NUSA DUA RESORT 5*</t>
  </si>
  <si>
    <t>Premium Deluxe</t>
  </si>
  <si>
    <t>Booking period                 : 21 Sep 2023- 30 Nov 2023</t>
  </si>
  <si>
    <t>Travelling period              : 21 Sep 23 – 31 March 2024</t>
  </si>
  <si>
    <t>Booking code                   : CAMPAIGN OFFER</t>
  </si>
  <si>
    <t>* No Check Out is permitted on December 31st</t>
  </si>
  <si>
    <t>* Minimum of 4 continuous stay is required during Peak Season (23 December 2023 – 5 January 2024)</t>
  </si>
  <si>
    <t>Nusa dua Area</t>
  </si>
  <si>
    <t>SPO Rates update 27.09.23</t>
  </si>
  <si>
    <t>ANANTARA SEMINYAK BALI RESORT 5*</t>
  </si>
  <si>
    <t>Booking Period :  Immediately – 15th October 2023</t>
  </si>
  <si>
    <t xml:space="preserve"> SPO Rates Bali 2023 - 2024</t>
  </si>
  <si>
    <t>Booking Period :  October  to November 30th 2023</t>
  </si>
  <si>
    <t>Stay Period   : October 1st 2023 to March 31st 2024</t>
  </si>
  <si>
    <t>Promotion Name    :  Limited Offer Advance Purchase</t>
  </si>
  <si>
    <t>For children of 12 years and below one extra bed can be provided on complimentary basis, including breakfast</t>
  </si>
  <si>
    <t>SPO Rates update 14.10.23</t>
  </si>
  <si>
    <t>Adult/Night usd 146/ pax/day; CHD 4-11.99 y.o usd 75/ pax/day;  Infant 0-3,99 y.o free</t>
  </si>
  <si>
    <t>SPO Rates update 16.10.23</t>
  </si>
  <si>
    <t>Validity  : 01 Dec 2023 – 31 March 2024 except Peak Season (28 Dec 2023 – 04 Jan 2024)</t>
  </si>
  <si>
    <t>Full Board  :   adult 85 usd / Pax/ day   ; chd4-11.99y/o usd 45/ pax/day</t>
  </si>
  <si>
    <t>2ad+1ch(2-12)no bed</t>
  </si>
  <si>
    <t xml:space="preserve">One Bedroom Deluxe Pool </t>
  </si>
  <si>
    <t>Booking Period : Immediately – 20 December 2023</t>
  </si>
  <si>
    <t>Travelling period: Immediately – 31 March 2024</t>
  </si>
  <si>
    <t>Blackout Date 20 December 2023 – 05 January 2024</t>
  </si>
  <si>
    <t>SPO Rates update 17.10.23</t>
  </si>
  <si>
    <t>PULLMAN BALI LEGIAN BEACH 5*</t>
  </si>
  <si>
    <t>RAMADA ENCORE SEMINYAK 4*</t>
  </si>
  <si>
    <t>SPO Rates Bali 2024</t>
  </si>
  <si>
    <t>SPO Rates update 21.11.23</t>
  </si>
  <si>
    <t>Booking period       : Immediately November – 31 January 2024</t>
  </si>
  <si>
    <t>Traveling Period : 01 April 2024 – 31 Aug 2024</t>
  </si>
  <si>
    <t>Rate Code : EBRPNOV24</t>
  </si>
  <si>
    <t>No Check out allowed on 31 Dec 2024</t>
  </si>
  <si>
    <t>08/31/024</t>
  </si>
  <si>
    <t>TAKSU SANUR 4*</t>
  </si>
  <si>
    <t>Lv8 RESORT 5*</t>
  </si>
  <si>
    <t>01.03.24 - 30.04.24</t>
  </si>
  <si>
    <t>01.04.24 - 30.06.24</t>
  </si>
  <si>
    <t>" limited time offer  "</t>
  </si>
  <si>
    <t xml:space="preserve">Booking Period  : Immediately – 15 April, 2024  </t>
  </si>
  <si>
    <t>Travelling period: 1 April 2024  - 31 October 2024</t>
  </si>
  <si>
    <t>Length of stay                 : Valid for minimum 07 nights stay</t>
  </si>
  <si>
    <t>Blackout Dates                  : 1 July – 15 September</t>
  </si>
  <si>
    <t>Offer is valid for new bookings only. Cancelling and re-booking on new offer is not permitted</t>
  </si>
  <si>
    <t>Booking Period :  Now – 31 March 2024</t>
  </si>
  <si>
    <t>Travel Period     :   01 February – 19 December 2024</t>
  </si>
  <si>
    <t>15.04.24 - 30.06.24</t>
  </si>
  <si>
    <t>01.09.24 - 30.09.24</t>
  </si>
  <si>
    <t>SPO Rates update 27.02.24</t>
  </si>
  <si>
    <t>SPO Rates Bali  2024</t>
  </si>
  <si>
    <t>Rates Bali 2024</t>
  </si>
  <si>
    <t>01.05.24 - 14.07.24</t>
  </si>
  <si>
    <t>15.07.24 - 31.08.24</t>
  </si>
  <si>
    <t>01.09.24 - 31.10.24</t>
  </si>
  <si>
    <t>D21.03.24</t>
  </si>
  <si>
    <t>▪ Minimum stay 7 (seven) consecutive nights is mandatory.</t>
  </si>
  <si>
    <t>▪ Booking window: immediately – 31 October 2024 (inclusive).</t>
  </si>
  <si>
    <t>▪ Traveling date: 1 May 2024 – 31 October 2024 (inclusive).</t>
  </si>
  <si>
    <t>▪ High Season period: 15 July 2024 – 31 August 2024 (inclusive)</t>
  </si>
  <si>
    <t>ROYAL SUITE additional person policy:</t>
  </si>
  <si>
    <t>Breakfast for the 3rd adult or 2 children has been included in the room rate, additional bedding for the 2nd child is available upon request at $35/night.</t>
  </si>
  <si>
    <t>Booking window: immediately – 31 October 2024 (inclusive).</t>
  </si>
  <si>
    <t>▪ High season period: 15 July 2024 – 31 October 2024 (inclusive)</t>
  </si>
  <si>
    <t> High Season : A non refundable Full Prepayment should be received by 21 days prior to arrival</t>
  </si>
  <si>
    <t>Marquees Lagoon  Suite</t>
  </si>
  <si>
    <t>Marquees Lagoon Access Suite</t>
  </si>
  <si>
    <t>▪ Booking window : immediately – 31 October 2024 (inclusive).</t>
  </si>
  <si>
    <t>▪ Traveling date : 1 May 2024 – 31 October 2024 (inclusive).</t>
  </si>
  <si>
    <t>▪ High season period: 15 July 2024 – 31 August 2024 (inclusive</t>
  </si>
  <si>
    <t>➢ High Seasons : A non refundable Full Prepayment should be received by 21 days prior to arrival</t>
  </si>
  <si>
    <t>16.04.23 - 14.07.24</t>
  </si>
  <si>
    <t>01.09.24 - 24.12.24</t>
  </si>
  <si>
    <t>25.12.24 - 05.01.25</t>
  </si>
  <si>
    <t>06.01.25 - 28.02.25</t>
  </si>
  <si>
    <t>Booking period: NOW – 30 June 2024.</t>
  </si>
  <si>
    <t>Traveling period: NOW-28 February 2025</t>
  </si>
  <si>
    <t>Blackout dates                :  18-24 May 2024, 5-7; 22-25 September 2024</t>
  </si>
  <si>
    <t xml:space="preserve">Deluxe Garden View </t>
  </si>
  <si>
    <t>15.04.24 - 31.05.24</t>
  </si>
  <si>
    <t xml:space="preserve">Deluxe Pool View </t>
  </si>
  <si>
    <t xml:space="preserve">Deluxe Garden Terrace </t>
  </si>
  <si>
    <t xml:space="preserve">Deluxe Pool Terrace </t>
  </si>
  <si>
    <t>Premium Room</t>
  </si>
  <si>
    <t>·       LAST MINUTE PROMOTION</t>
  </si>
  <si>
    <t>Booking Period    : Now  – 30 April 2024</t>
  </si>
  <si>
    <t>Travelling Period               : Now -- 31 May 2024</t>
  </si>
  <si>
    <t>Booking Code     : WFIDRLASTMINUTE2024</t>
  </si>
  <si>
    <t>15.04.24 - 14.07.24</t>
  </si>
  <si>
    <t>Booking Period: 1 April – 30 June 2024</t>
  </si>
  <si>
    <t>Travelling Period: 1 April – 31 October 2024</t>
  </si>
  <si>
    <t>PROMOTION RATE</t>
  </si>
  <si>
    <t>One bedroom ocean front suite</t>
  </si>
  <si>
    <t>17.04.24 - 31.05.24</t>
  </si>
  <si>
    <t>Honeymoon ocean front suite</t>
  </si>
  <si>
    <t>09.10.24 - 14.12.24</t>
  </si>
  <si>
    <t>www.samabe.com</t>
  </si>
  <si>
    <t>One bedroom ocean front pool suite</t>
  </si>
  <si>
    <t>Honeymoon ocean front pool suite</t>
  </si>
  <si>
    <t>One-Bedroom Garden pool villa</t>
  </si>
  <si>
    <t>One bedroom ocean pool villa</t>
  </si>
  <si>
    <t>Two bedroom garden pool villa</t>
  </si>
  <si>
    <t>Two bedroom ocean pool villa</t>
  </si>
  <si>
    <t>01.06.24 - 30.06.24</t>
  </si>
  <si>
    <t>01.09.24 - 08.10.24</t>
  </si>
  <si>
    <t>15.12.24 - 19.12.24</t>
  </si>
  <si>
    <t>Booking Period :  Now – 30 June 2024</t>
  </si>
  <si>
    <t>Travel Period     :  April – 19 December 2024</t>
  </si>
  <si>
    <t>Premier Garden Room</t>
  </si>
  <si>
    <t>www.grandmirage.com</t>
  </si>
  <si>
    <t>Premier Ocean View Room</t>
  </si>
  <si>
    <t>01.09.24 - 23.12.24</t>
  </si>
  <si>
    <t>05.01.25 - 31.03.25</t>
  </si>
  <si>
    <t xml:space="preserve"> Traveling Period : 01 April 2024 – 31 March 2025</t>
  </si>
  <si>
    <t>Selling Period : Immediately – 31 May 2024</t>
  </si>
  <si>
    <t>Booking Code    : RUSO1-2024 (Mandatory on reservation)</t>
  </si>
  <si>
    <t>This offer valid for minimum 3 Night stays</t>
  </si>
  <si>
    <t>Classic Garden View Balcony</t>
  </si>
  <si>
    <t>15.04.24 - 14.06.24</t>
  </si>
  <si>
    <t>Classic Singaraja Space Access Garden View</t>
  </si>
  <si>
    <t>Premium Mezzanine Singaraja Space Access (Premium Living Area Singaraja Lounge Access)</t>
  </si>
  <si>
    <t>Premium Club Lounge Access Garden View Balcony (Premium Club Lounge Access Garden View)</t>
  </si>
  <si>
    <t>Premium Mezzanine Club Lounge Access Balcony (Premium Living Area Club Lounge Access)</t>
  </si>
  <si>
    <t>One Bedroom Suite Club Lounge Access (Suite Dining Club Lounge Access Lagoon View)</t>
  </si>
  <si>
    <t>15.06.24 - 31.08.24</t>
  </si>
  <si>
    <t>15.09.24 - 15.12.24</t>
  </si>
  <si>
    <t>Minimum stay of 4 nights inclusive of :</t>
  </si>
  <si>
    <t>One time a complimentary Sunset Cocktail/Mocktail for maximum of 2 persons</t>
  </si>
  <si>
    <t>Minimum stay of 7 nights inclusive of  :</t>
  </si>
  <si>
    <t>- One time a complimentary Sunset Cocktail/Mocktail for maximum of 2 persons.</t>
  </si>
  <si>
    <t>- One time a complimentary of 30-minutes spa session for maximum of 2 persons</t>
  </si>
  <si>
    <t>SUMMER PROMOTION</t>
  </si>
  <si>
    <t>Booking window  : Immediatelly – 15 December 2024</t>
  </si>
  <si>
    <t>Travel Period : 1 April 2024 – 15 December 2024</t>
  </si>
  <si>
    <t>Black out date : 09 – 11 May 2024</t>
  </si>
  <si>
    <t>www.marriott.com</t>
  </si>
  <si>
    <t>01.09.24 - 20.12.24</t>
  </si>
  <si>
    <t>Booking Period : Immediately –30 June 2024</t>
  </si>
  <si>
    <t>Stay Validity : Immediately – 20 December 2024</t>
  </si>
  <si>
    <t>Цены отелей о.Бали-лучшие спецпредложения  на 2024  год</t>
  </si>
  <si>
    <t xml:space="preserve">SPO Rates Bali  2024 </t>
  </si>
  <si>
    <t>SPO Rates update 15.04.24</t>
  </si>
  <si>
    <t>SPO Rates update 11.04.24</t>
  </si>
  <si>
    <t>Booking period: 1 April – 30 June 2024.</t>
  </si>
  <si>
    <t>Traveling period: 1 April 2024-28 February 2025</t>
  </si>
  <si>
    <t>SPO Rates update 12.04.24</t>
  </si>
  <si>
    <t>Travelling Period               : Now - 31 May 2024</t>
  </si>
  <si>
    <t>Melia Room Garden View</t>
  </si>
  <si>
    <t>15.04.24 - 30.04.24</t>
  </si>
  <si>
    <t>www.meliabali.com</t>
  </si>
  <si>
    <t>Junior suite</t>
  </si>
  <si>
    <t>Family Suite</t>
  </si>
  <si>
    <t>Lagoon Access Junior Suite</t>
  </si>
  <si>
    <t>FREE WIFI</t>
  </si>
  <si>
    <t>The level junior suite</t>
  </si>
  <si>
    <t>The level romance suite</t>
  </si>
  <si>
    <t>The Level Lagoon Access Junior Suite</t>
  </si>
  <si>
    <t>The Level Garden Villa</t>
  </si>
  <si>
    <t>01.05.24 - 30.06.24</t>
  </si>
  <si>
    <t xml:space="preserve">Melia Bali – Tactical Promotion 2024 </t>
  </si>
  <si>
    <t xml:space="preserve">Traveling Date   : April 2024  – 30th September 2024 </t>
  </si>
  <si>
    <t>Booking Window: 01st April – 31st May 2024</t>
  </si>
  <si>
    <t>Code: SPC_Apr24</t>
  </si>
  <si>
    <t>Grand Deluxe Room (65 кв м)</t>
  </si>
  <si>
    <t>13.04.24 - 18.04.24</t>
  </si>
  <si>
    <t>Grand Deluxe Ocean Room (65 кв м)</t>
  </si>
  <si>
    <t xml:space="preserve">www.kempinski.com/bali  </t>
  </si>
  <si>
    <t>Grand Deluxe Lagoon Room (80 кв м)</t>
  </si>
  <si>
    <t xml:space="preserve">Cliff Private Pool Junior Suite </t>
  </si>
  <si>
    <t xml:space="preserve">Cliff Private Pool Ocean Junior Suite </t>
  </si>
  <si>
    <t>Sriwijaya Two Bedroom Villa</t>
  </si>
  <si>
    <t>19.04.24 - 14.07.24</t>
  </si>
  <si>
    <t>21.12.24 - 26.12.24</t>
  </si>
  <si>
    <t>27.12.24 - 07.01.25</t>
  </si>
  <si>
    <t>08.01.25 - 31.03.25</t>
  </si>
  <si>
    <t>Booking Period: Now – 30 June 2024</t>
  </si>
  <si>
    <t>Staying Period: Now – 31 March 2025</t>
  </si>
  <si>
    <t>Rate Code for Special Offer: WHRUSO.</t>
  </si>
  <si>
    <t>ADDITIONAL BENEFIT  : Valid for Regular Season &amp; High Season only (Exclude Peak Season 22.12.22 - 07.01.23)</t>
  </si>
  <si>
    <t>*Stay minimum 7 nights: get 1X dinner at Reef Beach Club for 2 persons (Sriwijaya 2 BR Villa valid for 4 people).</t>
  </si>
  <si>
    <t>*Stay minimum 12 nights: get 1X dinner at Reef Beach Clun and 1X 60 minutes Spa Massage for 2 persons</t>
  </si>
  <si>
    <t>Not combinable with Other offer and benefit</t>
  </si>
  <si>
    <t>SANTIKA SILIGITA 3*</t>
  </si>
  <si>
    <t>www.santika.com</t>
  </si>
  <si>
    <t xml:space="preserve"> Traveling Period : 15 April - 23 December 2024</t>
  </si>
  <si>
    <t>Selling Period : 15 April - 23 December 2024</t>
  </si>
  <si>
    <t xml:space="preserve">Grand Deluxe Room </t>
  </si>
  <si>
    <t>Grand Deluxe Ocean Room</t>
  </si>
  <si>
    <t xml:space="preserve">Grand Deluxe Lagoon Room </t>
  </si>
  <si>
    <t xml:space="preserve">Junior Suite </t>
  </si>
  <si>
    <t xml:space="preserve">Cliff Private Pool </t>
  </si>
  <si>
    <t>Cliff Private Pool Ocean</t>
  </si>
  <si>
    <t>Sriwijaya Two Bedroom</t>
  </si>
  <si>
    <t xml:space="preserve">Premiere Garden </t>
  </si>
  <si>
    <t>Premiere Ocean</t>
  </si>
  <si>
    <t>Premium Lounge Access Garden View Balcony (Premium Club Lounge Access Garden View)</t>
  </si>
  <si>
    <t>Premium Mezzanine Lounge Access Balcony (Premium Living Area Club Lounge Access)</t>
  </si>
  <si>
    <t>Dining Lounge Access Lagoon View</t>
  </si>
  <si>
    <t>Список отелей и вилл  2024</t>
  </si>
  <si>
    <t>NORTH BALI AREA</t>
  </si>
  <si>
    <t>BONDALIEM BEACH CLUB 4*</t>
  </si>
  <si>
    <t>Deluxe Room new</t>
  </si>
  <si>
    <t>https://www.bondalembeachclub.com</t>
  </si>
  <si>
    <t xml:space="preserve">Deluxe Cottage Ocean view </t>
  </si>
  <si>
    <t xml:space="preserve">Promo Rates validity:      01 MAR - 22 DEC 2024 </t>
  </si>
  <si>
    <t>SPO Rates update 16.04.24</t>
  </si>
  <si>
    <t>17.04.24 - 31.07.24</t>
  </si>
  <si>
    <t>01.08.24 - 31.08.24</t>
  </si>
  <si>
    <t>01.09.24 - 22.12.24</t>
  </si>
  <si>
    <t>BONDALEM BEACH CLUB 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</si>
</sst>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_-* #,##0.00_р_._-;\-* #,##0.00_р_._-;_-* \-??_р_._-;_-@_-"/>
    <numFmt numFmtId="166" formatCode="_-* #,##0.00\ _k_n_-;\-* #,##0.00\ _k_n_-;_-* &quot;-&quot;??\ _k_n_-;_-@_-"/>
    <numFmt numFmtId="167" formatCode="[$-409]d\-mmm\-yy;@"/>
  </numFmts>
  <fonts count="162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</font>
    <font>
      <b/>
      <sz val="11"/>
      <color indexed="53"/>
      <name val="Calibri"/>
      <family val="2"/>
      <charset val="204"/>
    </font>
    <font>
      <b/>
      <sz val="11"/>
      <color rgb="FF002060"/>
      <name val="Calibri"/>
      <family val="2"/>
      <charset val="204"/>
    </font>
    <font>
      <b/>
      <sz val="11"/>
      <color indexed="10"/>
      <name val="Calibri"/>
      <family val="2"/>
    </font>
    <font>
      <b/>
      <sz val="11"/>
      <name val="Calibri"/>
      <family val="2"/>
      <charset val="204"/>
    </font>
    <font>
      <sz val="12"/>
      <name val="Calibri"/>
      <family val="2"/>
      <scheme val="minor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7"/>
      <color indexed="12"/>
      <name val="Arial Cyr"/>
      <family val="2"/>
      <charset val="204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alibri"/>
      <family val="2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u/>
      <sz val="12"/>
      <color indexed="12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 Cyr"/>
      <charset val="204"/>
    </font>
    <font>
      <sz val="12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indexed="10"/>
      <name val="Calibri"/>
      <family val="2"/>
      <charset val="204"/>
      <scheme val="minor"/>
    </font>
    <font>
      <b/>
      <sz val="14"/>
      <color indexed="10"/>
      <name val="Calibri"/>
      <family val="2"/>
      <scheme val="minor"/>
    </font>
    <font>
      <u/>
      <sz val="10"/>
      <color theme="10"/>
      <name val="Arial Cyr"/>
      <charset val="204"/>
    </font>
    <font>
      <sz val="8"/>
      <color rgb="FFFF0000"/>
      <name val="Arial"/>
      <family val="2"/>
    </font>
    <font>
      <i/>
      <sz val="10"/>
      <color rgb="FFFF0000"/>
      <name val="Arial Cyr"/>
    </font>
    <font>
      <b/>
      <sz val="9"/>
      <color indexed="10"/>
      <name val="Arial"/>
      <family val="2"/>
    </font>
    <font>
      <sz val="12"/>
      <name val="Calibri"/>
      <family val="2"/>
    </font>
    <font>
      <sz val="8"/>
      <color rgb="FF0070C0"/>
      <name val="Arial"/>
      <family val="2"/>
      <charset val="204"/>
    </font>
    <font>
      <sz val="8"/>
      <name val="Arial"/>
      <family val="2"/>
      <charset val="204"/>
    </font>
    <font>
      <b/>
      <u/>
      <sz val="12"/>
      <color indexed="12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9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1"/>
      <name val="Calibri"/>
      <family val="2"/>
    </font>
    <font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9"/>
      <color theme="3" tint="-0.249977111117893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  <scheme val="minor"/>
    </font>
    <font>
      <sz val="9"/>
      <color rgb="FFFF0000"/>
      <name val="Arial Cyr"/>
      <charset val="204"/>
    </font>
    <font>
      <sz val="9"/>
      <color rgb="FFFF0000"/>
      <name val="Arial Cyr"/>
    </font>
    <font>
      <sz val="10"/>
      <name val="Calibri"/>
      <family val="2"/>
      <charset val="204"/>
    </font>
    <font>
      <u/>
      <sz val="12"/>
      <color rgb="FFFF0000"/>
      <name val="Calibri"/>
      <family val="2"/>
    </font>
    <font>
      <b/>
      <sz val="9"/>
      <color rgb="FFFF0000"/>
      <name val="Arial Cyr"/>
      <charset val="204"/>
    </font>
    <font>
      <b/>
      <sz val="10"/>
      <color rgb="FFFF0000"/>
      <name val="Arial Cy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Calibri"/>
      <family val="2"/>
      <charset val="204"/>
      <scheme val="minor"/>
    </font>
    <font>
      <b/>
      <u/>
      <sz val="9"/>
      <color rgb="FFFF0000"/>
      <name val="Arial"/>
      <family val="2"/>
    </font>
    <font>
      <b/>
      <sz val="10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1"/>
      <color indexed="56"/>
      <name val="Arial Cyr"/>
      <family val="2"/>
      <charset val="204"/>
    </font>
    <font>
      <sz val="11"/>
      <name val="Arial Cyr"/>
      <family val="2"/>
      <charset val="204"/>
    </font>
    <font>
      <sz val="11"/>
      <color indexed="10"/>
      <name val="Arial Cyr"/>
      <family val="2"/>
      <charset val="204"/>
    </font>
    <font>
      <b/>
      <sz val="16"/>
      <color rgb="FF002060"/>
      <name val="Calibri"/>
      <family val="2"/>
      <scheme val="minor"/>
    </font>
    <font>
      <b/>
      <sz val="24"/>
      <color rgb="FF002060"/>
      <name val="Calibri"/>
      <family val="2"/>
      <charset val="204"/>
      <scheme val="minor"/>
    </font>
    <font>
      <b/>
      <sz val="20"/>
      <color rgb="FF002060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6"/>
      <name val="Calibri"/>
      <family val="2"/>
      <scheme val="minor"/>
    </font>
    <font>
      <sz val="16"/>
      <name val="Calibri"/>
      <family val="2"/>
    </font>
    <font>
      <b/>
      <sz val="11"/>
      <color rgb="FF002060"/>
      <name val="Arial Cyr"/>
    </font>
    <font>
      <b/>
      <sz val="11"/>
      <name val="Arial Cyr"/>
      <family val="2"/>
      <charset val="204"/>
    </font>
    <font>
      <sz val="14"/>
      <name val="Calibri"/>
      <family val="2"/>
      <scheme val="minor"/>
    </font>
    <font>
      <b/>
      <sz val="11"/>
      <color theme="8" tint="0.39997558519241921"/>
      <name val="Arial Cyr"/>
    </font>
    <font>
      <sz val="9"/>
      <color indexed="10"/>
      <name val="Arial"/>
      <family val="2"/>
    </font>
    <font>
      <i/>
      <sz val="11"/>
      <color indexed="10"/>
      <name val="Calibri"/>
      <family val="2"/>
      <scheme val="minor"/>
    </font>
    <font>
      <i/>
      <sz val="9"/>
      <color rgb="FFFF0000"/>
      <name val="Arial"/>
      <family val="2"/>
    </font>
    <font>
      <u/>
      <sz val="12"/>
      <color indexed="10"/>
      <name val="Calibri"/>
      <family val="2"/>
      <scheme val="minor"/>
    </font>
    <font>
      <b/>
      <i/>
      <u/>
      <sz val="12"/>
      <color indexed="10"/>
      <name val="Calibri"/>
      <family val="2"/>
      <scheme val="minor"/>
    </font>
    <font>
      <sz val="12"/>
      <name val="Calibri Light"/>
      <family val="2"/>
    </font>
    <font>
      <b/>
      <sz val="12"/>
      <name val="Calibri Light"/>
      <family val="2"/>
    </font>
    <font>
      <u/>
      <sz val="12"/>
      <name val="Calibri Light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Avenir"/>
    </font>
    <font>
      <b/>
      <u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i/>
      <sz val="10"/>
      <color rgb="FF000000"/>
      <name val="Arial"/>
      <family val="2"/>
    </font>
    <font>
      <b/>
      <i/>
      <sz val="10"/>
      <color indexed="10"/>
      <name val="Arial"/>
      <family val="2"/>
    </font>
    <font>
      <u/>
      <sz val="12"/>
      <color indexed="12"/>
      <name val="Arial"/>
      <family val="2"/>
    </font>
    <font>
      <sz val="12"/>
      <color rgb="FFFF0000"/>
      <name val="Arial Cyr"/>
    </font>
    <font>
      <b/>
      <sz val="14"/>
      <name val="Calibri"/>
      <family val="2"/>
      <scheme val="minor"/>
    </font>
    <font>
      <sz val="11"/>
      <color theme="1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u/>
      <sz val="10"/>
      <color theme="10"/>
      <name val="Arimo"/>
    </font>
    <font>
      <b/>
      <sz val="12"/>
      <color rgb="FFFF0000"/>
      <name val="Calibri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theme="5" tint="0.79998168889431442"/>
        <bgColor rgb="FFEAF1DD"/>
      </patternFill>
    </fill>
  </fills>
  <borders count="2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6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6" fillId="23" borderId="7" applyNumberFormat="0" applyFont="0" applyAlignment="0" applyProtection="0"/>
    <xf numFmtId="0" fontId="36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8" fillId="0" borderId="0"/>
    <xf numFmtId="0" fontId="36" fillId="0" borderId="0"/>
    <xf numFmtId="0" fontId="16" fillId="0" borderId="0"/>
    <xf numFmtId="0" fontId="39" fillId="0" borderId="0"/>
    <xf numFmtId="0" fontId="36" fillId="0" borderId="0" applyFill="0" applyBorder="0"/>
    <xf numFmtId="0" fontId="40" fillId="0" borderId="0"/>
    <xf numFmtId="0" fontId="35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16" fillId="0" borderId="0" applyFill="0" applyBorder="0"/>
    <xf numFmtId="0" fontId="35" fillId="0" borderId="0" applyNumberFormat="0" applyFill="0" applyBorder="0" applyAlignment="0" applyProtection="0">
      <alignment vertical="top"/>
      <protection locked="0"/>
    </xf>
    <xf numFmtId="0" fontId="16" fillId="23" borderId="7" applyNumberFormat="0" applyFont="0" applyAlignment="0" applyProtection="0"/>
    <xf numFmtId="0" fontId="15" fillId="0" borderId="0"/>
    <xf numFmtId="0" fontId="16" fillId="0" borderId="0" applyFill="0" applyBorder="0"/>
    <xf numFmtId="0" fontId="33" fillId="0" borderId="20" applyNumberFormat="0" applyFill="0" applyAlignment="0" applyProtection="0"/>
    <xf numFmtId="0" fontId="33" fillId="0" borderId="16" applyNumberFormat="0" applyFill="0" applyAlignment="0" applyProtection="0"/>
    <xf numFmtId="0" fontId="31" fillId="20" borderId="15" applyNumberFormat="0" applyAlignment="0" applyProtection="0"/>
    <xf numFmtId="0" fontId="16" fillId="23" borderId="14" applyNumberFormat="0" applyFont="0" applyAlignment="0" applyProtection="0"/>
    <xf numFmtId="0" fontId="16" fillId="23" borderId="14" applyNumberFormat="0" applyFont="0" applyAlignment="0" applyProtection="0"/>
    <xf numFmtId="0" fontId="28" fillId="7" borderId="13" applyNumberFormat="0" applyAlignment="0" applyProtection="0"/>
    <xf numFmtId="0" fontId="21" fillId="20" borderId="17" applyNumberFormat="0" applyAlignment="0" applyProtection="0"/>
    <xf numFmtId="0" fontId="21" fillId="20" borderId="12" applyNumberFormat="0" applyAlignment="0" applyProtection="0"/>
    <xf numFmtId="0" fontId="21" fillId="20" borderId="13" applyNumberFormat="0" applyAlignment="0" applyProtection="0"/>
    <xf numFmtId="0" fontId="28" fillId="7" borderId="17" applyNumberFormat="0" applyAlignment="0" applyProtection="0"/>
    <xf numFmtId="0" fontId="28" fillId="7" borderId="12" applyNumberFormat="0" applyAlignment="0" applyProtection="0"/>
    <xf numFmtId="0" fontId="31" fillId="20" borderId="19" applyNumberFormat="0" applyAlignment="0" applyProtection="0"/>
    <xf numFmtId="0" fontId="16" fillId="23" borderId="18" applyNumberFormat="0" applyFont="0" applyAlignment="0" applyProtection="0"/>
    <xf numFmtId="0" fontId="16" fillId="23" borderId="18" applyNumberFormat="0" applyFont="0" applyAlignment="0" applyProtection="0"/>
    <xf numFmtId="0" fontId="14" fillId="0" borderId="0"/>
    <xf numFmtId="0" fontId="16" fillId="23" borderId="18" applyNumberFormat="0" applyFont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37" fillId="0" borderId="0"/>
    <xf numFmtId="0" fontId="40" fillId="0" borderId="0"/>
    <xf numFmtId="0" fontId="16" fillId="0" borderId="0"/>
    <xf numFmtId="0" fontId="16" fillId="23" borderId="14" applyNumberFormat="0" applyFont="0" applyAlignment="0" applyProtection="0"/>
    <xf numFmtId="0" fontId="21" fillId="20" borderId="21" applyNumberFormat="0" applyAlignment="0" applyProtection="0"/>
    <xf numFmtId="0" fontId="28" fillId="7" borderId="21" applyNumberFormat="0" applyAlignment="0" applyProtection="0"/>
    <xf numFmtId="0" fontId="16" fillId="23" borderId="22" applyNumberFormat="0" applyFont="0" applyAlignment="0" applyProtection="0"/>
    <xf numFmtId="0" fontId="16" fillId="23" borderId="22" applyNumberFormat="0" applyFont="0" applyAlignment="0" applyProtection="0"/>
    <xf numFmtId="0" fontId="31" fillId="20" borderId="23" applyNumberFormat="0" applyAlignment="0" applyProtection="0"/>
    <xf numFmtId="0" fontId="33" fillId="0" borderId="24" applyNumberFormat="0" applyFill="0" applyAlignment="0" applyProtection="0"/>
    <xf numFmtId="0" fontId="13" fillId="0" borderId="0"/>
    <xf numFmtId="0" fontId="16" fillId="23" borderId="22" applyNumberFormat="0" applyFont="0" applyAlignment="0" applyProtection="0"/>
    <xf numFmtId="0" fontId="1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6" fillId="0" borderId="0" applyFill="0" applyBorder="0"/>
    <xf numFmtId="0" fontId="44" fillId="0" borderId="0"/>
    <xf numFmtId="0" fontId="10" fillId="0" borderId="0"/>
    <xf numFmtId="0" fontId="40" fillId="0" borderId="0"/>
    <xf numFmtId="0" fontId="10" fillId="0" borderId="0"/>
    <xf numFmtId="164" fontId="37" fillId="0" borderId="0" applyFont="0" applyFill="0" applyBorder="0" applyAlignment="0" applyProtection="0"/>
    <xf numFmtId="0" fontId="56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4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26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6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31" fillId="20" borderId="28" applyNumberFormat="0" applyAlignment="0" applyProtection="0"/>
    <xf numFmtId="0" fontId="32" fillId="0" borderId="0" applyNumberFormat="0" applyFill="0" applyBorder="0" applyAlignment="0" applyProtection="0"/>
    <xf numFmtId="0" fontId="33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58" fillId="0" borderId="34">
      <alignment horizontal="center" vertical="center"/>
    </xf>
    <xf numFmtId="164" fontId="37" fillId="0" borderId="0" applyFont="0" applyFill="0" applyBorder="0" applyAlignment="0" applyProtection="0"/>
    <xf numFmtId="0" fontId="10" fillId="0" borderId="0"/>
    <xf numFmtId="164" fontId="37" fillId="0" borderId="0" applyFont="0" applyFill="0" applyBorder="0" applyAlignment="0" applyProtection="0"/>
    <xf numFmtId="0" fontId="56" fillId="0" borderId="0"/>
    <xf numFmtId="0" fontId="44" fillId="0" borderId="0"/>
    <xf numFmtId="0" fontId="16" fillId="23" borderId="27" applyNumberFormat="0" applyFont="0" applyAlignment="0" applyProtection="0"/>
    <xf numFmtId="0" fontId="10" fillId="0" borderId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1" fillId="20" borderId="28" applyNumberForma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28" fillId="7" borderId="26" applyNumberForma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0" fontId="28" fillId="7" borderId="26" applyNumberFormat="0" applyAlignment="0" applyProtection="0"/>
    <xf numFmtId="0" fontId="28" fillId="7" borderId="26" applyNumberFormat="0" applyAlignment="0" applyProtection="0"/>
    <xf numFmtId="0" fontId="31" fillId="20" borderId="28" applyNumberForma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10" fillId="0" borderId="0"/>
    <xf numFmtId="0" fontId="16" fillId="23" borderId="27" applyNumberFormat="0" applyFont="0" applyAlignment="0" applyProtection="0"/>
    <xf numFmtId="0" fontId="10" fillId="0" borderId="0"/>
    <xf numFmtId="0" fontId="16" fillId="23" borderId="27" applyNumberFormat="0" applyFont="0" applyAlignment="0" applyProtection="0"/>
    <xf numFmtId="0" fontId="56" fillId="0" borderId="0"/>
    <xf numFmtId="0" fontId="44" fillId="0" borderId="0"/>
    <xf numFmtId="43" fontId="44" fillId="0" borderId="0" applyFont="0" applyFill="0" applyBorder="0" applyAlignment="0" applyProtection="0"/>
    <xf numFmtId="0" fontId="38" fillId="0" borderId="0"/>
    <xf numFmtId="0" fontId="58" fillId="0" borderId="34">
      <alignment horizontal="center" vertical="center"/>
    </xf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31" fillId="20" borderId="28" applyNumberFormat="0" applyAlignment="0" applyProtection="0"/>
    <xf numFmtId="0" fontId="28" fillId="7" borderId="26" applyNumberFormat="0" applyAlignment="0" applyProtection="0"/>
    <xf numFmtId="0" fontId="28" fillId="7" borderId="26" applyNumberForma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0" fontId="28" fillId="7" borderId="26" applyNumberForma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31" fillId="20" borderId="28" applyNumberFormat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31" fillId="20" borderId="28" applyNumberFormat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21" fillId="20" borderId="26" applyNumberFormat="0" applyAlignment="0" applyProtection="0"/>
    <xf numFmtId="0" fontId="28" fillId="7" borderId="26" applyNumberForma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31" fillId="20" borderId="28" applyNumberFormat="0" applyAlignment="0" applyProtection="0"/>
    <xf numFmtId="0" fontId="33" fillId="0" borderId="29" applyNumberFormat="0" applyFill="0" applyAlignment="0" applyProtection="0"/>
    <xf numFmtId="0" fontId="28" fillId="7" borderId="26" applyNumberForma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0" fontId="16" fillId="23" borderId="27" applyNumberFormat="0" applyFont="0" applyAlignment="0" applyProtection="0"/>
    <xf numFmtId="0" fontId="28" fillId="7" borderId="26" applyNumberFormat="0" applyAlignment="0" applyProtection="0"/>
    <xf numFmtId="0" fontId="33" fillId="0" borderId="29" applyNumberFormat="0" applyFill="0" applyAlignment="0" applyProtection="0"/>
    <xf numFmtId="0" fontId="33" fillId="0" borderId="29" applyNumberFormat="0" applyFill="0" applyAlignment="0" applyProtection="0"/>
    <xf numFmtId="0" fontId="31" fillId="20" borderId="28" applyNumberForma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28" fillId="7" borderId="26" applyNumberForma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0" fontId="28" fillId="7" borderId="26" applyNumberFormat="0" applyAlignment="0" applyProtection="0"/>
    <xf numFmtId="0" fontId="28" fillId="7" borderId="26" applyNumberFormat="0" applyAlignment="0" applyProtection="0"/>
    <xf numFmtId="0" fontId="31" fillId="20" borderId="28" applyNumberForma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33" fillId="0" borderId="29" applyNumberFormat="0" applyFill="0" applyAlignment="0" applyProtection="0"/>
    <xf numFmtId="0" fontId="31" fillId="20" borderId="28" applyNumberFormat="0" applyAlignment="0" applyProtection="0"/>
    <xf numFmtId="0" fontId="21" fillId="20" borderId="26" applyNumberFormat="0" applyAlignment="0" applyProtection="0"/>
    <xf numFmtId="0" fontId="28" fillId="7" borderId="26" applyNumberFormat="0" applyAlignment="0" applyProtection="0"/>
    <xf numFmtId="0" fontId="31" fillId="20" borderId="28" applyNumberForma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16" fillId="23" borderId="27" applyNumberFormat="0" applyFont="0" applyAlignment="0" applyProtection="0"/>
    <xf numFmtId="0" fontId="10" fillId="0" borderId="0"/>
    <xf numFmtId="0" fontId="10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0" fillId="30" borderId="35">
      <alignment horizontal="center" vertical="center" wrapText="1"/>
    </xf>
    <xf numFmtId="0" fontId="60" fillId="29" borderId="34">
      <alignment horizontal="center" vertical="center" wrapText="1"/>
    </xf>
    <xf numFmtId="0" fontId="21" fillId="20" borderId="30" applyNumberFormat="0" applyAlignment="0" applyProtection="0"/>
    <xf numFmtId="0" fontId="60" fillId="29" borderId="34">
      <alignment horizontal="center" vertical="center" wrapText="1"/>
    </xf>
    <xf numFmtId="0" fontId="60" fillId="29" borderId="34">
      <alignment horizontal="center" vertical="center" wrapText="1"/>
    </xf>
    <xf numFmtId="0" fontId="60" fillId="30" borderId="35">
      <alignment horizontal="center" vertical="center" wrapText="1"/>
    </xf>
    <xf numFmtId="0" fontId="60" fillId="29" borderId="34">
      <alignment horizontal="center" vertical="center" wrapText="1"/>
    </xf>
    <xf numFmtId="0" fontId="59" fillId="0" borderId="35">
      <alignment horizontal="center" vertical="center"/>
    </xf>
    <xf numFmtId="0" fontId="58" fillId="0" borderId="34">
      <alignment horizontal="center" vertical="center"/>
    </xf>
    <xf numFmtId="0" fontId="58" fillId="0" borderId="34">
      <alignment horizontal="center" vertical="center"/>
    </xf>
    <xf numFmtId="0" fontId="28" fillId="7" borderId="30" applyNumberFormat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31" fillId="20" borderId="32" applyNumberFormat="0" applyAlignment="0" applyProtection="0"/>
    <xf numFmtId="0" fontId="33" fillId="0" borderId="33" applyNumberFormat="0" applyFill="0" applyAlignment="0" applyProtection="0"/>
    <xf numFmtId="0" fontId="38" fillId="0" borderId="0"/>
    <xf numFmtId="0" fontId="58" fillId="0" borderId="34">
      <alignment horizontal="center" vertical="center"/>
    </xf>
    <xf numFmtId="0" fontId="59" fillId="0" borderId="40">
      <alignment horizontal="center" vertical="center"/>
    </xf>
    <xf numFmtId="0" fontId="40" fillId="0" borderId="0"/>
    <xf numFmtId="0" fontId="37" fillId="0" borderId="0"/>
    <xf numFmtId="0" fontId="57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0" fontId="59" fillId="0" borderId="35">
      <alignment horizontal="center" vertical="center"/>
    </xf>
    <xf numFmtId="0" fontId="16" fillId="23" borderId="31" applyNumberFormat="0" applyFont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1" fillId="20" borderId="32" applyNumberForma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28" fillId="7" borderId="30" applyNumberFormat="0" applyAlignment="0" applyProtection="0"/>
    <xf numFmtId="0" fontId="21" fillId="20" borderId="30" applyNumberFormat="0" applyAlignment="0" applyProtection="0"/>
    <xf numFmtId="0" fontId="21" fillId="20" borderId="30" applyNumberFormat="0" applyAlignment="0" applyProtection="0"/>
    <xf numFmtId="0" fontId="21" fillId="20" borderId="30" applyNumberFormat="0" applyAlignment="0" applyProtection="0"/>
    <xf numFmtId="0" fontId="28" fillId="7" borderId="30" applyNumberFormat="0" applyAlignment="0" applyProtection="0"/>
    <xf numFmtId="0" fontId="28" fillId="7" borderId="30" applyNumberFormat="0" applyAlignment="0" applyProtection="0"/>
    <xf numFmtId="0" fontId="31" fillId="20" borderId="32" applyNumberForma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31" fillId="20" borderId="53" applyNumberFormat="0" applyAlignment="0" applyProtection="0"/>
    <xf numFmtId="0" fontId="16" fillId="23" borderId="31" applyNumberFormat="0" applyFont="0" applyAlignment="0" applyProtection="0"/>
    <xf numFmtId="165" fontId="44" fillId="0" borderId="0" applyFill="0" applyBorder="0" applyAlignment="0" applyProtection="0"/>
    <xf numFmtId="0" fontId="60" fillId="29" borderId="34">
      <alignment horizontal="center" vertical="center" wrapText="1"/>
    </xf>
    <xf numFmtId="0" fontId="10" fillId="0" borderId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31" fillId="20" borderId="32" applyNumberFormat="0" applyAlignment="0" applyProtection="0"/>
    <xf numFmtId="0" fontId="28" fillId="7" borderId="30" applyNumberFormat="0" applyAlignment="0" applyProtection="0"/>
    <xf numFmtId="0" fontId="28" fillId="7" borderId="30" applyNumberFormat="0" applyAlignment="0" applyProtection="0"/>
    <xf numFmtId="0" fontId="21" fillId="20" borderId="30" applyNumberFormat="0" applyAlignment="0" applyProtection="0"/>
    <xf numFmtId="0" fontId="21" fillId="20" borderId="30" applyNumberFormat="0" applyAlignment="0" applyProtection="0"/>
    <xf numFmtId="0" fontId="21" fillId="20" borderId="30" applyNumberFormat="0" applyAlignment="0" applyProtection="0"/>
    <xf numFmtId="0" fontId="28" fillId="7" borderId="30" applyNumberForma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31" fillId="20" borderId="32" applyNumberFormat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31" fillId="20" borderId="32" applyNumberFormat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21" fillId="20" borderId="30" applyNumberFormat="0" applyAlignment="0" applyProtection="0"/>
    <xf numFmtId="0" fontId="28" fillId="7" borderId="30" applyNumberForma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31" fillId="20" borderId="32" applyNumberFormat="0" applyAlignment="0" applyProtection="0"/>
    <xf numFmtId="0" fontId="33" fillId="0" borderId="33" applyNumberFormat="0" applyFill="0" applyAlignment="0" applyProtection="0"/>
    <xf numFmtId="0" fontId="28" fillId="7" borderId="30" applyNumberFormat="0" applyAlignment="0" applyProtection="0"/>
    <xf numFmtId="0" fontId="21" fillId="20" borderId="30" applyNumberFormat="0" applyAlignment="0" applyProtection="0"/>
    <xf numFmtId="0" fontId="21" fillId="20" borderId="30" applyNumberFormat="0" applyAlignment="0" applyProtection="0"/>
    <xf numFmtId="0" fontId="16" fillId="23" borderId="31" applyNumberFormat="0" applyFont="0" applyAlignment="0" applyProtection="0"/>
    <xf numFmtId="0" fontId="28" fillId="7" borderId="30" applyNumberFormat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1" fillId="20" borderId="32" applyNumberForma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28" fillId="7" borderId="30" applyNumberFormat="0" applyAlignment="0" applyProtection="0"/>
    <xf numFmtId="0" fontId="21" fillId="20" borderId="30" applyNumberFormat="0" applyAlignment="0" applyProtection="0"/>
    <xf numFmtId="0" fontId="21" fillId="20" borderId="30" applyNumberFormat="0" applyAlignment="0" applyProtection="0"/>
    <xf numFmtId="0" fontId="21" fillId="20" borderId="30" applyNumberFormat="0" applyAlignment="0" applyProtection="0"/>
    <xf numFmtId="0" fontId="28" fillId="7" borderId="30" applyNumberFormat="0" applyAlignment="0" applyProtection="0"/>
    <xf numFmtId="0" fontId="28" fillId="7" borderId="30" applyNumberFormat="0" applyAlignment="0" applyProtection="0"/>
    <xf numFmtId="0" fontId="31" fillId="20" borderId="32" applyNumberForma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33" fillId="0" borderId="33" applyNumberFormat="0" applyFill="0" applyAlignment="0" applyProtection="0"/>
    <xf numFmtId="0" fontId="31" fillId="20" borderId="32" applyNumberFormat="0" applyAlignment="0" applyProtection="0"/>
    <xf numFmtId="0" fontId="21" fillId="20" borderId="30" applyNumberFormat="0" applyAlignment="0" applyProtection="0"/>
    <xf numFmtId="0" fontId="28" fillId="7" borderId="30" applyNumberFormat="0" applyAlignment="0" applyProtection="0"/>
    <xf numFmtId="0" fontId="31" fillId="20" borderId="32" applyNumberForma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16" fillId="23" borderId="31" applyNumberFormat="0" applyFont="0" applyAlignment="0" applyProtection="0"/>
    <xf numFmtId="0" fontId="44" fillId="0" borderId="0"/>
    <xf numFmtId="0" fontId="44" fillId="0" borderId="0"/>
    <xf numFmtId="0" fontId="16" fillId="0" borderId="0"/>
    <xf numFmtId="0" fontId="56" fillId="0" borderId="0"/>
    <xf numFmtId="0" fontId="40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6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38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56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8" fillId="0" borderId="0"/>
    <xf numFmtId="0" fontId="38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8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44" fillId="0" borderId="0"/>
    <xf numFmtId="0" fontId="38" fillId="0" borderId="0"/>
    <xf numFmtId="0" fontId="56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56" fillId="0" borderId="0"/>
    <xf numFmtId="0" fontId="56" fillId="0" borderId="0"/>
    <xf numFmtId="0" fontId="56" fillId="0" borderId="0"/>
    <xf numFmtId="0" fontId="38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62" fillId="0" borderId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8" fillId="0" borderId="34">
      <alignment wrapText="1"/>
    </xf>
    <xf numFmtId="0" fontId="59" fillId="0" borderId="35">
      <alignment wrapText="1"/>
    </xf>
    <xf numFmtId="0" fontId="58" fillId="0" borderId="34">
      <alignment wrapText="1"/>
    </xf>
    <xf numFmtId="0" fontId="58" fillId="0" borderId="34">
      <alignment wrapText="1"/>
    </xf>
    <xf numFmtId="0" fontId="58" fillId="0" borderId="34">
      <alignment wrapText="1"/>
    </xf>
    <xf numFmtId="0" fontId="58" fillId="0" borderId="34">
      <alignment wrapText="1"/>
    </xf>
    <xf numFmtId="0" fontId="59" fillId="0" borderId="35">
      <alignment wrapText="1"/>
    </xf>
    <xf numFmtId="0" fontId="55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37" fillId="0" borderId="0"/>
    <xf numFmtId="0" fontId="56" fillId="0" borderId="0"/>
    <xf numFmtId="0" fontId="44" fillId="0" borderId="0"/>
    <xf numFmtId="0" fontId="44" fillId="0" borderId="0"/>
    <xf numFmtId="0" fontId="56" fillId="0" borderId="0"/>
    <xf numFmtId="0" fontId="56" fillId="0" borderId="0"/>
    <xf numFmtId="0" fontId="10" fillId="0" borderId="0"/>
    <xf numFmtId="0" fontId="38" fillId="0" borderId="0"/>
    <xf numFmtId="0" fontId="66" fillId="0" borderId="0"/>
    <xf numFmtId="0" fontId="67" fillId="28" borderId="0" applyNumberFormat="0" applyBorder="0" applyAlignment="0" applyProtection="0"/>
    <xf numFmtId="166" fontId="6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68" fillId="27" borderId="0" applyNumberFormat="0" applyBorder="0" applyAlignment="0" applyProtection="0"/>
    <xf numFmtId="0" fontId="16" fillId="0" borderId="0" applyFill="0" applyBorder="0"/>
    <xf numFmtId="0" fontId="10" fillId="0" borderId="0"/>
    <xf numFmtId="0" fontId="37" fillId="0" borderId="0"/>
    <xf numFmtId="0" fontId="10" fillId="0" borderId="0"/>
    <xf numFmtId="0" fontId="38" fillId="0" borderId="0"/>
    <xf numFmtId="0" fontId="57" fillId="0" borderId="0" applyNumberFormat="0" applyFill="0" applyBorder="0" applyAlignment="0" applyProtection="0"/>
    <xf numFmtId="0" fontId="38" fillId="0" borderId="0"/>
    <xf numFmtId="0" fontId="40" fillId="0" borderId="0"/>
    <xf numFmtId="0" fontId="16" fillId="0" borderId="0"/>
    <xf numFmtId="0" fontId="40" fillId="0" borderId="0"/>
    <xf numFmtId="0" fontId="10" fillId="0" borderId="0"/>
    <xf numFmtId="0" fontId="16" fillId="0" borderId="0"/>
    <xf numFmtId="0" fontId="59" fillId="0" borderId="41">
      <alignment wrapText="1"/>
    </xf>
    <xf numFmtId="0" fontId="60" fillId="30" borderId="40">
      <alignment horizontal="center" vertical="center" wrapText="1"/>
    </xf>
    <xf numFmtId="0" fontId="16" fillId="23" borderId="43" applyNumberFormat="0" applyFont="0" applyAlignment="0" applyProtection="0"/>
    <xf numFmtId="0" fontId="60" fillId="30" borderId="40">
      <alignment horizontal="center" vertical="center" wrapText="1"/>
    </xf>
    <xf numFmtId="0" fontId="16" fillId="23" borderId="43" applyNumberFormat="0" applyFont="0" applyAlignment="0" applyProtection="0"/>
    <xf numFmtId="0" fontId="59" fillId="0" borderId="40">
      <alignment horizontal="center" vertical="center"/>
    </xf>
    <xf numFmtId="0" fontId="31" fillId="20" borderId="44" applyNumberFormat="0" applyAlignment="0" applyProtection="0"/>
    <xf numFmtId="0" fontId="16" fillId="23" borderId="43" applyNumberFormat="0" applyFont="0" applyAlignment="0" applyProtection="0"/>
    <xf numFmtId="0" fontId="16" fillId="23" borderId="47" applyNumberFormat="0" applyFont="0" applyAlignment="0" applyProtection="0"/>
    <xf numFmtId="0" fontId="21" fillId="20" borderId="36" applyNumberFormat="0" applyAlignment="0" applyProtection="0"/>
    <xf numFmtId="0" fontId="16" fillId="23" borderId="43" applyNumberFormat="0" applyFont="0" applyAlignment="0" applyProtection="0"/>
    <xf numFmtId="0" fontId="28" fillId="7" borderId="42" applyNumberFormat="0" applyAlignment="0" applyProtection="0"/>
    <xf numFmtId="0" fontId="31" fillId="20" borderId="44" applyNumberFormat="0" applyAlignment="0" applyProtection="0"/>
    <xf numFmtId="0" fontId="21" fillId="20" borderId="42" applyNumberFormat="0" applyAlignment="0" applyProtection="0"/>
    <xf numFmtId="0" fontId="31" fillId="20" borderId="44" applyNumberFormat="0" applyAlignment="0" applyProtection="0"/>
    <xf numFmtId="0" fontId="16" fillId="23" borderId="43" applyNumberFormat="0" applyFont="0" applyAlignment="0" applyProtection="0"/>
    <xf numFmtId="0" fontId="28" fillId="7" borderId="42" applyNumberFormat="0" applyAlignment="0" applyProtection="0"/>
    <xf numFmtId="0" fontId="28" fillId="7" borderId="36" applyNumberFormat="0" applyAlignment="0" applyProtection="0"/>
    <xf numFmtId="0" fontId="16" fillId="23" borderId="37" applyNumberFormat="0" applyFont="0" applyAlignment="0" applyProtection="0"/>
    <xf numFmtId="0" fontId="16" fillId="23" borderId="37" applyNumberFormat="0" applyFont="0" applyAlignment="0" applyProtection="0"/>
    <xf numFmtId="0" fontId="31" fillId="20" borderId="38" applyNumberFormat="0" applyAlignment="0" applyProtection="0"/>
    <xf numFmtId="0" fontId="33" fillId="0" borderId="39" applyNumberFormat="0" applyFill="0" applyAlignment="0" applyProtection="0"/>
    <xf numFmtId="0" fontId="38" fillId="0" borderId="0"/>
    <xf numFmtId="0" fontId="16" fillId="0" borderId="0"/>
    <xf numFmtId="0" fontId="40" fillId="0" borderId="0"/>
    <xf numFmtId="0" fontId="16" fillId="23" borderId="37" applyNumberFormat="0" applyFont="0" applyAlignment="0" applyProtection="0"/>
    <xf numFmtId="0" fontId="31" fillId="20" borderId="48" applyNumberFormat="0" applyAlignment="0" applyProtection="0"/>
    <xf numFmtId="0" fontId="21" fillId="20" borderId="51" applyNumberFormat="0" applyAlignment="0" applyProtection="0"/>
    <xf numFmtId="0" fontId="21" fillId="20" borderId="36" applyNumberFormat="0" applyAlignment="0" applyProtection="0"/>
    <xf numFmtId="0" fontId="28" fillId="7" borderId="36" applyNumberFormat="0" applyAlignment="0" applyProtection="0"/>
    <xf numFmtId="0" fontId="16" fillId="23" borderId="37" applyNumberFormat="0" applyFont="0" applyAlignment="0" applyProtection="0"/>
    <xf numFmtId="0" fontId="16" fillId="23" borderId="37" applyNumberFormat="0" applyFont="0" applyAlignment="0" applyProtection="0"/>
    <xf numFmtId="0" fontId="31" fillId="20" borderId="38" applyNumberFormat="0" applyAlignment="0" applyProtection="0"/>
    <xf numFmtId="0" fontId="33" fillId="0" borderId="39" applyNumberFormat="0" applyFill="0" applyAlignment="0" applyProtection="0"/>
    <xf numFmtId="0" fontId="16" fillId="23" borderId="37" applyNumberFormat="0" applyFont="0" applyAlignment="0" applyProtection="0"/>
    <xf numFmtId="0" fontId="10" fillId="0" borderId="0"/>
    <xf numFmtId="164" fontId="16" fillId="0" borderId="0" applyFont="0" applyFill="0" applyBorder="0" applyAlignment="0" applyProtection="0"/>
    <xf numFmtId="0" fontId="58" fillId="0" borderId="34">
      <alignment horizontal="center" vertical="center"/>
    </xf>
    <xf numFmtId="0" fontId="59" fillId="0" borderId="35">
      <alignment horizontal="center" vertical="center"/>
    </xf>
    <xf numFmtId="0" fontId="58" fillId="0" borderId="34">
      <alignment horizontal="center" vertical="center"/>
    </xf>
    <xf numFmtId="0" fontId="58" fillId="0" borderId="34">
      <alignment horizontal="center" vertical="center"/>
    </xf>
    <xf numFmtId="0" fontId="58" fillId="0" borderId="34">
      <alignment horizontal="center" vertical="center"/>
    </xf>
    <xf numFmtId="0" fontId="58" fillId="0" borderId="34">
      <alignment horizontal="center" vertical="center"/>
    </xf>
    <xf numFmtId="0" fontId="59" fillId="0" borderId="35">
      <alignment horizontal="center" vertical="center"/>
    </xf>
    <xf numFmtId="0" fontId="60" fillId="29" borderId="34">
      <alignment horizontal="center" vertical="center" wrapText="1"/>
    </xf>
    <xf numFmtId="0" fontId="60" fillId="30" borderId="35">
      <alignment horizontal="center" vertical="center" wrapText="1"/>
    </xf>
    <xf numFmtId="0" fontId="60" fillId="29" borderId="34">
      <alignment horizontal="center" vertical="center" wrapText="1"/>
    </xf>
    <xf numFmtId="0" fontId="60" fillId="29" borderId="34">
      <alignment horizontal="center" vertical="center" wrapText="1"/>
    </xf>
    <xf numFmtId="0" fontId="60" fillId="29" borderId="34">
      <alignment horizontal="center" vertical="center" wrapText="1"/>
    </xf>
    <xf numFmtId="0" fontId="60" fillId="29" borderId="34">
      <alignment horizontal="center" vertical="center" wrapText="1"/>
    </xf>
    <xf numFmtId="0" fontId="60" fillId="30" borderId="3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34">
      <alignment wrapText="1"/>
    </xf>
    <xf numFmtId="0" fontId="59" fillId="0" borderId="35">
      <alignment wrapText="1"/>
    </xf>
    <xf numFmtId="0" fontId="58" fillId="0" borderId="34">
      <alignment wrapText="1"/>
    </xf>
    <xf numFmtId="0" fontId="58" fillId="0" borderId="34">
      <alignment wrapText="1"/>
    </xf>
    <xf numFmtId="0" fontId="58" fillId="0" borderId="34">
      <alignment wrapText="1"/>
    </xf>
    <xf numFmtId="0" fontId="58" fillId="0" borderId="34">
      <alignment wrapText="1"/>
    </xf>
    <xf numFmtId="0" fontId="59" fillId="0" borderId="35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7" borderId="50" applyNumberFormat="0" applyAlignment="0" applyProtection="0"/>
    <xf numFmtId="0" fontId="16" fillId="23" borderId="47" applyNumberFormat="0" applyFont="0" applyAlignment="0" applyProtection="0"/>
    <xf numFmtId="0" fontId="33" fillId="0" borderId="49" applyNumberFormat="0" applyFill="0" applyAlignment="0" applyProtection="0"/>
    <xf numFmtId="0" fontId="16" fillId="23" borderId="52" applyNumberFormat="0" applyFont="0" applyAlignment="0" applyProtection="0"/>
    <xf numFmtId="0" fontId="33" fillId="0" borderId="54" applyNumberFormat="0" applyFill="0" applyAlignment="0" applyProtection="0"/>
    <xf numFmtId="0" fontId="28" fillId="7" borderId="51" applyNumberFormat="0" applyAlignment="0" applyProtection="0"/>
    <xf numFmtId="0" fontId="28" fillId="7" borderId="50" applyNumberFormat="0" applyAlignment="0" applyProtection="0"/>
    <xf numFmtId="0" fontId="31" fillId="20" borderId="53" applyNumberFormat="0" applyAlignment="0" applyProtection="0"/>
    <xf numFmtId="0" fontId="33" fillId="0" borderId="49" applyNumberFormat="0" applyFill="0" applyAlignment="0" applyProtection="0"/>
    <xf numFmtId="0" fontId="31" fillId="20" borderId="53" applyNumberFormat="0" applyAlignment="0" applyProtection="0"/>
    <xf numFmtId="0" fontId="16" fillId="23" borderId="52" applyNumberFormat="0" applyFont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33" fillId="0" borderId="54" applyNumberFormat="0" applyFill="0" applyAlignment="0" applyProtection="0"/>
    <xf numFmtId="0" fontId="31" fillId="20" borderId="53" applyNumberFormat="0" applyAlignment="0" applyProtection="0"/>
    <xf numFmtId="0" fontId="21" fillId="20" borderId="51" applyNumberFormat="0" applyAlignment="0" applyProtection="0"/>
    <xf numFmtId="0" fontId="28" fillId="7" borderId="51" applyNumberFormat="0" applyAlignment="0" applyProtection="0"/>
    <xf numFmtId="0" fontId="60" fillId="30" borderId="41">
      <alignment horizontal="center" vertical="center" wrapText="1"/>
    </xf>
    <xf numFmtId="0" fontId="59" fillId="0" borderId="41">
      <alignment horizontal="center" vertical="center"/>
    </xf>
    <xf numFmtId="0" fontId="59" fillId="0" borderId="41">
      <alignment horizontal="center" vertical="center"/>
    </xf>
    <xf numFmtId="0" fontId="16" fillId="23" borderId="43" applyNumberFormat="0" applyFont="0" applyAlignment="0" applyProtection="0"/>
    <xf numFmtId="0" fontId="33" fillId="0" borderId="45" applyNumberFormat="0" applyFill="0" applyAlignment="0" applyProtection="0"/>
    <xf numFmtId="0" fontId="31" fillId="20" borderId="44" applyNumberFormat="0" applyAlignment="0" applyProtection="0"/>
    <xf numFmtId="0" fontId="16" fillId="23" borderId="43" applyNumberFormat="0" applyFont="0" applyAlignment="0" applyProtection="0"/>
    <xf numFmtId="0" fontId="16" fillId="23" borderId="43" applyNumberFormat="0" applyFont="0" applyAlignment="0" applyProtection="0"/>
    <xf numFmtId="0" fontId="28" fillId="7" borderId="42" applyNumberFormat="0" applyAlignment="0" applyProtection="0"/>
    <xf numFmtId="0" fontId="21" fillId="20" borderId="42" applyNumberFormat="0" applyAlignment="0" applyProtection="0"/>
    <xf numFmtId="0" fontId="33" fillId="0" borderId="49" applyNumberFormat="0" applyFill="0" applyAlignment="0" applyProtection="0"/>
    <xf numFmtId="0" fontId="16" fillId="23" borderId="47" applyNumberFormat="0" applyFont="0" applyAlignment="0" applyProtection="0"/>
    <xf numFmtId="0" fontId="16" fillId="23" borderId="43" applyNumberFormat="0" applyFont="0" applyAlignment="0" applyProtection="0"/>
    <xf numFmtId="0" fontId="28" fillId="7" borderId="50" applyNumberFormat="0" applyAlignment="0" applyProtection="0"/>
    <xf numFmtId="0" fontId="33" fillId="0" borderId="45" applyNumberFormat="0" applyFill="0" applyAlignment="0" applyProtection="0"/>
    <xf numFmtId="0" fontId="31" fillId="20" borderId="44" applyNumberFormat="0" applyAlignment="0" applyProtection="0"/>
    <xf numFmtId="0" fontId="16" fillId="23" borderId="43" applyNumberFormat="0" applyFont="0" applyAlignment="0" applyProtection="0"/>
    <xf numFmtId="0" fontId="16" fillId="23" borderId="43" applyNumberFormat="0" applyFont="0" applyAlignment="0" applyProtection="0"/>
    <xf numFmtId="0" fontId="28" fillId="7" borderId="42" applyNumberFormat="0" applyAlignment="0" applyProtection="0"/>
    <xf numFmtId="0" fontId="16" fillId="23" borderId="47" applyNumberFormat="0" applyFont="0" applyAlignment="0" applyProtection="0"/>
    <xf numFmtId="0" fontId="28" fillId="7" borderId="50" applyNumberFormat="0" applyAlignment="0" applyProtection="0"/>
    <xf numFmtId="0" fontId="21" fillId="20" borderId="50" applyNumberFormat="0" applyAlignment="0" applyProtection="0"/>
    <xf numFmtId="0" fontId="28" fillId="7" borderId="42" applyNumberFormat="0" applyAlignment="0" applyProtection="0"/>
    <xf numFmtId="0" fontId="21" fillId="20" borderId="42" applyNumberFormat="0" applyAlignment="0" applyProtection="0"/>
    <xf numFmtId="0" fontId="16" fillId="23" borderId="43" applyNumberFormat="0" applyFont="0" applyAlignment="0" applyProtection="0"/>
    <xf numFmtId="0" fontId="21" fillId="20" borderId="42" applyNumberFormat="0" applyAlignment="0" applyProtection="0"/>
    <xf numFmtId="0" fontId="16" fillId="23" borderId="43" applyNumberFormat="0" applyFont="0" applyAlignment="0" applyProtection="0"/>
    <xf numFmtId="0" fontId="33" fillId="0" borderId="45" applyNumberFormat="0" applyFill="0" applyAlignment="0" applyProtection="0"/>
    <xf numFmtId="0" fontId="16" fillId="23" borderId="43" applyNumberFormat="0" applyFont="0" applyAlignment="0" applyProtection="0"/>
    <xf numFmtId="0" fontId="33" fillId="0" borderId="45" applyNumberFormat="0" applyFill="0" applyAlignment="0" applyProtection="0"/>
    <xf numFmtId="0" fontId="28" fillId="7" borderId="42" applyNumberFormat="0" applyAlignment="0" applyProtection="0"/>
    <xf numFmtId="0" fontId="33" fillId="0" borderId="45" applyNumberFormat="0" applyFill="0" applyAlignment="0" applyProtection="0"/>
    <xf numFmtId="0" fontId="16" fillId="23" borderId="43" applyNumberFormat="0" applyFont="0" applyAlignment="0" applyProtection="0"/>
    <xf numFmtId="0" fontId="21" fillId="20" borderId="42" applyNumberFormat="0" applyAlignment="0" applyProtection="0"/>
    <xf numFmtId="0" fontId="28" fillId="7" borderId="42" applyNumberFormat="0" applyAlignment="0" applyProtection="0"/>
    <xf numFmtId="0" fontId="16" fillId="23" borderId="43" applyNumberFormat="0" applyFont="0" applyAlignment="0" applyProtection="0"/>
    <xf numFmtId="0" fontId="16" fillId="23" borderId="43" applyNumberFormat="0" applyFont="0" applyAlignment="0" applyProtection="0"/>
    <xf numFmtId="0" fontId="33" fillId="0" borderId="45" applyNumberFormat="0" applyFill="0" applyAlignment="0" applyProtection="0"/>
    <xf numFmtId="0" fontId="16" fillId="23" borderId="43" applyNumberFormat="0" applyFont="0" applyAlignment="0" applyProtection="0"/>
    <xf numFmtId="0" fontId="59" fillId="0" borderId="41">
      <alignment wrapText="1"/>
    </xf>
    <xf numFmtId="0" fontId="59" fillId="0" borderId="41">
      <alignment wrapText="1"/>
    </xf>
    <xf numFmtId="0" fontId="21" fillId="20" borderId="50" applyNumberFormat="0" applyAlignment="0" applyProtection="0"/>
    <xf numFmtId="0" fontId="16" fillId="23" borderId="47" applyNumberFormat="0" applyFont="0" applyAlignment="0" applyProtection="0"/>
    <xf numFmtId="0" fontId="31" fillId="20" borderId="48" applyNumberFormat="0" applyAlignment="0" applyProtection="0"/>
    <xf numFmtId="0" fontId="31" fillId="20" borderId="53" applyNumberFormat="0" applyAlignment="0" applyProtection="0"/>
    <xf numFmtId="0" fontId="33" fillId="0" borderId="54" applyNumberFormat="0" applyFill="0" applyAlignment="0" applyProtection="0"/>
    <xf numFmtId="0" fontId="21" fillId="20" borderId="51" applyNumberFormat="0" applyAlignment="0" applyProtection="0"/>
    <xf numFmtId="0" fontId="21" fillId="20" borderId="51" applyNumberFormat="0" applyAlignment="0" applyProtection="0"/>
    <xf numFmtId="0" fontId="31" fillId="20" borderId="53" applyNumberFormat="0" applyAlignment="0" applyProtection="0"/>
    <xf numFmtId="0" fontId="16" fillId="23" borderId="47" applyNumberFormat="0" applyFont="0" applyAlignment="0" applyProtection="0"/>
    <xf numFmtId="0" fontId="33" fillId="0" borderId="54" applyNumberFormat="0" applyFill="0" applyAlignment="0" applyProtection="0"/>
    <xf numFmtId="0" fontId="16" fillId="23" borderId="47" applyNumberFormat="0" applyFon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28" fillId="7" borderId="50" applyNumberFormat="0" applyAlignment="0" applyProtection="0"/>
    <xf numFmtId="0" fontId="21" fillId="20" borderId="50" applyNumberFormat="0" applyAlignment="0" applyProtection="0"/>
    <xf numFmtId="0" fontId="28" fillId="7" borderId="50" applyNumberFormat="0" applyAlignment="0" applyProtection="0"/>
    <xf numFmtId="0" fontId="16" fillId="23" borderId="47" applyNumberFormat="0" applyFont="0" applyAlignment="0" applyProtection="0"/>
    <xf numFmtId="0" fontId="16" fillId="23" borderId="47" applyNumberFormat="0" applyFont="0" applyAlignment="0" applyProtection="0"/>
    <xf numFmtId="0" fontId="33" fillId="0" borderId="54" applyNumberFormat="0" applyFill="0" applyAlignment="0" applyProtection="0"/>
    <xf numFmtId="0" fontId="16" fillId="23" borderId="47" applyNumberFormat="0" applyFont="0" applyAlignment="0" applyProtection="0"/>
    <xf numFmtId="0" fontId="31" fillId="20" borderId="48" applyNumberFormat="0" applyAlignment="0" applyProtection="0"/>
    <xf numFmtId="0" fontId="33" fillId="0" borderId="49" applyNumberFormat="0" applyFill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31" fillId="20" borderId="53" applyNumberForma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28" fillId="7" borderId="51" applyNumberFormat="0" applyAlignment="0" applyProtection="0"/>
    <xf numFmtId="0" fontId="21" fillId="20" borderId="51" applyNumberFormat="0" applyAlignment="0" applyProtection="0"/>
    <xf numFmtId="0" fontId="28" fillId="7" borderId="51" applyNumberForma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31" fillId="20" borderId="53" applyNumberFormat="0" applyAlignment="0" applyProtection="0"/>
    <xf numFmtId="0" fontId="16" fillId="23" borderId="52" applyNumberFormat="0" applyFont="0" applyAlignment="0" applyProtection="0"/>
    <xf numFmtId="0" fontId="28" fillId="7" borderId="51" applyNumberFormat="0" applyAlignment="0" applyProtection="0"/>
    <xf numFmtId="0" fontId="21" fillId="20" borderId="51" applyNumberFormat="0" applyAlignment="0" applyProtection="0"/>
    <xf numFmtId="0" fontId="21" fillId="20" borderId="51" applyNumberFormat="0" applyAlignment="0" applyProtection="0"/>
    <xf numFmtId="0" fontId="28" fillId="7" borderId="51" applyNumberFormat="0" applyAlignment="0" applyProtection="0"/>
    <xf numFmtId="0" fontId="59" fillId="0" borderId="40">
      <alignment wrapText="1"/>
    </xf>
    <xf numFmtId="0" fontId="16" fillId="23" borderId="52" applyNumberFormat="0" applyFont="0" applyAlignment="0" applyProtection="0"/>
    <xf numFmtId="0" fontId="21" fillId="20" borderId="51" applyNumberFormat="0" applyAlignment="0" applyProtection="0"/>
    <xf numFmtId="0" fontId="31" fillId="20" borderId="53" applyNumberFormat="0" applyAlignment="0" applyProtection="0"/>
    <xf numFmtId="0" fontId="28" fillId="7" borderId="51" applyNumberFormat="0" applyAlignment="0" applyProtection="0"/>
    <xf numFmtId="0" fontId="59" fillId="0" borderId="40">
      <alignment wrapText="1"/>
    </xf>
    <xf numFmtId="0" fontId="21" fillId="20" borderId="51" applyNumberFormat="0" applyAlignment="0" applyProtection="0"/>
    <xf numFmtId="0" fontId="28" fillId="7" borderId="51" applyNumberForma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21" fillId="20" borderId="51" applyNumberFormat="0" applyAlignment="0" applyProtection="0"/>
    <xf numFmtId="0" fontId="60" fillId="30" borderId="41">
      <alignment horizontal="center" vertical="center" wrapText="1"/>
    </xf>
    <xf numFmtId="0" fontId="59" fillId="0" borderId="41">
      <alignment horizontal="center" vertical="center"/>
    </xf>
    <xf numFmtId="0" fontId="28" fillId="7" borderId="50" applyNumberFormat="0" applyAlignment="0" applyProtection="0"/>
    <xf numFmtId="0" fontId="33" fillId="0" borderId="49" applyNumberFormat="0" applyFill="0" applyAlignment="0" applyProtection="0"/>
    <xf numFmtId="0" fontId="28" fillId="7" borderId="42" applyNumberFormat="0" applyAlignment="0" applyProtection="0"/>
    <xf numFmtId="0" fontId="16" fillId="23" borderId="43" applyNumberFormat="0" applyFont="0" applyAlignment="0" applyProtection="0"/>
    <xf numFmtId="0" fontId="21" fillId="20" borderId="42" applyNumberFormat="0" applyAlignment="0" applyProtection="0"/>
    <xf numFmtId="0" fontId="33" fillId="0" borderId="45" applyNumberFormat="0" applyFill="0" applyAlignment="0" applyProtection="0"/>
    <xf numFmtId="0" fontId="21" fillId="20" borderId="42" applyNumberFormat="0" applyAlignment="0" applyProtection="0"/>
    <xf numFmtId="0" fontId="31" fillId="20" borderId="44" applyNumberFormat="0" applyAlignment="0" applyProtection="0"/>
    <xf numFmtId="0" fontId="16" fillId="23" borderId="43" applyNumberFormat="0" applyFont="0" applyAlignment="0" applyProtection="0"/>
    <xf numFmtId="0" fontId="28" fillId="7" borderId="46" applyNumberFormat="0" applyAlignment="0" applyProtection="0"/>
    <xf numFmtId="0" fontId="31" fillId="20" borderId="44" applyNumberFormat="0" applyAlignment="0" applyProtection="0"/>
    <xf numFmtId="0" fontId="28" fillId="7" borderId="42" applyNumberFormat="0" applyAlignment="0" applyProtection="0"/>
    <xf numFmtId="0" fontId="21" fillId="20" borderId="42" applyNumberFormat="0" applyAlignment="0" applyProtection="0"/>
    <xf numFmtId="0" fontId="31" fillId="20" borderId="44" applyNumberFormat="0" applyAlignment="0" applyProtection="0"/>
    <xf numFmtId="0" fontId="59" fillId="0" borderId="41">
      <alignment wrapText="1"/>
    </xf>
    <xf numFmtId="0" fontId="16" fillId="23" borderId="52" applyNumberFormat="0" applyFont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21" fillId="20" borderId="51" applyNumberFormat="0" applyAlignment="0" applyProtection="0"/>
    <xf numFmtId="0" fontId="28" fillId="7" borderId="51" applyNumberFormat="0" applyAlignment="0" applyProtection="0"/>
    <xf numFmtId="0" fontId="33" fillId="0" borderId="54" applyNumberFormat="0" applyFill="0" applyAlignment="0" applyProtection="0"/>
    <xf numFmtId="0" fontId="16" fillId="23" borderId="52" applyNumberFormat="0" applyFont="0" applyAlignment="0" applyProtection="0"/>
    <xf numFmtId="0" fontId="21" fillId="20" borderId="42" applyNumberFormat="0" applyAlignment="0" applyProtection="0"/>
    <xf numFmtId="0" fontId="31" fillId="20" borderId="53" applyNumberFormat="0" applyAlignment="0" applyProtection="0"/>
    <xf numFmtId="0" fontId="28" fillId="7" borderId="51" applyNumberFormat="0" applyAlignment="0" applyProtection="0"/>
    <xf numFmtId="0" fontId="16" fillId="23" borderId="52" applyNumberFormat="0" applyFont="0" applyAlignment="0" applyProtection="0"/>
    <xf numFmtId="0" fontId="31" fillId="20" borderId="53" applyNumberFormat="0" applyAlignment="0" applyProtection="0"/>
    <xf numFmtId="0" fontId="21" fillId="20" borderId="51" applyNumberFormat="0" applyAlignment="0" applyProtection="0"/>
    <xf numFmtId="0" fontId="21" fillId="20" borderId="42" applyNumberFormat="0" applyAlignment="0" applyProtection="0"/>
    <xf numFmtId="0" fontId="16" fillId="23" borderId="43" applyNumberFormat="0" applyFont="0" applyAlignment="0" applyProtection="0"/>
    <xf numFmtId="0" fontId="59" fillId="0" borderId="40">
      <alignment horizontal="center" vertical="center"/>
    </xf>
    <xf numFmtId="0" fontId="16" fillId="23" borderId="43" applyNumberFormat="0" applyFont="0" applyAlignment="0" applyProtection="0"/>
    <xf numFmtId="0" fontId="21" fillId="20" borderId="42" applyNumberFormat="0" applyAlignment="0" applyProtection="0"/>
    <xf numFmtId="0" fontId="21" fillId="20" borderId="42" applyNumberFormat="0" applyAlignment="0" applyProtection="0"/>
    <xf numFmtId="0" fontId="28" fillId="7" borderId="42" applyNumberFormat="0" applyAlignment="0" applyProtection="0"/>
    <xf numFmtId="0" fontId="59" fillId="0" borderId="40">
      <alignment horizontal="center" vertical="center"/>
    </xf>
    <xf numFmtId="0" fontId="60" fillId="30" borderId="40">
      <alignment horizontal="center" vertical="center" wrapText="1"/>
    </xf>
    <xf numFmtId="0" fontId="16" fillId="23" borderId="43" applyNumberFormat="0" applyFont="0" applyAlignment="0" applyProtection="0"/>
    <xf numFmtId="0" fontId="60" fillId="30" borderId="40">
      <alignment horizontal="center" vertical="center" wrapText="1"/>
    </xf>
    <xf numFmtId="0" fontId="16" fillId="23" borderId="52" applyNumberFormat="0" applyFont="0" applyAlignment="0" applyProtection="0"/>
    <xf numFmtId="0" fontId="16" fillId="23" borderId="47" applyNumberFormat="0" applyFont="0" applyAlignment="0" applyProtection="0"/>
    <xf numFmtId="0" fontId="21" fillId="20" borderId="50" applyNumberFormat="0" applyAlignment="0" applyProtection="0"/>
    <xf numFmtId="0" fontId="28" fillId="7" borderId="50" applyNumberFormat="0" applyAlignment="0" applyProtection="0"/>
    <xf numFmtId="0" fontId="21" fillId="20" borderId="50" applyNumberFormat="0" applyAlignment="0" applyProtection="0"/>
    <xf numFmtId="0" fontId="28" fillId="7" borderId="51" applyNumberFormat="0" applyAlignment="0" applyProtection="0"/>
    <xf numFmtId="0" fontId="16" fillId="23" borderId="52" applyNumberFormat="0" applyFont="0" applyAlignment="0" applyProtection="0"/>
    <xf numFmtId="0" fontId="33" fillId="0" borderId="54" applyNumberFormat="0" applyFill="0" applyAlignment="0" applyProtection="0"/>
    <xf numFmtId="0" fontId="33" fillId="0" borderId="49" applyNumberFormat="0" applyFill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31" fillId="20" borderId="53" applyNumberFormat="0" applyAlignment="0" applyProtection="0"/>
    <xf numFmtId="0" fontId="33" fillId="0" borderId="54" applyNumberFormat="0" applyFill="0" applyAlignment="0" applyProtection="0"/>
    <xf numFmtId="0" fontId="28" fillId="7" borderId="51" applyNumberFormat="0" applyAlignment="0" applyProtection="0"/>
    <xf numFmtId="0" fontId="28" fillId="7" borderId="51" applyNumberFormat="0" applyAlignment="0" applyProtection="0"/>
    <xf numFmtId="0" fontId="60" fillId="30" borderId="41">
      <alignment horizontal="center" vertical="center" wrapText="1"/>
    </xf>
    <xf numFmtId="0" fontId="21" fillId="20" borderId="42" applyNumberFormat="0" applyAlignment="0" applyProtection="0"/>
    <xf numFmtId="0" fontId="16" fillId="23" borderId="47" applyNumberFormat="0" applyFont="0" applyAlignment="0" applyProtection="0"/>
    <xf numFmtId="0" fontId="16" fillId="23" borderId="47" applyNumberFormat="0" applyFont="0" applyAlignment="0" applyProtection="0"/>
    <xf numFmtId="0" fontId="21" fillId="20" borderId="50" applyNumberFormat="0" applyAlignment="0" applyProtection="0"/>
    <xf numFmtId="0" fontId="21" fillId="20" borderId="46" applyNumberFormat="0" applyAlignment="0" applyProtection="0"/>
    <xf numFmtId="0" fontId="21" fillId="20" borderId="50" applyNumberFormat="0" applyAlignment="0" applyProtection="0"/>
    <xf numFmtId="0" fontId="33" fillId="0" borderId="49" applyNumberFormat="0" applyFill="0" applyAlignment="0" applyProtection="0"/>
    <xf numFmtId="0" fontId="16" fillId="23" borderId="47" applyNumberFormat="0" applyFont="0" applyAlignment="0" applyProtection="0"/>
    <xf numFmtId="0" fontId="31" fillId="20" borderId="48" applyNumberFormat="0" applyAlignment="0" applyProtection="0"/>
    <xf numFmtId="0" fontId="31" fillId="20" borderId="44" applyNumberFormat="0" applyAlignment="0" applyProtection="0"/>
    <xf numFmtId="0" fontId="33" fillId="0" borderId="45" applyNumberFormat="0" applyFill="0" applyAlignment="0" applyProtection="0"/>
    <xf numFmtId="0" fontId="16" fillId="23" borderId="43" applyNumberFormat="0" applyFont="0" applyAlignment="0" applyProtection="0"/>
    <xf numFmtId="0" fontId="16" fillId="23" borderId="43" applyNumberFormat="0" applyFont="0" applyAlignment="0" applyProtection="0"/>
    <xf numFmtId="0" fontId="28" fillId="7" borderId="42" applyNumberFormat="0" applyAlignment="0" applyProtection="0"/>
    <xf numFmtId="0" fontId="16" fillId="23" borderId="43" applyNumberFormat="0" applyFont="0" applyAlignment="0" applyProtection="0"/>
    <xf numFmtId="0" fontId="16" fillId="23" borderId="43" applyNumberFormat="0" applyFont="0" applyAlignment="0" applyProtection="0"/>
    <xf numFmtId="0" fontId="28" fillId="7" borderId="42" applyNumberFormat="0" applyAlignment="0" applyProtection="0"/>
    <xf numFmtId="0" fontId="16" fillId="23" borderId="43" applyNumberFormat="0" applyFont="0" applyAlignment="0" applyProtection="0"/>
    <xf numFmtId="0" fontId="16" fillId="23" borderId="43" applyNumberFormat="0" applyFont="0" applyAlignment="0" applyProtection="0"/>
    <xf numFmtId="0" fontId="33" fillId="0" borderId="45" applyNumberFormat="0" applyFill="0" applyAlignment="0" applyProtection="0"/>
    <xf numFmtId="0" fontId="16" fillId="23" borderId="43" applyNumberFormat="0" applyFont="0" applyAlignment="0" applyProtection="0"/>
    <xf numFmtId="0" fontId="21" fillId="20" borderId="42" applyNumberFormat="0" applyAlignment="0" applyProtection="0"/>
    <xf numFmtId="0" fontId="31" fillId="20" borderId="44" applyNumberFormat="0" applyAlignment="0" applyProtection="0"/>
    <xf numFmtId="0" fontId="33" fillId="0" borderId="45" applyNumberFormat="0" applyFill="0" applyAlignment="0" applyProtection="0"/>
    <xf numFmtId="0" fontId="28" fillId="7" borderId="42" applyNumberFormat="0" applyAlignment="0" applyProtection="0"/>
    <xf numFmtId="0" fontId="31" fillId="20" borderId="44" applyNumberFormat="0" applyAlignment="0" applyProtection="0"/>
    <xf numFmtId="0" fontId="28" fillId="7" borderId="42" applyNumberFormat="0" applyAlignment="0" applyProtection="0"/>
    <xf numFmtId="0" fontId="31" fillId="20" borderId="48" applyNumberFormat="0" applyAlignment="0" applyProtection="0"/>
    <xf numFmtId="0" fontId="16" fillId="23" borderId="47" applyNumberFormat="0" applyFont="0" applyAlignment="0" applyProtection="0"/>
    <xf numFmtId="0" fontId="16" fillId="23" borderId="52" applyNumberFormat="0" applyFont="0" applyAlignment="0" applyProtection="0"/>
    <xf numFmtId="0" fontId="33" fillId="0" borderId="54" applyNumberFormat="0" applyFill="0" applyAlignment="0" applyProtection="0"/>
    <xf numFmtId="0" fontId="33" fillId="0" borderId="49" applyNumberFormat="0" applyFill="0" applyAlignment="0" applyProtection="0"/>
    <xf numFmtId="0" fontId="31" fillId="20" borderId="53" applyNumberFormat="0" applyAlignment="0" applyProtection="0"/>
    <xf numFmtId="0" fontId="16" fillId="23" borderId="52" applyNumberFormat="0" applyFont="0" applyAlignment="0" applyProtection="0"/>
    <xf numFmtId="0" fontId="31" fillId="20" borderId="48" applyNumberFormat="0" applyAlignment="0" applyProtection="0"/>
    <xf numFmtId="0" fontId="16" fillId="23" borderId="52" applyNumberFormat="0" applyFont="0" applyAlignment="0" applyProtection="0"/>
    <xf numFmtId="0" fontId="28" fillId="7" borderId="51" applyNumberFormat="0" applyAlignment="0" applyProtection="0"/>
    <xf numFmtId="0" fontId="16" fillId="23" borderId="47" applyNumberFormat="0" applyFont="0" applyAlignment="0" applyProtection="0"/>
    <xf numFmtId="0" fontId="16" fillId="23" borderId="47" applyNumberFormat="0" applyFont="0" applyAlignment="0" applyProtection="0"/>
    <xf numFmtId="0" fontId="16" fillId="23" borderId="47" applyNumberFormat="0" applyFont="0" applyAlignment="0" applyProtection="0"/>
    <xf numFmtId="0" fontId="16" fillId="23" borderId="47" applyNumberFormat="0" applyFont="0" applyAlignment="0" applyProtection="0"/>
    <xf numFmtId="0" fontId="16" fillId="23" borderId="47" applyNumberFormat="0" applyFont="0" applyAlignment="0" applyProtection="0"/>
    <xf numFmtId="0" fontId="33" fillId="0" borderId="49" applyNumberFormat="0" applyFill="0" applyAlignment="0" applyProtection="0"/>
    <xf numFmtId="0" fontId="21" fillId="20" borderId="50" applyNumberFormat="0" applyAlignment="0" applyProtection="0"/>
    <xf numFmtId="0" fontId="31" fillId="20" borderId="48" applyNumberFormat="0" applyAlignment="0" applyProtection="0"/>
    <xf numFmtId="0" fontId="16" fillId="23" borderId="47" applyNumberFormat="0" applyFont="0" applyAlignment="0" applyProtection="0"/>
    <xf numFmtId="0" fontId="28" fillId="7" borderId="50" applyNumberFormat="0" applyAlignment="0" applyProtection="0"/>
    <xf numFmtId="0" fontId="21" fillId="20" borderId="50" applyNumberFormat="0" applyAlignment="0" applyProtection="0"/>
    <xf numFmtId="0" fontId="28" fillId="7" borderId="51" applyNumberFormat="0" applyAlignment="0" applyProtection="0"/>
    <xf numFmtId="0" fontId="21" fillId="20" borderId="51" applyNumberFormat="0" applyAlignment="0" applyProtection="0"/>
    <xf numFmtId="0" fontId="33" fillId="0" borderId="54" applyNumberFormat="0" applyFill="0" applyAlignment="0" applyProtection="0"/>
    <xf numFmtId="0" fontId="31" fillId="20" borderId="53" applyNumberFormat="0" applyAlignment="0" applyProtection="0"/>
    <xf numFmtId="0" fontId="33" fillId="0" borderId="54" applyNumberFormat="0" applyFill="0" applyAlignment="0" applyProtection="0"/>
    <xf numFmtId="0" fontId="31" fillId="20" borderId="53" applyNumberFormat="0" applyAlignment="0" applyProtection="0"/>
    <xf numFmtId="0" fontId="59" fillId="0" borderId="40">
      <alignment wrapText="1"/>
    </xf>
    <xf numFmtId="0" fontId="16" fillId="23" borderId="52" applyNumberFormat="0" applyFont="0" applyAlignment="0" applyProtection="0"/>
    <xf numFmtId="0" fontId="21" fillId="20" borderId="51" applyNumberForma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59" fillId="0" borderId="40">
      <alignment wrapText="1"/>
    </xf>
    <xf numFmtId="0" fontId="21" fillId="20" borderId="51" applyNumberFormat="0" applyAlignment="0" applyProtection="0"/>
    <xf numFmtId="0" fontId="60" fillId="30" borderId="41">
      <alignment horizontal="center" vertical="center" wrapText="1"/>
    </xf>
    <xf numFmtId="0" fontId="59" fillId="0" borderId="41">
      <alignment horizontal="center" vertical="center"/>
    </xf>
    <xf numFmtId="0" fontId="33" fillId="0" borderId="49" applyNumberFormat="0" applyFill="0" applyAlignment="0" applyProtection="0"/>
    <xf numFmtId="0" fontId="16" fillId="0" borderId="0"/>
    <xf numFmtId="0" fontId="16" fillId="23" borderId="47" applyNumberFormat="0" applyFont="0" applyAlignment="0" applyProtection="0"/>
    <xf numFmtId="0" fontId="16" fillId="23" borderId="47" applyNumberFormat="0" applyFont="0" applyAlignment="0" applyProtection="0"/>
    <xf numFmtId="0" fontId="16" fillId="23" borderId="47" applyNumberFormat="0" applyFont="0" applyAlignment="0" applyProtection="0"/>
    <xf numFmtId="0" fontId="31" fillId="20" borderId="48" applyNumberForma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31" fillId="20" borderId="53" applyNumberFormat="0" applyAlignment="0" applyProtection="0"/>
    <xf numFmtId="0" fontId="28" fillId="7" borderId="51" applyNumberFormat="0" applyAlignment="0" applyProtection="0"/>
    <xf numFmtId="0" fontId="21" fillId="20" borderId="51" applyNumberFormat="0" applyAlignment="0" applyProtection="0"/>
    <xf numFmtId="0" fontId="21" fillId="20" borderId="51" applyNumberFormat="0" applyAlignment="0" applyProtection="0"/>
    <xf numFmtId="0" fontId="28" fillId="7" borderId="51" applyNumberFormat="0" applyAlignment="0" applyProtection="0"/>
    <xf numFmtId="0" fontId="16" fillId="23" borderId="52" applyNumberFormat="0" applyFont="0" applyAlignment="0" applyProtection="0"/>
    <xf numFmtId="0" fontId="33" fillId="0" borderId="54" applyNumberFormat="0" applyFill="0" applyAlignment="0" applyProtection="0"/>
    <xf numFmtId="0" fontId="16" fillId="23" borderId="52" applyNumberFormat="0" applyFont="0" applyAlignment="0" applyProtection="0"/>
    <xf numFmtId="0" fontId="21" fillId="20" borderId="51" applyNumberFormat="0" applyAlignment="0" applyProtection="0"/>
    <xf numFmtId="0" fontId="28" fillId="7" borderId="51" applyNumberFormat="0" applyAlignment="0" applyProtection="0"/>
    <xf numFmtId="0" fontId="16" fillId="23" borderId="52" applyNumberFormat="0" applyFont="0" applyAlignment="0" applyProtection="0"/>
    <xf numFmtId="0" fontId="16" fillId="23" borderId="52" applyNumberFormat="0" applyFont="0" applyAlignment="0" applyProtection="0"/>
    <xf numFmtId="0" fontId="31" fillId="20" borderId="53" applyNumberFormat="0" applyAlignment="0" applyProtection="0"/>
    <xf numFmtId="0" fontId="33" fillId="0" borderId="54" applyNumberFormat="0" applyFill="0" applyAlignment="0" applyProtection="0"/>
    <xf numFmtId="0" fontId="33" fillId="0" borderId="54" applyNumberFormat="0" applyFill="0" applyAlignment="0" applyProtection="0"/>
    <xf numFmtId="0" fontId="31" fillId="20" borderId="53" applyNumberFormat="0" applyAlignment="0" applyProtection="0"/>
    <xf numFmtId="0" fontId="16" fillId="23" borderId="52" applyNumberFormat="0" applyFont="0" applyAlignment="0" applyProtection="0"/>
    <xf numFmtId="0" fontId="21" fillId="20" borderId="51" applyNumberFormat="0" applyAlignment="0" applyProtection="0"/>
    <xf numFmtId="0" fontId="28" fillId="7" borderId="51" applyNumberFormat="0" applyAlignment="0" applyProtection="0"/>
    <xf numFmtId="0" fontId="89" fillId="0" borderId="0" applyNumberFormat="0" applyFill="0" applyBorder="0" applyAlignment="0" applyProtection="0"/>
    <xf numFmtId="0" fontId="9" fillId="0" borderId="0"/>
    <xf numFmtId="0" fontId="58" fillId="0" borderId="128">
      <alignment horizontal="center" vertical="center"/>
    </xf>
    <xf numFmtId="0" fontId="59" fillId="0" borderId="116">
      <alignment horizontal="center" vertical="center"/>
    </xf>
    <xf numFmtId="0" fontId="16" fillId="23" borderId="108" applyNumberFormat="0" applyFont="0" applyAlignment="0" applyProtection="0"/>
    <xf numFmtId="0" fontId="60" fillId="29" borderId="128">
      <alignment horizontal="center" vertical="center" wrapText="1"/>
    </xf>
    <xf numFmtId="0" fontId="21" fillId="20" borderId="129" applyNumberFormat="0" applyAlignment="0" applyProtection="0"/>
    <xf numFmtId="0" fontId="16" fillId="23" borderId="113" applyNumberFormat="0" applyFont="0" applyAlignment="0" applyProtection="0"/>
    <xf numFmtId="0" fontId="59" fillId="0" borderId="133">
      <alignment wrapText="1"/>
    </xf>
    <xf numFmtId="0" fontId="21" fillId="20" borderId="88" applyNumberFormat="0" applyAlignment="0" applyProtection="0"/>
    <xf numFmtId="0" fontId="60" fillId="30" borderId="133">
      <alignment horizontal="center" vertical="center" wrapText="1"/>
    </xf>
    <xf numFmtId="0" fontId="31" fillId="20" borderId="131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58" fillId="0" borderId="128">
      <alignment horizontal="center" vertical="center"/>
    </xf>
    <xf numFmtId="0" fontId="28" fillId="7" borderId="88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31" fillId="20" borderId="90" applyNumberFormat="0" applyAlignment="0" applyProtection="0"/>
    <xf numFmtId="0" fontId="33" fillId="0" borderId="91" applyNumberFormat="0" applyFill="0" applyAlignment="0" applyProtection="0"/>
    <xf numFmtId="0" fontId="21" fillId="20" borderId="129" applyNumberFormat="0" applyAlignment="0" applyProtection="0"/>
    <xf numFmtId="0" fontId="16" fillId="23" borderId="108" applyNumberFormat="0" applyFont="0" applyAlignment="0" applyProtection="0"/>
    <xf numFmtId="0" fontId="9" fillId="0" borderId="0"/>
    <xf numFmtId="0" fontId="33" fillId="0" borderId="110" applyNumberFormat="0" applyFill="0" applyAlignment="0" applyProtection="0"/>
    <xf numFmtId="0" fontId="31" fillId="20" borderId="131" applyNumberFormat="0" applyAlignment="0" applyProtection="0"/>
    <xf numFmtId="0" fontId="60" fillId="30" borderId="133">
      <alignment horizontal="center" vertical="center" wrapText="1"/>
    </xf>
    <xf numFmtId="0" fontId="16" fillId="23" borderId="89" applyNumberFormat="0" applyFont="0" applyAlignment="0" applyProtection="0"/>
    <xf numFmtId="0" fontId="9" fillId="0" borderId="0"/>
    <xf numFmtId="0" fontId="33" fillId="0" borderId="91" applyNumberFormat="0" applyFill="0" applyAlignment="0" applyProtection="0"/>
    <xf numFmtId="0" fontId="33" fillId="0" borderId="91" applyNumberFormat="0" applyFill="0" applyAlignment="0" applyProtection="0"/>
    <xf numFmtId="0" fontId="31" fillId="20" borderId="90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28" fillId="7" borderId="88" applyNumberFormat="0" applyAlignment="0" applyProtection="0"/>
    <xf numFmtId="0" fontId="21" fillId="20" borderId="88" applyNumberFormat="0" applyAlignment="0" applyProtection="0"/>
    <xf numFmtId="0" fontId="21" fillId="20" borderId="88" applyNumberFormat="0" applyAlignment="0" applyProtection="0"/>
    <xf numFmtId="0" fontId="21" fillId="20" borderId="88" applyNumberFormat="0" applyAlignment="0" applyProtection="0"/>
    <xf numFmtId="0" fontId="28" fillId="7" borderId="88" applyNumberFormat="0" applyAlignment="0" applyProtection="0"/>
    <xf numFmtId="0" fontId="28" fillId="7" borderId="88" applyNumberFormat="0" applyAlignment="0" applyProtection="0"/>
    <xf numFmtId="0" fontId="31" fillId="20" borderId="90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9" fillId="0" borderId="0"/>
    <xf numFmtId="0" fontId="16" fillId="23" borderId="89" applyNumberFormat="0" applyFont="0" applyAlignment="0" applyProtection="0"/>
    <xf numFmtId="0" fontId="9" fillId="0" borderId="0"/>
    <xf numFmtId="0" fontId="16" fillId="23" borderId="89" applyNumberFormat="0" applyFont="0" applyAlignment="0" applyProtection="0"/>
    <xf numFmtId="0" fontId="31" fillId="20" borderId="131" applyNumberFormat="0" applyAlignment="0" applyProtection="0"/>
    <xf numFmtId="0" fontId="21" fillId="20" borderId="112" applyNumberFormat="0" applyAlignment="0" applyProtection="0"/>
    <xf numFmtId="0" fontId="33" fillId="0" borderId="110" applyNumberFormat="0" applyFill="0" applyAlignment="0" applyProtection="0"/>
    <xf numFmtId="0" fontId="31" fillId="20" borderId="109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31" fillId="20" borderId="90" applyNumberFormat="0" applyAlignment="0" applyProtection="0"/>
    <xf numFmtId="0" fontId="28" fillId="7" borderId="88" applyNumberFormat="0" applyAlignment="0" applyProtection="0"/>
    <xf numFmtId="0" fontId="28" fillId="7" borderId="88" applyNumberFormat="0" applyAlignment="0" applyProtection="0"/>
    <xf numFmtId="0" fontId="21" fillId="20" borderId="88" applyNumberFormat="0" applyAlignment="0" applyProtection="0"/>
    <xf numFmtId="0" fontId="21" fillId="20" borderId="88" applyNumberFormat="0" applyAlignment="0" applyProtection="0"/>
    <xf numFmtId="0" fontId="21" fillId="20" borderId="88" applyNumberFormat="0" applyAlignment="0" applyProtection="0"/>
    <xf numFmtId="0" fontId="28" fillId="7" borderId="88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31" fillId="20" borderId="90" applyNumberFormat="0" applyAlignment="0" applyProtection="0"/>
    <xf numFmtId="0" fontId="33" fillId="0" borderId="91" applyNumberFormat="0" applyFill="0" applyAlignment="0" applyProtection="0"/>
    <xf numFmtId="0" fontId="33" fillId="0" borderId="91" applyNumberFormat="0" applyFill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31" fillId="20" borderId="90" applyNumberFormat="0" applyAlignment="0" applyProtection="0"/>
    <xf numFmtId="0" fontId="33" fillId="0" borderId="91" applyNumberFormat="0" applyFill="0" applyAlignment="0" applyProtection="0"/>
    <xf numFmtId="0" fontId="33" fillId="0" borderId="91" applyNumberFormat="0" applyFill="0" applyAlignment="0" applyProtection="0"/>
    <xf numFmtId="0" fontId="21" fillId="20" borderId="88" applyNumberFormat="0" applyAlignment="0" applyProtection="0"/>
    <xf numFmtId="0" fontId="28" fillId="7" borderId="88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31" fillId="20" borderId="90" applyNumberFormat="0" applyAlignment="0" applyProtection="0"/>
    <xf numFmtId="0" fontId="33" fillId="0" borderId="91" applyNumberFormat="0" applyFill="0" applyAlignment="0" applyProtection="0"/>
    <xf numFmtId="0" fontId="28" fillId="7" borderId="88" applyNumberFormat="0" applyAlignment="0" applyProtection="0"/>
    <xf numFmtId="0" fontId="21" fillId="20" borderId="88" applyNumberFormat="0" applyAlignment="0" applyProtection="0"/>
    <xf numFmtId="0" fontId="21" fillId="20" borderId="88" applyNumberFormat="0" applyAlignment="0" applyProtection="0"/>
    <xf numFmtId="0" fontId="16" fillId="23" borderId="89" applyNumberFormat="0" applyFont="0" applyAlignment="0" applyProtection="0"/>
    <xf numFmtId="0" fontId="28" fillId="7" borderId="88" applyNumberFormat="0" applyAlignment="0" applyProtection="0"/>
    <xf numFmtId="0" fontId="33" fillId="0" borderId="91" applyNumberFormat="0" applyFill="0" applyAlignment="0" applyProtection="0"/>
    <xf numFmtId="0" fontId="33" fillId="0" borderId="91" applyNumberFormat="0" applyFill="0" applyAlignment="0" applyProtection="0"/>
    <xf numFmtId="0" fontId="31" fillId="20" borderId="90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28" fillId="7" borderId="88" applyNumberFormat="0" applyAlignment="0" applyProtection="0"/>
    <xf numFmtId="0" fontId="21" fillId="20" borderId="88" applyNumberFormat="0" applyAlignment="0" applyProtection="0"/>
    <xf numFmtId="0" fontId="21" fillId="20" borderId="88" applyNumberFormat="0" applyAlignment="0" applyProtection="0"/>
    <xf numFmtId="0" fontId="21" fillId="20" borderId="88" applyNumberFormat="0" applyAlignment="0" applyProtection="0"/>
    <xf numFmtId="0" fontId="28" fillId="7" borderId="88" applyNumberFormat="0" applyAlignment="0" applyProtection="0"/>
    <xf numFmtId="0" fontId="28" fillId="7" borderId="88" applyNumberFormat="0" applyAlignment="0" applyProtection="0"/>
    <xf numFmtId="0" fontId="31" fillId="20" borderId="90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33" fillId="0" borderId="91" applyNumberFormat="0" applyFill="0" applyAlignment="0" applyProtection="0"/>
    <xf numFmtId="0" fontId="31" fillId="20" borderId="90" applyNumberFormat="0" applyAlignment="0" applyProtection="0"/>
    <xf numFmtId="0" fontId="21" fillId="20" borderId="88" applyNumberFormat="0" applyAlignment="0" applyProtection="0"/>
    <xf numFmtId="0" fontId="28" fillId="7" borderId="88" applyNumberFormat="0" applyAlignment="0" applyProtection="0"/>
    <xf numFmtId="0" fontId="31" fillId="20" borderId="90" applyNumberForma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16" fillId="23" borderId="8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0" borderId="93" applyNumberFormat="0" applyAlignment="0" applyProtection="0"/>
    <xf numFmtId="0" fontId="28" fillId="7" borderId="93" applyNumberForma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31" fillId="20" borderId="95" applyNumberFormat="0" applyAlignment="0" applyProtection="0"/>
    <xf numFmtId="0" fontId="33" fillId="0" borderId="96" applyNumberFormat="0" applyFill="0" applyAlignment="0" applyProtection="0"/>
    <xf numFmtId="0" fontId="16" fillId="23" borderId="94" applyNumberFormat="0" applyFont="0" applyAlignment="0" applyProtection="0"/>
    <xf numFmtId="0" fontId="33" fillId="0" borderId="96" applyNumberFormat="0" applyFill="0" applyAlignment="0" applyProtection="0"/>
    <xf numFmtId="0" fontId="33" fillId="0" borderId="96" applyNumberFormat="0" applyFill="0" applyAlignment="0" applyProtection="0"/>
    <xf numFmtId="0" fontId="31" fillId="20" borderId="95" applyNumberForma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28" fillId="7" borderId="93" applyNumberFormat="0" applyAlignment="0" applyProtection="0"/>
    <xf numFmtId="0" fontId="21" fillId="20" borderId="93" applyNumberFormat="0" applyAlignment="0" applyProtection="0"/>
    <xf numFmtId="0" fontId="21" fillId="20" borderId="93" applyNumberFormat="0" applyAlignment="0" applyProtection="0"/>
    <xf numFmtId="0" fontId="21" fillId="20" borderId="93" applyNumberFormat="0" applyAlignment="0" applyProtection="0"/>
    <xf numFmtId="0" fontId="28" fillId="7" borderId="93" applyNumberFormat="0" applyAlignment="0" applyProtection="0"/>
    <xf numFmtId="0" fontId="28" fillId="7" borderId="93" applyNumberFormat="0" applyAlignment="0" applyProtection="0"/>
    <xf numFmtId="0" fontId="31" fillId="20" borderId="95" applyNumberForma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31" fillId="20" borderId="95" applyNumberFormat="0" applyAlignment="0" applyProtection="0"/>
    <xf numFmtId="0" fontId="28" fillId="7" borderId="93" applyNumberFormat="0" applyAlignment="0" applyProtection="0"/>
    <xf numFmtId="0" fontId="28" fillId="7" borderId="93" applyNumberFormat="0" applyAlignment="0" applyProtection="0"/>
    <xf numFmtId="0" fontId="21" fillId="20" borderId="93" applyNumberFormat="0" applyAlignment="0" applyProtection="0"/>
    <xf numFmtId="0" fontId="21" fillId="20" borderId="93" applyNumberFormat="0" applyAlignment="0" applyProtection="0"/>
    <xf numFmtId="0" fontId="21" fillId="20" borderId="93" applyNumberFormat="0" applyAlignment="0" applyProtection="0"/>
    <xf numFmtId="0" fontId="28" fillId="7" borderId="93" applyNumberForma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31" fillId="20" borderId="95" applyNumberFormat="0" applyAlignment="0" applyProtection="0"/>
    <xf numFmtId="0" fontId="33" fillId="0" borderId="96" applyNumberFormat="0" applyFill="0" applyAlignment="0" applyProtection="0"/>
    <xf numFmtId="0" fontId="33" fillId="0" borderId="96" applyNumberFormat="0" applyFill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31" fillId="20" borderId="95" applyNumberFormat="0" applyAlignment="0" applyProtection="0"/>
    <xf numFmtId="0" fontId="33" fillId="0" borderId="96" applyNumberFormat="0" applyFill="0" applyAlignment="0" applyProtection="0"/>
    <xf numFmtId="0" fontId="33" fillId="0" borderId="96" applyNumberFormat="0" applyFill="0" applyAlignment="0" applyProtection="0"/>
    <xf numFmtId="0" fontId="21" fillId="20" borderId="93" applyNumberFormat="0" applyAlignment="0" applyProtection="0"/>
    <xf numFmtId="0" fontId="28" fillId="7" borderId="93" applyNumberForma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31" fillId="20" borderId="95" applyNumberFormat="0" applyAlignment="0" applyProtection="0"/>
    <xf numFmtId="0" fontId="33" fillId="0" borderId="96" applyNumberFormat="0" applyFill="0" applyAlignment="0" applyProtection="0"/>
    <xf numFmtId="0" fontId="28" fillId="7" borderId="93" applyNumberFormat="0" applyAlignment="0" applyProtection="0"/>
    <xf numFmtId="0" fontId="21" fillId="20" borderId="93" applyNumberFormat="0" applyAlignment="0" applyProtection="0"/>
    <xf numFmtId="0" fontId="21" fillId="20" borderId="93" applyNumberFormat="0" applyAlignment="0" applyProtection="0"/>
    <xf numFmtId="0" fontId="16" fillId="23" borderId="94" applyNumberFormat="0" applyFont="0" applyAlignment="0" applyProtection="0"/>
    <xf numFmtId="0" fontId="28" fillId="7" borderId="93" applyNumberFormat="0" applyAlignment="0" applyProtection="0"/>
    <xf numFmtId="0" fontId="33" fillId="0" borderId="96" applyNumberFormat="0" applyFill="0" applyAlignment="0" applyProtection="0"/>
    <xf numFmtId="0" fontId="33" fillId="0" borderId="96" applyNumberFormat="0" applyFill="0" applyAlignment="0" applyProtection="0"/>
    <xf numFmtId="0" fontId="31" fillId="20" borderId="95" applyNumberForma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28" fillId="7" borderId="93" applyNumberFormat="0" applyAlignment="0" applyProtection="0"/>
    <xf numFmtId="0" fontId="21" fillId="20" borderId="93" applyNumberFormat="0" applyAlignment="0" applyProtection="0"/>
    <xf numFmtId="0" fontId="21" fillId="20" borderId="93" applyNumberFormat="0" applyAlignment="0" applyProtection="0"/>
    <xf numFmtId="0" fontId="21" fillId="20" borderId="93" applyNumberFormat="0" applyAlignment="0" applyProtection="0"/>
    <xf numFmtId="0" fontId="28" fillId="7" borderId="93" applyNumberFormat="0" applyAlignment="0" applyProtection="0"/>
    <xf numFmtId="0" fontId="28" fillId="7" borderId="93" applyNumberFormat="0" applyAlignment="0" applyProtection="0"/>
    <xf numFmtId="0" fontId="31" fillId="20" borderId="95" applyNumberForma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33" fillId="0" borderId="96" applyNumberFormat="0" applyFill="0" applyAlignment="0" applyProtection="0"/>
    <xf numFmtId="0" fontId="31" fillId="20" borderId="95" applyNumberFormat="0" applyAlignment="0" applyProtection="0"/>
    <xf numFmtId="0" fontId="21" fillId="20" borderId="93" applyNumberFormat="0" applyAlignment="0" applyProtection="0"/>
    <xf numFmtId="0" fontId="28" fillId="7" borderId="93" applyNumberFormat="0" applyAlignment="0" applyProtection="0"/>
    <xf numFmtId="0" fontId="31" fillId="20" borderId="95" applyNumberForma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16" fillId="23" borderId="94" applyNumberFormat="0" applyFon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9" fillId="0" borderId="0"/>
    <xf numFmtId="0" fontId="16" fillId="23" borderId="103" applyNumberFormat="0" applyFont="0" applyAlignment="0" applyProtection="0"/>
    <xf numFmtId="0" fontId="9" fillId="0" borderId="0"/>
    <xf numFmtId="0" fontId="58" fillId="0" borderId="111">
      <alignment horizontal="center" vertical="center"/>
    </xf>
    <xf numFmtId="0" fontId="9" fillId="0" borderId="0"/>
    <xf numFmtId="0" fontId="16" fillId="23" borderId="130" applyNumberFormat="0" applyFont="0" applyAlignment="0" applyProtection="0"/>
    <xf numFmtId="0" fontId="60" fillId="29" borderId="128">
      <alignment horizontal="center" vertical="center" wrapText="1"/>
    </xf>
    <xf numFmtId="0" fontId="16" fillId="23" borderId="124" applyNumberFormat="0" applyFon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58" fillId="0" borderId="101">
      <alignment horizontal="center" vertical="center"/>
    </xf>
    <xf numFmtId="0" fontId="31" fillId="20" borderId="131" applyNumberFormat="0" applyAlignment="0" applyProtection="0"/>
    <xf numFmtId="0" fontId="9" fillId="0" borderId="0"/>
    <xf numFmtId="0" fontId="21" fillId="20" borderId="129" applyNumberForma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9" fillId="0" borderId="0"/>
    <xf numFmtId="0" fontId="16" fillId="23" borderId="103" applyNumberFormat="0" applyFont="0" applyAlignment="0" applyProtection="0"/>
    <xf numFmtId="0" fontId="9" fillId="0" borderId="0"/>
    <xf numFmtId="0" fontId="16" fillId="23" borderId="103" applyNumberFormat="0" applyFont="0" applyAlignment="0" applyProtection="0"/>
    <xf numFmtId="0" fontId="58" fillId="0" borderId="111">
      <alignment horizontal="center" vertical="center"/>
    </xf>
    <xf numFmtId="0" fontId="58" fillId="0" borderId="101">
      <alignment horizontal="center" vertical="center"/>
    </xf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60" fillId="30" borderId="133">
      <alignment horizontal="center" vertical="center" wrapText="1"/>
    </xf>
    <xf numFmtId="0" fontId="60" fillId="29" borderId="128">
      <alignment horizontal="center" vertical="center" wrapText="1"/>
    </xf>
    <xf numFmtId="0" fontId="59" fillId="0" borderId="133">
      <alignment horizontal="center" vertical="center"/>
    </xf>
    <xf numFmtId="0" fontId="60" fillId="30" borderId="106">
      <alignment horizontal="center" vertical="center" wrapText="1"/>
    </xf>
    <xf numFmtId="0" fontId="60" fillId="29" borderId="101">
      <alignment horizontal="center" vertical="center" wrapText="1"/>
    </xf>
    <xf numFmtId="0" fontId="21" fillId="20" borderId="102" applyNumberFormat="0" applyAlignment="0" applyProtection="0"/>
    <xf numFmtId="0" fontId="60" fillId="29" borderId="101">
      <alignment horizontal="center" vertical="center" wrapText="1"/>
    </xf>
    <xf numFmtId="0" fontId="60" fillId="29" borderId="101">
      <alignment horizontal="center" vertical="center" wrapText="1"/>
    </xf>
    <xf numFmtId="0" fontId="60" fillId="30" borderId="106">
      <alignment horizontal="center" vertical="center" wrapText="1"/>
    </xf>
    <xf numFmtId="0" fontId="60" fillId="29" borderId="101">
      <alignment horizontal="center" vertical="center" wrapText="1"/>
    </xf>
    <xf numFmtId="0" fontId="59" fillId="0" borderId="106">
      <alignment horizontal="center" vertical="center"/>
    </xf>
    <xf numFmtId="0" fontId="58" fillId="0" borderId="101">
      <alignment horizontal="center" vertical="center"/>
    </xf>
    <xf numFmtId="0" fontId="58" fillId="0" borderId="101">
      <alignment horizontal="center" vertical="center"/>
    </xf>
    <xf numFmtId="0" fontId="28" fillId="7" borderId="102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31" fillId="20" borderId="114" applyNumberFormat="0" applyAlignment="0" applyProtection="0"/>
    <xf numFmtId="0" fontId="58" fillId="0" borderId="101">
      <alignment horizontal="center" vertical="center"/>
    </xf>
    <xf numFmtId="0" fontId="59" fillId="0" borderId="106">
      <alignment horizontal="center" vertical="center"/>
    </xf>
    <xf numFmtId="0" fontId="60" fillId="29" borderId="128">
      <alignment horizontal="center" vertical="center" wrapText="1"/>
    </xf>
    <xf numFmtId="0" fontId="16" fillId="23" borderId="130" applyNumberFormat="0" applyFont="0" applyAlignment="0" applyProtection="0"/>
    <xf numFmtId="0" fontId="59" fillId="0" borderId="106">
      <alignment horizontal="center" vertical="center"/>
    </xf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30" applyNumberFormat="0" applyFont="0" applyAlignment="0" applyProtection="0"/>
    <xf numFmtId="0" fontId="60" fillId="29" borderId="101">
      <alignment horizontal="center" vertical="center" wrapText="1"/>
    </xf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60" fillId="29" borderId="111">
      <alignment horizontal="center" vertical="center" wrapText="1"/>
    </xf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0" borderId="114" applyNumberFormat="0" applyAlignment="0" applyProtection="0"/>
    <xf numFmtId="0" fontId="9" fillId="0" borderId="0"/>
    <xf numFmtId="0" fontId="16" fillId="23" borderId="1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7" borderId="1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111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116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29" borderId="111">
      <alignment horizontal="center" vertical="center" wrapText="1"/>
    </xf>
    <xf numFmtId="0" fontId="60" fillId="30" borderId="116">
      <alignment horizontal="center" vertical="center" wrapText="1"/>
    </xf>
    <xf numFmtId="0" fontId="60" fillId="29" borderId="111">
      <alignment horizontal="center" vertical="center" wrapText="1"/>
    </xf>
    <xf numFmtId="0" fontId="60" fillId="29" borderId="111">
      <alignment horizontal="center"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0" borderId="1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29" borderId="111">
      <alignment horizontal="center" vertical="center" wrapText="1"/>
    </xf>
    <xf numFmtId="0" fontId="60" fillId="30" borderId="116">
      <alignment horizontal="center" vertical="center" wrapText="1"/>
    </xf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28" fillId="7" borderId="1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1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0" borderId="1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33" fillId="0" borderId="1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58" fillId="0" borderId="111">
      <alignment horizontal="center" vertical="center"/>
    </xf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58" fillId="0" borderId="111">
      <alignment horizontal="center" vertical="center"/>
    </xf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31" fillId="20" borderId="109" applyNumberFormat="0" applyAlignment="0" applyProtection="0"/>
    <xf numFmtId="0" fontId="33" fillId="0" borderId="110" applyNumberFormat="0" applyFill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31" fillId="20" borderId="109" applyNumberFormat="0" applyAlignment="0" applyProtection="0"/>
    <xf numFmtId="0" fontId="28" fillId="7" borderId="107" applyNumberForma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31" fillId="20" borderId="109" applyNumberFormat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28" fillId="7" borderId="107" applyNumberFormat="0" applyAlignment="0" applyProtection="0"/>
    <xf numFmtId="0" fontId="16" fillId="23" borderId="108" applyNumberFormat="0" applyFon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33" fillId="0" borderId="110" applyNumberFormat="0" applyFill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28" fillId="7" borderId="107" applyNumberFormat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31" fillId="20" borderId="109" applyNumberFormat="0" applyAlignment="0" applyProtection="0"/>
    <xf numFmtId="0" fontId="28" fillId="7" borderId="107" applyNumberForma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16" fillId="23" borderId="108" applyNumberFormat="0" applyFont="0" applyAlignment="0" applyProtection="0"/>
    <xf numFmtId="0" fontId="33" fillId="0" borderId="110" applyNumberFormat="0" applyFill="0" applyAlignment="0" applyProtection="0"/>
    <xf numFmtId="0" fontId="16" fillId="23" borderId="108" applyNumberFormat="0" applyFont="0" applyAlignment="0" applyProtection="0"/>
    <xf numFmtId="0" fontId="31" fillId="20" borderId="109" applyNumberFormat="0" applyAlignment="0" applyProtection="0"/>
    <xf numFmtId="0" fontId="33" fillId="0" borderId="110" applyNumberFormat="0" applyFill="0" applyAlignment="0" applyProtection="0"/>
    <xf numFmtId="0" fontId="16" fillId="23" borderId="108" applyNumberFormat="0" applyFont="0" applyAlignment="0" applyProtection="0"/>
    <xf numFmtId="0" fontId="33" fillId="0" borderId="110" applyNumberFormat="0" applyFill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31" fillId="20" borderId="109" applyNumberForma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31" fillId="20" borderId="109" applyNumberFormat="0" applyAlignment="0" applyProtection="0"/>
    <xf numFmtId="0" fontId="33" fillId="0" borderId="110" applyNumberFormat="0" applyFill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31" fillId="20" borderId="109" applyNumberFormat="0" applyAlignment="0" applyProtection="0"/>
    <xf numFmtId="0" fontId="28" fillId="7" borderId="107" applyNumberForma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9" fillId="0" borderId="0"/>
    <xf numFmtId="0" fontId="21" fillId="20" borderId="10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31" fillId="20" borderId="109" applyNumberFormat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28" fillId="7" borderId="107" applyNumberFormat="0" applyAlignment="0" applyProtection="0"/>
    <xf numFmtId="0" fontId="16" fillId="23" borderId="108" applyNumberFormat="0" applyFon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33" fillId="0" borderId="110" applyNumberFormat="0" applyFill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33" fillId="0" borderId="110" applyNumberFormat="0" applyFill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1" fillId="20" borderId="109" applyNumberForma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28" fillId="7" borderId="10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0" borderId="10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0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0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0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0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7" borderId="12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16" fillId="23" borderId="108" applyNumberFormat="0" applyFont="0" applyAlignment="0" applyProtection="0"/>
    <xf numFmtId="0" fontId="9" fillId="0" borderId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28" fillId="7" borderId="10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0" borderId="107" applyNumberFormat="0" applyAlignment="0" applyProtection="0"/>
    <xf numFmtId="0" fontId="28" fillId="7" borderId="107" applyNumberFormat="0" applyAlignment="0" applyProtection="0"/>
    <xf numFmtId="0" fontId="9" fillId="0" borderId="0"/>
    <xf numFmtId="0" fontId="16" fillId="23" borderId="10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08" applyNumberFormat="0" applyFont="0" applyAlignment="0" applyProtection="0"/>
    <xf numFmtId="0" fontId="31" fillId="20" borderId="10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16" fillId="23" borderId="108" applyNumberFormat="0" applyFont="0" applyAlignment="0" applyProtection="0"/>
    <xf numFmtId="0" fontId="28" fillId="7" borderId="129" applyNumberFormat="0" applyAlignment="0" applyProtection="0"/>
    <xf numFmtId="0" fontId="21" fillId="20" borderId="123" applyNumberFormat="0" applyAlignment="0" applyProtection="0"/>
    <xf numFmtId="0" fontId="16" fillId="23" borderId="124" applyNumberFormat="0" applyFont="0" applyAlignment="0" applyProtection="0"/>
    <xf numFmtId="0" fontId="33" fillId="0" borderId="132" applyNumberFormat="0" applyFill="0" applyAlignment="0" applyProtection="0"/>
    <xf numFmtId="0" fontId="58" fillId="0" borderId="101">
      <alignment wrapText="1"/>
    </xf>
    <xf numFmtId="0" fontId="59" fillId="0" borderId="106">
      <alignment wrapText="1"/>
    </xf>
    <xf numFmtId="0" fontId="58" fillId="0" borderId="101">
      <alignment wrapText="1"/>
    </xf>
    <xf numFmtId="0" fontId="58" fillId="0" borderId="101">
      <alignment wrapText="1"/>
    </xf>
    <xf numFmtId="0" fontId="58" fillId="0" borderId="101">
      <alignment wrapText="1"/>
    </xf>
    <xf numFmtId="0" fontId="58" fillId="0" borderId="101">
      <alignment wrapText="1"/>
    </xf>
    <xf numFmtId="0" fontId="59" fillId="0" borderId="106">
      <alignment wrapText="1"/>
    </xf>
    <xf numFmtId="0" fontId="31" fillId="20" borderId="109" applyNumberFormat="0" applyAlignment="0" applyProtection="0"/>
    <xf numFmtId="0" fontId="28" fillId="7" borderId="107" applyNumberFormat="0" applyAlignment="0" applyProtection="0"/>
    <xf numFmtId="0" fontId="21" fillId="20" borderId="10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130" applyNumberFormat="0" applyFont="0" applyAlignment="0" applyProtection="0"/>
    <xf numFmtId="0" fontId="9" fillId="0" borderId="0"/>
    <xf numFmtId="0" fontId="33" fillId="0" borderId="126" applyNumberFormat="0" applyFill="0" applyAlignment="0" applyProtection="0"/>
    <xf numFmtId="0" fontId="9" fillId="0" borderId="0"/>
    <xf numFmtId="0" fontId="16" fillId="23" borderId="108" applyNumberFormat="0" applyFont="0" applyAlignment="0" applyProtection="0"/>
    <xf numFmtId="0" fontId="9" fillId="0" borderId="0"/>
    <xf numFmtId="0" fontId="60" fillId="29" borderId="128">
      <alignment horizontal="center" vertical="center" wrapText="1"/>
    </xf>
    <xf numFmtId="0" fontId="16" fillId="23" borderId="113" applyNumberFormat="0" applyFont="0" applyAlignment="0" applyProtection="0"/>
    <xf numFmtId="0" fontId="16" fillId="23" borderId="108" applyNumberFormat="0" applyFont="0" applyAlignment="0" applyProtection="0"/>
    <xf numFmtId="0" fontId="21" fillId="20" borderId="107" applyNumberFormat="0" applyAlignment="0" applyProtection="0"/>
    <xf numFmtId="0" fontId="9" fillId="0" borderId="0"/>
    <xf numFmtId="0" fontId="59" fillId="0" borderId="116">
      <alignment horizontal="center" vertical="center"/>
    </xf>
    <xf numFmtId="0" fontId="59" fillId="0" borderId="106">
      <alignment wrapText="1"/>
    </xf>
    <xf numFmtId="0" fontId="60" fillId="30" borderId="106">
      <alignment horizontal="center" vertical="center" wrapText="1"/>
    </xf>
    <xf numFmtId="0" fontId="16" fillId="23" borderId="103" applyNumberFormat="0" applyFont="0" applyAlignment="0" applyProtection="0"/>
    <xf numFmtId="0" fontId="60" fillId="30" borderId="106">
      <alignment horizontal="center" vertical="center" wrapText="1"/>
    </xf>
    <xf numFmtId="0" fontId="16" fillId="23" borderId="103" applyNumberFormat="0" applyFont="0" applyAlignment="0" applyProtection="0"/>
    <xf numFmtId="0" fontId="59" fillId="0" borderId="106">
      <alignment horizontal="center" vertical="center"/>
    </xf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21" fillId="20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9" fillId="0" borderId="0"/>
    <xf numFmtId="0" fontId="58" fillId="0" borderId="101">
      <alignment horizontal="center" vertical="center"/>
    </xf>
    <xf numFmtId="0" fontId="59" fillId="0" borderId="106">
      <alignment horizontal="center" vertical="center"/>
    </xf>
    <xf numFmtId="0" fontId="58" fillId="0" borderId="101">
      <alignment horizontal="center" vertical="center"/>
    </xf>
    <xf numFmtId="0" fontId="58" fillId="0" borderId="101">
      <alignment horizontal="center" vertical="center"/>
    </xf>
    <xf numFmtId="0" fontId="58" fillId="0" borderId="101">
      <alignment horizontal="center" vertical="center"/>
    </xf>
    <xf numFmtId="0" fontId="58" fillId="0" borderId="101">
      <alignment horizontal="center" vertical="center"/>
    </xf>
    <xf numFmtId="0" fontId="59" fillId="0" borderId="106">
      <alignment horizontal="center" vertical="center"/>
    </xf>
    <xf numFmtId="0" fontId="60" fillId="29" borderId="101">
      <alignment horizontal="center" vertical="center" wrapText="1"/>
    </xf>
    <xf numFmtId="0" fontId="60" fillId="30" borderId="106">
      <alignment horizontal="center" vertical="center" wrapText="1"/>
    </xf>
    <xf numFmtId="0" fontId="60" fillId="29" borderId="101">
      <alignment horizontal="center" vertical="center" wrapText="1"/>
    </xf>
    <xf numFmtId="0" fontId="60" fillId="29" borderId="101">
      <alignment horizontal="center" vertical="center" wrapText="1"/>
    </xf>
    <xf numFmtId="0" fontId="60" fillId="29" borderId="101">
      <alignment horizontal="center" vertical="center" wrapText="1"/>
    </xf>
    <xf numFmtId="0" fontId="60" fillId="29" borderId="101">
      <alignment horizontal="center" vertical="center" wrapText="1"/>
    </xf>
    <xf numFmtId="0" fontId="60" fillId="30" borderId="106">
      <alignment horizontal="center"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101">
      <alignment wrapText="1"/>
    </xf>
    <xf numFmtId="0" fontId="59" fillId="0" borderId="106">
      <alignment wrapText="1"/>
    </xf>
    <xf numFmtId="0" fontId="58" fillId="0" borderId="101">
      <alignment wrapText="1"/>
    </xf>
    <xf numFmtId="0" fontId="58" fillId="0" borderId="101">
      <alignment wrapText="1"/>
    </xf>
    <xf numFmtId="0" fontId="58" fillId="0" borderId="101">
      <alignment wrapText="1"/>
    </xf>
    <xf numFmtId="0" fontId="58" fillId="0" borderId="101">
      <alignment wrapText="1"/>
    </xf>
    <xf numFmtId="0" fontId="59" fillId="0" borderId="106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60" fillId="30" borderId="106">
      <alignment horizontal="center" vertical="center" wrapText="1"/>
    </xf>
    <xf numFmtId="0" fontId="59" fillId="0" borderId="106">
      <alignment horizontal="center" vertical="center"/>
    </xf>
    <xf numFmtId="0" fontId="59" fillId="0" borderId="106">
      <alignment horizontal="center" vertical="center"/>
    </xf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28" fillId="7" borderId="102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59" fillId="0" borderId="106">
      <alignment wrapText="1"/>
    </xf>
    <xf numFmtId="0" fontId="59" fillId="0" borderId="106">
      <alignment wrapText="1"/>
    </xf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59" fillId="0" borderId="106">
      <alignment wrapText="1"/>
    </xf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31" fillId="20" borderId="104" applyNumberFormat="0" applyAlignment="0" applyProtection="0"/>
    <xf numFmtId="0" fontId="28" fillId="7" borderId="102" applyNumberFormat="0" applyAlignment="0" applyProtection="0"/>
    <xf numFmtId="0" fontId="59" fillId="0" borderId="106">
      <alignment wrapText="1"/>
    </xf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60" fillId="30" borderId="106">
      <alignment horizontal="center" vertical="center" wrapText="1"/>
    </xf>
    <xf numFmtId="0" fontId="59" fillId="0" borderId="106">
      <alignment horizontal="center" vertical="center"/>
    </xf>
    <xf numFmtId="0" fontId="28" fillId="7" borderId="102" applyNumberFormat="0" applyAlignment="0" applyProtection="0"/>
    <xf numFmtId="0" fontId="33" fillId="0" borderId="105" applyNumberFormat="0" applyFill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33" fillId="0" borderId="105" applyNumberFormat="0" applyFill="0" applyAlignment="0" applyProtection="0"/>
    <xf numFmtId="0" fontId="21" fillId="20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31" fillId="20" borderId="104" applyNumberFormat="0" applyAlignment="0" applyProtection="0"/>
    <xf numFmtId="0" fontId="59" fillId="0" borderId="106">
      <alignment wrapText="1"/>
    </xf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31" fillId="20" borderId="104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59" fillId="0" borderId="106">
      <alignment horizontal="center" vertical="center"/>
    </xf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59" fillId="0" borderId="106">
      <alignment horizontal="center" vertical="center"/>
    </xf>
    <xf numFmtId="0" fontId="60" fillId="30" borderId="106">
      <alignment horizontal="center" vertical="center" wrapText="1"/>
    </xf>
    <xf numFmtId="0" fontId="16" fillId="23" borderId="103" applyNumberFormat="0" applyFont="0" applyAlignment="0" applyProtection="0"/>
    <xf numFmtId="0" fontId="60" fillId="30" borderId="106">
      <alignment horizontal="center" vertical="center" wrapText="1"/>
    </xf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28" fillId="7" borderId="102" applyNumberFormat="0" applyAlignment="0" applyProtection="0"/>
    <xf numFmtId="0" fontId="28" fillId="7" borderId="102" applyNumberFormat="0" applyAlignment="0" applyProtection="0"/>
    <xf numFmtId="0" fontId="60" fillId="30" borderId="106">
      <alignment horizontal="center" vertical="center" wrapText="1"/>
    </xf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28" fillId="7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21" fillId="20" borderId="102" applyNumberForma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59" fillId="0" borderId="106">
      <alignment wrapText="1"/>
    </xf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59" fillId="0" borderId="106">
      <alignment wrapText="1"/>
    </xf>
    <xf numFmtId="0" fontId="21" fillId="20" borderId="102" applyNumberFormat="0" applyAlignment="0" applyProtection="0"/>
    <xf numFmtId="0" fontId="60" fillId="30" borderId="106">
      <alignment horizontal="center" vertical="center" wrapText="1"/>
    </xf>
    <xf numFmtId="0" fontId="59" fillId="0" borderId="106">
      <alignment horizontal="center" vertical="center"/>
    </xf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28" fillId="7" borderId="102" applyNumberFormat="0" applyAlignment="0" applyProtection="0"/>
    <xf numFmtId="0" fontId="21" fillId="20" borderId="102" applyNumberForma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33" fillId="0" borderId="105" applyNumberFormat="0" applyFill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16" fillId="23" borderId="103" applyNumberFormat="0" applyFont="0" applyAlignment="0" applyProtection="0"/>
    <xf numFmtId="0" fontId="16" fillId="23" borderId="103" applyNumberFormat="0" applyFont="0" applyAlignment="0" applyProtection="0"/>
    <xf numFmtId="0" fontId="31" fillId="20" borderId="104" applyNumberFormat="0" applyAlignment="0" applyProtection="0"/>
    <xf numFmtId="0" fontId="33" fillId="0" borderId="105" applyNumberFormat="0" applyFill="0" applyAlignment="0" applyProtection="0"/>
    <xf numFmtId="0" fontId="33" fillId="0" borderId="105" applyNumberFormat="0" applyFill="0" applyAlignment="0" applyProtection="0"/>
    <xf numFmtId="0" fontId="31" fillId="20" borderId="104" applyNumberFormat="0" applyAlignment="0" applyProtection="0"/>
    <xf numFmtId="0" fontId="16" fillId="23" borderId="103" applyNumberFormat="0" applyFont="0" applyAlignment="0" applyProtection="0"/>
    <xf numFmtId="0" fontId="21" fillId="20" borderId="102" applyNumberFormat="0" applyAlignment="0" applyProtection="0"/>
    <xf numFmtId="0" fontId="28" fillId="7" borderId="102" applyNumberFormat="0" applyAlignment="0" applyProtection="0"/>
    <xf numFmtId="0" fontId="59" fillId="0" borderId="133">
      <alignment wrapText="1"/>
    </xf>
    <xf numFmtId="0" fontId="58" fillId="0" borderId="128">
      <alignment wrapText="1"/>
    </xf>
    <xf numFmtId="0" fontId="58" fillId="0" borderId="128">
      <alignment wrapText="1"/>
    </xf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33" fillId="0" borderId="132" applyNumberFormat="0" applyFill="0" applyAlignment="0" applyProtection="0"/>
    <xf numFmtId="0" fontId="21" fillId="20" borderId="129" applyNumberForma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60" fillId="29" borderId="128">
      <alignment horizontal="center" vertical="center" wrapText="1"/>
    </xf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59" fillId="0" borderId="133">
      <alignment horizontal="center" vertical="center"/>
    </xf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58" fillId="0" borderId="128">
      <alignment horizontal="center" vertical="center"/>
    </xf>
    <xf numFmtId="0" fontId="60" fillId="30" borderId="133">
      <alignment horizontal="center" vertical="center" wrapText="1"/>
    </xf>
    <xf numFmtId="0" fontId="60" fillId="29" borderId="128">
      <alignment horizontal="center" vertical="center" wrapText="1"/>
    </xf>
    <xf numFmtId="0" fontId="60" fillId="29" borderId="128">
      <alignment horizontal="center" vertical="center" wrapText="1"/>
    </xf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3" fillId="0" borderId="132" applyNumberFormat="0" applyFill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58" fillId="0" borderId="111">
      <alignment wrapText="1"/>
    </xf>
    <xf numFmtId="0" fontId="59" fillId="0" borderId="116">
      <alignment wrapText="1"/>
    </xf>
    <xf numFmtId="0" fontId="58" fillId="0" borderId="111">
      <alignment wrapText="1"/>
    </xf>
    <xf numFmtId="0" fontId="58" fillId="0" borderId="111">
      <alignment wrapText="1"/>
    </xf>
    <xf numFmtId="0" fontId="58" fillId="0" borderId="111">
      <alignment wrapText="1"/>
    </xf>
    <xf numFmtId="0" fontId="58" fillId="0" borderId="111">
      <alignment wrapText="1"/>
    </xf>
    <xf numFmtId="0" fontId="59" fillId="0" borderId="116">
      <alignment wrapText="1"/>
    </xf>
    <xf numFmtId="0" fontId="16" fillId="23" borderId="130" applyNumberFormat="0" applyFont="0" applyAlignment="0" applyProtection="0"/>
    <xf numFmtId="0" fontId="16" fillId="23" borderId="124" applyNumberFormat="0" applyFont="0" applyAlignment="0" applyProtection="0"/>
    <xf numFmtId="0" fontId="28" fillId="7" borderId="129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31" fillId="20" borderId="125" applyNumberFormat="0" applyAlignment="0" applyProtection="0"/>
    <xf numFmtId="0" fontId="28" fillId="7" borderId="123" applyNumberFormat="0" applyAlignment="0" applyProtection="0"/>
    <xf numFmtId="0" fontId="21" fillId="20" borderId="123" applyNumberFormat="0" applyAlignment="0" applyProtection="0"/>
    <xf numFmtId="0" fontId="31" fillId="20" borderId="125" applyNumberFormat="0" applyAlignment="0" applyProtection="0"/>
    <xf numFmtId="0" fontId="28" fillId="7" borderId="123" applyNumberFormat="0" applyAlignment="0" applyProtection="0"/>
    <xf numFmtId="0" fontId="16" fillId="23" borderId="124" applyNumberFormat="0" applyFont="0" applyAlignment="0" applyProtection="0"/>
    <xf numFmtId="0" fontId="28" fillId="7" borderId="123" applyNumberFormat="0" applyAlignment="0" applyProtection="0"/>
    <xf numFmtId="0" fontId="21" fillId="20" borderId="123" applyNumberFormat="0" applyAlignment="0" applyProtection="0"/>
    <xf numFmtId="0" fontId="31" fillId="20" borderId="125" applyNumberFormat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28" fillId="7" borderId="123" applyNumberFormat="0" applyAlignment="0" applyProtection="0"/>
    <xf numFmtId="0" fontId="28" fillId="7" borderId="123" applyNumberFormat="0" applyAlignment="0" applyProtection="0"/>
    <xf numFmtId="0" fontId="33" fillId="0" borderId="126" applyNumberFormat="0" applyFill="0" applyAlignment="0" applyProtection="0"/>
    <xf numFmtId="0" fontId="31" fillId="20" borderId="125" applyNumberFormat="0" applyAlignment="0" applyProtection="0"/>
    <xf numFmtId="0" fontId="28" fillId="7" borderId="123" applyNumberFormat="0" applyAlignment="0" applyProtection="0"/>
    <xf numFmtId="0" fontId="33" fillId="0" borderId="126" applyNumberFormat="0" applyFill="0" applyAlignment="0" applyProtection="0"/>
    <xf numFmtId="0" fontId="31" fillId="20" borderId="125" applyNumberFormat="0" applyAlignment="0" applyProtection="0"/>
    <xf numFmtId="0" fontId="16" fillId="23" borderId="124" applyNumberFormat="0" applyFont="0" applyAlignment="0" applyProtection="0"/>
    <xf numFmtId="0" fontId="31" fillId="20" borderId="125" applyNumberForma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28" fillId="7" borderId="123" applyNumberFormat="0" applyAlignment="0" applyProtection="0"/>
    <xf numFmtId="0" fontId="21" fillId="20" borderId="123" applyNumberFormat="0" applyAlignment="0" applyProtection="0"/>
    <xf numFmtId="0" fontId="31" fillId="20" borderId="125" applyNumberForma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31" fillId="20" borderId="125" applyNumberFormat="0" applyAlignment="0" applyProtection="0"/>
    <xf numFmtId="0" fontId="28" fillId="7" borderId="123" applyNumberFormat="0" applyAlignment="0" applyProtection="0"/>
    <xf numFmtId="0" fontId="21" fillId="20" borderId="123" applyNumberForma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33" fillId="0" borderId="126" applyNumberFormat="0" applyFill="0" applyAlignment="0" applyProtection="0"/>
    <xf numFmtId="0" fontId="31" fillId="20" borderId="125" applyNumberForma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16" fillId="23" borderId="120" applyNumberFormat="0" applyFont="0" applyAlignment="0" applyProtection="0"/>
    <xf numFmtId="0" fontId="31" fillId="20" borderId="121" applyNumberFormat="0" applyAlignment="0" applyProtection="0"/>
    <xf numFmtId="0" fontId="28" fillId="7" borderId="119" applyNumberFormat="0" applyAlignment="0" applyProtection="0"/>
    <xf numFmtId="0" fontId="21" fillId="20" borderId="119" applyNumberFormat="0" applyAlignment="0" applyProtection="0"/>
    <xf numFmtId="0" fontId="31" fillId="20" borderId="121" applyNumberFormat="0" applyAlignment="0" applyProtection="0"/>
    <xf numFmtId="0" fontId="33" fillId="0" borderId="122" applyNumberFormat="0" applyFill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31" fillId="20" borderId="121" applyNumberFormat="0" applyAlignment="0" applyProtection="0"/>
    <xf numFmtId="0" fontId="21" fillId="20" borderId="119" applyNumberFormat="0" applyAlignment="0" applyProtection="0"/>
    <xf numFmtId="0" fontId="21" fillId="20" borderId="119" applyNumberFormat="0" applyAlignment="0" applyProtection="0"/>
    <xf numFmtId="0" fontId="16" fillId="23" borderId="120" applyNumberFormat="0" applyFont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28" fillId="7" borderId="119" applyNumberFormat="0" applyAlignment="0" applyProtection="0"/>
    <xf numFmtId="0" fontId="16" fillId="23" borderId="120" applyNumberFormat="0" applyFont="0" applyAlignment="0" applyProtection="0"/>
    <xf numFmtId="0" fontId="28" fillId="7" borderId="119" applyNumberForma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33" fillId="0" borderId="122" applyNumberFormat="0" applyFill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33" fillId="0" borderId="122" applyNumberFormat="0" applyFill="0" applyAlignment="0" applyProtection="0"/>
    <xf numFmtId="0" fontId="16" fillId="23" borderId="120" applyNumberFormat="0" applyFont="0" applyAlignment="0" applyProtection="0"/>
    <xf numFmtId="0" fontId="28" fillId="7" borderId="119" applyNumberFormat="0" applyAlignment="0" applyProtection="0"/>
    <xf numFmtId="0" fontId="21" fillId="20" borderId="119" applyNumberFormat="0" applyAlignment="0" applyProtection="0"/>
    <xf numFmtId="0" fontId="28" fillId="7" borderId="119" applyNumberForma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31" fillId="20" borderId="121" applyNumberFormat="0" applyAlignment="0" applyProtection="0"/>
    <xf numFmtId="0" fontId="21" fillId="20" borderId="119" applyNumberFormat="0" applyAlignment="0" applyProtection="0"/>
    <xf numFmtId="0" fontId="21" fillId="20" borderId="119" applyNumberFormat="0" applyAlignment="0" applyProtection="0"/>
    <xf numFmtId="0" fontId="16" fillId="23" borderId="120" applyNumberFormat="0" applyFont="0" applyAlignment="0" applyProtection="0"/>
    <xf numFmtId="0" fontId="31" fillId="20" borderId="121" applyNumberFormat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1" fillId="20" borderId="121" applyNumberFormat="0" applyAlignment="0" applyProtection="0"/>
    <xf numFmtId="0" fontId="21" fillId="20" borderId="129" applyNumberFormat="0" applyAlignment="0" applyProtection="0"/>
    <xf numFmtId="0" fontId="59" fillId="0" borderId="116">
      <alignment wrapText="1"/>
    </xf>
    <xf numFmtId="0" fontId="60" fillId="30" borderId="116">
      <alignment horizontal="center" vertical="center" wrapText="1"/>
    </xf>
    <xf numFmtId="0" fontId="16" fillId="23" borderId="113" applyNumberFormat="0" applyFont="0" applyAlignment="0" applyProtection="0"/>
    <xf numFmtId="0" fontId="60" fillId="30" borderId="116">
      <alignment horizontal="center" vertical="center" wrapText="1"/>
    </xf>
    <xf numFmtId="0" fontId="16" fillId="23" borderId="113" applyNumberFormat="0" applyFont="0" applyAlignment="0" applyProtection="0"/>
    <xf numFmtId="0" fontId="59" fillId="0" borderId="116">
      <alignment horizontal="center" vertical="center"/>
    </xf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31" fillId="20" borderId="114" applyNumberFormat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58" fillId="0" borderId="111">
      <alignment horizontal="center" vertical="center"/>
    </xf>
    <xf numFmtId="0" fontId="59" fillId="0" borderId="116">
      <alignment horizontal="center" vertical="center"/>
    </xf>
    <xf numFmtId="0" fontId="58" fillId="0" borderId="111">
      <alignment horizontal="center" vertical="center"/>
    </xf>
    <xf numFmtId="0" fontId="58" fillId="0" borderId="111">
      <alignment horizontal="center" vertical="center"/>
    </xf>
    <xf numFmtId="0" fontId="58" fillId="0" borderId="111">
      <alignment horizontal="center" vertical="center"/>
    </xf>
    <xf numFmtId="0" fontId="58" fillId="0" borderId="111">
      <alignment horizontal="center" vertical="center"/>
    </xf>
    <xf numFmtId="0" fontId="59" fillId="0" borderId="116">
      <alignment horizontal="center" vertical="center"/>
    </xf>
    <xf numFmtId="0" fontId="60" fillId="29" borderId="111">
      <alignment horizontal="center" vertical="center" wrapText="1"/>
    </xf>
    <xf numFmtId="0" fontId="60" fillId="30" borderId="116">
      <alignment horizontal="center" vertical="center" wrapText="1"/>
    </xf>
    <xf numFmtId="0" fontId="60" fillId="29" borderId="111">
      <alignment horizontal="center" vertical="center" wrapText="1"/>
    </xf>
    <xf numFmtId="0" fontId="60" fillId="29" borderId="111">
      <alignment horizontal="center" vertical="center" wrapText="1"/>
    </xf>
    <xf numFmtId="0" fontId="60" fillId="29" borderId="111">
      <alignment horizontal="center" vertical="center" wrapText="1"/>
    </xf>
    <xf numFmtId="0" fontId="60" fillId="29" borderId="111">
      <alignment horizontal="center" vertical="center" wrapText="1"/>
    </xf>
    <xf numFmtId="0" fontId="60" fillId="30" borderId="116">
      <alignment horizontal="center" vertical="center" wrapText="1"/>
    </xf>
    <xf numFmtId="0" fontId="28" fillId="7" borderId="129" applyNumberFormat="0" applyAlignment="0" applyProtection="0"/>
    <xf numFmtId="0" fontId="31" fillId="20" borderId="131" applyNumberFormat="0" applyAlignment="0" applyProtection="0"/>
    <xf numFmtId="0" fontId="58" fillId="0" borderId="128">
      <alignment horizontal="center" vertical="center"/>
    </xf>
    <xf numFmtId="0" fontId="58" fillId="0" borderId="128">
      <alignment horizontal="center" vertical="center"/>
    </xf>
    <xf numFmtId="0" fontId="59" fillId="0" borderId="133">
      <alignment horizontal="center" vertical="center"/>
    </xf>
    <xf numFmtId="0" fontId="58" fillId="0" borderId="128">
      <alignment horizontal="center" vertical="center"/>
    </xf>
    <xf numFmtId="0" fontId="33" fillId="0" borderId="132" applyNumberFormat="0" applyFill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60" fillId="30" borderId="133">
      <alignment horizontal="center" vertical="center" wrapText="1"/>
    </xf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31" fillId="20" borderId="131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59" fillId="0" borderId="133">
      <alignment horizontal="center" vertical="center"/>
    </xf>
    <xf numFmtId="0" fontId="16" fillId="23" borderId="130" applyNumberFormat="0" applyFont="0" applyAlignment="0" applyProtection="0"/>
    <xf numFmtId="0" fontId="58" fillId="0" borderId="128">
      <alignment wrapText="1"/>
    </xf>
    <xf numFmtId="0" fontId="58" fillId="0" borderId="128">
      <alignment wrapText="1"/>
    </xf>
    <xf numFmtId="0" fontId="58" fillId="0" borderId="128">
      <alignment wrapText="1"/>
    </xf>
    <xf numFmtId="0" fontId="59" fillId="0" borderId="133">
      <alignment wrapText="1"/>
    </xf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58" fillId="0" borderId="128">
      <alignment horizontal="center" vertical="center"/>
    </xf>
    <xf numFmtId="0" fontId="59" fillId="0" borderId="133">
      <alignment horizontal="center" vertical="center"/>
    </xf>
    <xf numFmtId="0" fontId="33" fillId="0" borderId="132" applyNumberFormat="0" applyFill="0" applyAlignment="0" applyProtection="0"/>
    <xf numFmtId="0" fontId="60" fillId="29" borderId="128">
      <alignment horizontal="center" vertical="center" wrapText="1"/>
    </xf>
    <xf numFmtId="0" fontId="58" fillId="0" borderId="128">
      <alignment horizontal="center" vertical="center"/>
    </xf>
    <xf numFmtId="0" fontId="28" fillId="7" borderId="129" applyNumberFormat="0" applyAlignment="0" applyProtection="0"/>
    <xf numFmtId="0" fontId="59" fillId="0" borderId="133">
      <alignment horizontal="center" vertical="center"/>
    </xf>
    <xf numFmtId="0" fontId="21" fillId="20" borderId="129" applyNumberFormat="0" applyAlignment="0" applyProtection="0"/>
    <xf numFmtId="0" fontId="60" fillId="29" borderId="128">
      <alignment horizontal="center" vertical="center" wrapText="1"/>
    </xf>
    <xf numFmtId="0" fontId="60" fillId="30" borderId="133">
      <alignment horizontal="center" vertical="center" wrapText="1"/>
    </xf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8" fillId="7" borderId="129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1" fillId="20" borderId="131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33" fillId="0" borderId="132" applyNumberFormat="0" applyFill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58" fillId="0" borderId="128">
      <alignment horizontal="center" vertical="center"/>
    </xf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3" fillId="0" borderId="132" applyNumberFormat="0" applyFill="0" applyAlignment="0" applyProtection="0"/>
    <xf numFmtId="0" fontId="58" fillId="0" borderId="128">
      <alignment horizontal="center" vertical="center"/>
    </xf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58" fillId="0" borderId="111">
      <alignment wrapText="1"/>
    </xf>
    <xf numFmtId="0" fontId="59" fillId="0" borderId="116">
      <alignment wrapText="1"/>
    </xf>
    <xf numFmtId="0" fontId="58" fillId="0" borderId="111">
      <alignment wrapText="1"/>
    </xf>
    <xf numFmtId="0" fontId="58" fillId="0" borderId="111">
      <alignment wrapText="1"/>
    </xf>
    <xf numFmtId="0" fontId="58" fillId="0" borderId="111">
      <alignment wrapText="1"/>
    </xf>
    <xf numFmtId="0" fontId="58" fillId="0" borderId="111">
      <alignment wrapText="1"/>
    </xf>
    <xf numFmtId="0" fontId="59" fillId="0" borderId="116">
      <alignment wrapText="1"/>
    </xf>
    <xf numFmtId="0" fontId="21" fillId="20" borderId="123" applyNumberFormat="0" applyAlignment="0" applyProtection="0"/>
    <xf numFmtId="0" fontId="31" fillId="20" borderId="125" applyNumberFormat="0" applyAlignment="0" applyProtection="0"/>
    <xf numFmtId="0" fontId="28" fillId="7" borderId="123" applyNumberFormat="0" applyAlignment="0" applyProtection="0"/>
    <xf numFmtId="0" fontId="21" fillId="20" borderId="123" applyNumberFormat="0" applyAlignment="0" applyProtection="0"/>
    <xf numFmtId="0" fontId="21" fillId="20" borderId="123" applyNumberFormat="0" applyAlignment="0" applyProtection="0"/>
    <xf numFmtId="0" fontId="16" fillId="23" borderId="124" applyNumberFormat="0" applyFont="0" applyAlignment="0" applyProtection="0"/>
    <xf numFmtId="0" fontId="33" fillId="0" borderId="126" applyNumberFormat="0" applyFill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21" fillId="20" borderId="123" applyNumberForma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33" fillId="0" borderId="126" applyNumberFormat="0" applyFill="0" applyAlignment="0" applyProtection="0"/>
    <xf numFmtId="0" fontId="16" fillId="23" borderId="124" applyNumberFormat="0" applyFont="0" applyAlignment="0" applyProtection="0"/>
    <xf numFmtId="0" fontId="28" fillId="7" borderId="123" applyNumberFormat="0" applyAlignment="0" applyProtection="0"/>
    <xf numFmtId="0" fontId="21" fillId="20" borderId="123" applyNumberFormat="0" applyAlignment="0" applyProtection="0"/>
    <xf numFmtId="0" fontId="21" fillId="20" borderId="123" applyNumberFormat="0" applyAlignment="0" applyProtection="0"/>
    <xf numFmtId="0" fontId="28" fillId="7" borderId="123" applyNumberForma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16" fillId="23" borderId="124" applyNumberFormat="0" applyFont="0" applyAlignment="0" applyProtection="0"/>
    <xf numFmtId="0" fontId="33" fillId="0" borderId="126" applyNumberFormat="0" applyFill="0" applyAlignment="0" applyProtection="0"/>
    <xf numFmtId="0" fontId="28" fillId="7" borderId="123" applyNumberFormat="0" applyAlignment="0" applyProtection="0"/>
    <xf numFmtId="0" fontId="21" fillId="20" borderId="123" applyNumberFormat="0" applyAlignment="0" applyProtection="0"/>
    <xf numFmtId="0" fontId="28" fillId="7" borderId="123" applyNumberFormat="0" applyAlignment="0" applyProtection="0"/>
    <xf numFmtId="0" fontId="21" fillId="20" borderId="123" applyNumberFormat="0" applyAlignment="0" applyProtection="0"/>
    <xf numFmtId="0" fontId="33" fillId="0" borderId="126" applyNumberFormat="0" applyFill="0" applyAlignment="0" applyProtection="0"/>
    <xf numFmtId="0" fontId="31" fillId="20" borderId="125" applyNumberFormat="0" applyAlignment="0" applyProtection="0"/>
    <xf numFmtId="0" fontId="16" fillId="23" borderId="124" applyNumberFormat="0" applyFont="0" applyAlignment="0" applyProtection="0"/>
    <xf numFmtId="0" fontId="21" fillId="20" borderId="123" applyNumberFormat="0" applyAlignment="0" applyProtection="0"/>
    <xf numFmtId="0" fontId="28" fillId="7" borderId="123" applyNumberForma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31" fillId="20" borderId="121" applyNumberFormat="0" applyAlignment="0" applyProtection="0"/>
    <xf numFmtId="0" fontId="28" fillId="7" borderId="119" applyNumberForma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28" fillId="7" borderId="119" applyNumberFormat="0" applyAlignment="0" applyProtection="0"/>
    <xf numFmtId="0" fontId="28" fillId="7" borderId="119" applyNumberFormat="0" applyAlignment="0" applyProtection="0"/>
    <xf numFmtId="0" fontId="21" fillId="20" borderId="119" applyNumberFormat="0" applyAlignment="0" applyProtection="0"/>
    <xf numFmtId="0" fontId="16" fillId="23" borderId="120" applyNumberFormat="0" applyFont="0" applyAlignment="0" applyProtection="0"/>
    <xf numFmtId="0" fontId="31" fillId="20" borderId="121" applyNumberFormat="0" applyAlignment="0" applyProtection="0"/>
    <xf numFmtId="0" fontId="31" fillId="20" borderId="121" applyNumberFormat="0" applyAlignment="0" applyProtection="0"/>
    <xf numFmtId="0" fontId="21" fillId="20" borderId="119" applyNumberFormat="0" applyAlignment="0" applyProtection="0"/>
    <xf numFmtId="0" fontId="21" fillId="20" borderId="119" applyNumberFormat="0" applyAlignment="0" applyProtection="0"/>
    <xf numFmtId="0" fontId="33" fillId="0" borderId="122" applyNumberFormat="0" applyFill="0" applyAlignment="0" applyProtection="0"/>
    <xf numFmtId="0" fontId="21" fillId="20" borderId="119" applyNumberFormat="0" applyAlignment="0" applyProtection="0"/>
    <xf numFmtId="0" fontId="28" fillId="7" borderId="119" applyNumberFormat="0" applyAlignment="0" applyProtection="0"/>
    <xf numFmtId="0" fontId="33" fillId="0" borderId="122" applyNumberFormat="0" applyFill="0" applyAlignment="0" applyProtection="0"/>
    <xf numFmtId="0" fontId="16" fillId="23" borderId="120" applyNumberFormat="0" applyFont="0" applyAlignment="0" applyProtection="0"/>
    <xf numFmtId="0" fontId="33" fillId="0" borderId="122" applyNumberFormat="0" applyFill="0" applyAlignment="0" applyProtection="0"/>
    <xf numFmtId="0" fontId="16" fillId="23" borderId="120" applyNumberFormat="0" applyFont="0" applyAlignment="0" applyProtection="0"/>
    <xf numFmtId="0" fontId="31" fillId="20" borderId="121" applyNumberFormat="0" applyAlignment="0" applyProtection="0"/>
    <xf numFmtId="0" fontId="21" fillId="20" borderId="119" applyNumberFormat="0" applyAlignment="0" applyProtection="0"/>
    <xf numFmtId="0" fontId="21" fillId="20" borderId="119" applyNumberFormat="0" applyAlignment="0" applyProtection="0"/>
    <xf numFmtId="0" fontId="31" fillId="20" borderId="121" applyNumberFormat="0" applyAlignment="0" applyProtection="0"/>
    <xf numFmtId="0" fontId="28" fillId="7" borderId="119" applyNumberForma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28" fillId="7" borderId="119" applyNumberForma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28" fillId="7" borderId="119" applyNumberFormat="0" applyAlignment="0" applyProtection="0"/>
    <xf numFmtId="0" fontId="28" fillId="7" borderId="119" applyNumberFormat="0" applyAlignment="0" applyProtection="0"/>
    <xf numFmtId="0" fontId="21" fillId="20" borderId="119" applyNumberForma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28" fillId="7" borderId="119" applyNumberFormat="0" applyAlignment="0" applyProtection="0"/>
    <xf numFmtId="0" fontId="16" fillId="23" borderId="120" applyNumberFormat="0" applyFont="0" applyAlignment="0" applyProtection="0"/>
    <xf numFmtId="0" fontId="16" fillId="23" borderId="120" applyNumberFormat="0" applyFont="0" applyAlignment="0" applyProtection="0"/>
    <xf numFmtId="0" fontId="21" fillId="20" borderId="119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60" fillId="30" borderId="116">
      <alignment horizontal="center" vertical="center" wrapText="1"/>
    </xf>
    <xf numFmtId="0" fontId="59" fillId="0" borderId="116">
      <alignment horizontal="center" vertical="center"/>
    </xf>
    <xf numFmtId="0" fontId="59" fillId="0" borderId="116">
      <alignment horizontal="center" vertical="center"/>
    </xf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28" fillId="7" borderId="112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59" fillId="0" borderId="116">
      <alignment wrapText="1"/>
    </xf>
    <xf numFmtId="0" fontId="59" fillId="0" borderId="116">
      <alignment wrapText="1"/>
    </xf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59" fillId="0" borderId="116">
      <alignment wrapText="1"/>
    </xf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59" fillId="0" borderId="116">
      <alignment wrapText="1"/>
    </xf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60" fillId="30" borderId="116">
      <alignment horizontal="center" vertical="center" wrapText="1"/>
    </xf>
    <xf numFmtId="0" fontId="59" fillId="0" borderId="116">
      <alignment horizontal="center" vertical="center"/>
    </xf>
    <xf numFmtId="0" fontId="28" fillId="7" borderId="112" applyNumberFormat="0" applyAlignment="0" applyProtection="0"/>
    <xf numFmtId="0" fontId="33" fillId="0" borderId="115" applyNumberFormat="0" applyFill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33" fillId="0" borderId="115" applyNumberFormat="0" applyFill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59" fillId="0" borderId="116">
      <alignment wrapText="1"/>
    </xf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59" fillId="0" borderId="116">
      <alignment horizontal="center" vertical="center"/>
    </xf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59" fillId="0" borderId="116">
      <alignment horizontal="center" vertical="center"/>
    </xf>
    <xf numFmtId="0" fontId="60" fillId="30" borderId="116">
      <alignment horizontal="center" vertical="center" wrapText="1"/>
    </xf>
    <xf numFmtId="0" fontId="16" fillId="23" borderId="113" applyNumberFormat="0" applyFont="0" applyAlignment="0" applyProtection="0"/>
    <xf numFmtId="0" fontId="60" fillId="30" borderId="116">
      <alignment horizontal="center" vertical="center" wrapText="1"/>
    </xf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28" fillId="7" borderId="112" applyNumberFormat="0" applyAlignment="0" applyProtection="0"/>
    <xf numFmtId="0" fontId="28" fillId="7" borderId="112" applyNumberFormat="0" applyAlignment="0" applyProtection="0"/>
    <xf numFmtId="0" fontId="60" fillId="30" borderId="116">
      <alignment horizontal="center" vertical="center" wrapText="1"/>
    </xf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28" fillId="7" borderId="112" applyNumberForma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21" fillId="20" borderId="112" applyNumberForma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59" fillId="0" borderId="116">
      <alignment wrapText="1"/>
    </xf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59" fillId="0" borderId="116">
      <alignment wrapText="1"/>
    </xf>
    <xf numFmtId="0" fontId="21" fillId="20" borderId="112" applyNumberFormat="0" applyAlignment="0" applyProtection="0"/>
    <xf numFmtId="0" fontId="60" fillId="30" borderId="116">
      <alignment horizontal="center" vertical="center" wrapText="1"/>
    </xf>
    <xf numFmtId="0" fontId="59" fillId="0" borderId="116">
      <alignment horizontal="center" vertical="center"/>
    </xf>
    <xf numFmtId="0" fontId="33" fillId="0" borderId="115" applyNumberFormat="0" applyFill="0" applyAlignment="0" applyProtection="0"/>
    <xf numFmtId="0" fontId="33" fillId="0" borderId="126" applyNumberFormat="0" applyFill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28" fillId="7" borderId="112" applyNumberFormat="0" applyAlignment="0" applyProtection="0"/>
    <xf numFmtId="0" fontId="21" fillId="20" borderId="112" applyNumberForma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33" fillId="0" borderId="115" applyNumberFormat="0" applyFill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16" fillId="23" borderId="113" applyNumberFormat="0" applyFont="0" applyAlignment="0" applyProtection="0"/>
    <xf numFmtId="0" fontId="16" fillId="23" borderId="113" applyNumberFormat="0" applyFont="0" applyAlignment="0" applyProtection="0"/>
    <xf numFmtId="0" fontId="31" fillId="20" borderId="114" applyNumberFormat="0" applyAlignment="0" applyProtection="0"/>
    <xf numFmtId="0" fontId="33" fillId="0" borderId="115" applyNumberFormat="0" applyFill="0" applyAlignment="0" applyProtection="0"/>
    <xf numFmtId="0" fontId="33" fillId="0" borderId="115" applyNumberFormat="0" applyFill="0" applyAlignment="0" applyProtection="0"/>
    <xf numFmtId="0" fontId="31" fillId="20" borderId="114" applyNumberFormat="0" applyAlignment="0" applyProtection="0"/>
    <xf numFmtId="0" fontId="16" fillId="23" borderId="113" applyNumberFormat="0" applyFont="0" applyAlignment="0" applyProtection="0"/>
    <xf numFmtId="0" fontId="21" fillId="20" borderId="112" applyNumberFormat="0" applyAlignment="0" applyProtection="0"/>
    <xf numFmtId="0" fontId="28" fillId="7" borderId="112" applyNumberFormat="0" applyAlignment="0" applyProtection="0"/>
    <xf numFmtId="0" fontId="58" fillId="0" borderId="128">
      <alignment wrapText="1"/>
    </xf>
    <xf numFmtId="0" fontId="59" fillId="0" borderId="133">
      <alignment wrapText="1"/>
    </xf>
    <xf numFmtId="0" fontId="58" fillId="0" borderId="128">
      <alignment wrapText="1"/>
    </xf>
    <xf numFmtId="0" fontId="58" fillId="0" borderId="128">
      <alignment wrapText="1"/>
    </xf>
    <xf numFmtId="0" fontId="58" fillId="0" borderId="128">
      <alignment wrapText="1"/>
    </xf>
    <xf numFmtId="0" fontId="58" fillId="0" borderId="128">
      <alignment wrapText="1"/>
    </xf>
    <xf numFmtId="0" fontId="59" fillId="0" borderId="133">
      <alignment wrapText="1"/>
    </xf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28" fillId="7" borderId="129" applyNumberFormat="0" applyAlignment="0" applyProtection="0"/>
    <xf numFmtId="0" fontId="28" fillId="7" borderId="129" applyNumberForma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60" fillId="30" borderId="133">
      <alignment horizontal="center" vertical="center" wrapText="1"/>
    </xf>
    <xf numFmtId="0" fontId="59" fillId="0" borderId="133">
      <alignment horizontal="center" vertical="center"/>
    </xf>
    <xf numFmtId="0" fontId="59" fillId="0" borderId="133">
      <alignment horizontal="center" vertical="center"/>
    </xf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28" fillId="7" borderId="129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59" fillId="0" borderId="133">
      <alignment wrapText="1"/>
    </xf>
    <xf numFmtId="0" fontId="59" fillId="0" borderId="133">
      <alignment wrapText="1"/>
    </xf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59" fillId="0" borderId="133">
      <alignment wrapText="1"/>
    </xf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59" fillId="0" borderId="133">
      <alignment wrapText="1"/>
    </xf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60" fillId="30" borderId="133">
      <alignment horizontal="center" vertical="center" wrapText="1"/>
    </xf>
    <xf numFmtId="0" fontId="59" fillId="0" borderId="133">
      <alignment horizontal="center" vertical="center"/>
    </xf>
    <xf numFmtId="0" fontId="28" fillId="7" borderId="129" applyNumberFormat="0" applyAlignment="0" applyProtection="0"/>
    <xf numFmtId="0" fontId="33" fillId="0" borderId="132" applyNumberFormat="0" applyFill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33" fillId="0" borderId="132" applyNumberFormat="0" applyFill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59" fillId="0" borderId="133">
      <alignment wrapText="1"/>
    </xf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3" fillId="0" borderId="132" applyNumberFormat="0" applyFill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59" fillId="0" borderId="133">
      <alignment horizontal="center" vertical="center"/>
    </xf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59" fillId="0" borderId="133">
      <alignment horizontal="center" vertical="center"/>
    </xf>
    <xf numFmtId="0" fontId="60" fillId="30" borderId="133">
      <alignment horizontal="center" vertical="center" wrapText="1"/>
    </xf>
    <xf numFmtId="0" fontId="16" fillId="23" borderId="130" applyNumberFormat="0" applyFont="0" applyAlignment="0" applyProtection="0"/>
    <xf numFmtId="0" fontId="60" fillId="30" borderId="133">
      <alignment horizontal="center" vertical="center" wrapText="1"/>
    </xf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28" fillId="7" borderId="129" applyNumberFormat="0" applyAlignment="0" applyProtection="0"/>
    <xf numFmtId="0" fontId="28" fillId="7" borderId="129" applyNumberFormat="0" applyAlignment="0" applyProtection="0"/>
    <xf numFmtId="0" fontId="60" fillId="30" borderId="133">
      <alignment horizontal="center" vertical="center" wrapText="1"/>
    </xf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28" fillId="7" borderId="129" applyNumberForma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21" fillId="20" borderId="129" applyNumberForma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59" fillId="0" borderId="133">
      <alignment wrapText="1"/>
    </xf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59" fillId="0" borderId="133">
      <alignment wrapText="1"/>
    </xf>
    <xf numFmtId="0" fontId="21" fillId="20" borderId="129" applyNumberFormat="0" applyAlignment="0" applyProtection="0"/>
    <xf numFmtId="0" fontId="60" fillId="30" borderId="133">
      <alignment horizontal="center" vertical="center" wrapText="1"/>
    </xf>
    <xf numFmtId="0" fontId="59" fillId="0" borderId="133">
      <alignment horizontal="center" vertical="center"/>
    </xf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28" fillId="7" borderId="129" applyNumberFormat="0" applyAlignment="0" applyProtection="0"/>
    <xf numFmtId="0" fontId="21" fillId="20" borderId="129" applyNumberForma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33" fillId="0" borderId="132" applyNumberFormat="0" applyFill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16" fillId="23" borderId="130" applyNumberFormat="0" applyFont="0" applyAlignment="0" applyProtection="0"/>
    <xf numFmtId="0" fontId="16" fillId="23" borderId="130" applyNumberFormat="0" applyFont="0" applyAlignment="0" applyProtection="0"/>
    <xf numFmtId="0" fontId="31" fillId="20" borderId="131" applyNumberFormat="0" applyAlignment="0" applyProtection="0"/>
    <xf numFmtId="0" fontId="33" fillId="0" borderId="132" applyNumberFormat="0" applyFill="0" applyAlignment="0" applyProtection="0"/>
    <xf numFmtId="0" fontId="33" fillId="0" borderId="132" applyNumberFormat="0" applyFill="0" applyAlignment="0" applyProtection="0"/>
    <xf numFmtId="0" fontId="31" fillId="20" borderId="131" applyNumberFormat="0" applyAlignment="0" applyProtection="0"/>
    <xf numFmtId="0" fontId="16" fillId="23" borderId="130" applyNumberFormat="0" applyFont="0" applyAlignment="0" applyProtection="0"/>
    <xf numFmtId="0" fontId="21" fillId="20" borderId="129" applyNumberFormat="0" applyAlignment="0" applyProtection="0"/>
    <xf numFmtId="0" fontId="28" fillId="7" borderId="1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290">
    <xf numFmtId="0" fontId="0" fillId="0" borderId="0" xfId="0"/>
    <xf numFmtId="0" fontId="0" fillId="0" borderId="0" xfId="0"/>
    <xf numFmtId="0" fontId="45" fillId="24" borderId="0" xfId="0" applyFont="1" applyFill="1"/>
    <xf numFmtId="0" fontId="45" fillId="24" borderId="0" xfId="0" applyFont="1" applyFill="1" applyBorder="1" applyAlignment="1">
      <alignment horizontal="left"/>
    </xf>
    <xf numFmtId="0" fontId="45" fillId="24" borderId="0" xfId="0" applyFont="1" applyFill="1" applyBorder="1" applyAlignment="1">
      <alignment horizontal="center"/>
    </xf>
    <xf numFmtId="0" fontId="45" fillId="24" borderId="0" xfId="0" applyFont="1" applyFill="1" applyBorder="1" applyAlignment="1"/>
    <xf numFmtId="0" fontId="45" fillId="24" borderId="0" xfId="0" applyFont="1" applyFill="1" applyBorder="1" applyAlignment="1">
      <alignment horizontal="right" wrapText="1"/>
    </xf>
    <xf numFmtId="0" fontId="45" fillId="24" borderId="0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47" fillId="24" borderId="0" xfId="0" applyFont="1" applyFill="1" applyBorder="1" applyAlignment="1">
      <alignment horizontal="right" wrapText="1"/>
    </xf>
    <xf numFmtId="0" fontId="47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right"/>
    </xf>
    <xf numFmtId="0" fontId="45" fillId="0" borderId="0" xfId="0" applyFont="1" applyFill="1" applyBorder="1" applyAlignment="1"/>
    <xf numFmtId="0" fontId="45" fillId="0" borderId="0" xfId="0" applyFont="1" applyFill="1" applyBorder="1" applyAlignment="1">
      <alignment horizontal="left"/>
    </xf>
    <xf numFmtId="0" fontId="45" fillId="24" borderId="0" xfId="0" applyFont="1" applyFill="1" applyAlignment="1">
      <alignment horizontal="center"/>
    </xf>
    <xf numFmtId="0" fontId="48" fillId="24" borderId="0" xfId="0" applyFont="1" applyFill="1"/>
    <xf numFmtId="0" fontId="46" fillId="24" borderId="0" xfId="0" applyFont="1" applyFill="1" applyBorder="1" applyAlignment="1">
      <alignment horizontal="right" vertical="center"/>
    </xf>
    <xf numFmtId="0" fontId="49" fillId="0" borderId="0" xfId="0" applyFont="1" applyFill="1" applyAlignment="1"/>
    <xf numFmtId="0" fontId="45" fillId="0" borderId="0" xfId="0" applyFont="1" applyFill="1" applyBorder="1" applyAlignment="1">
      <alignment horizontal="right"/>
    </xf>
    <xf numFmtId="0" fontId="45" fillId="24" borderId="0" xfId="0" applyFont="1" applyFill="1" applyAlignment="1"/>
    <xf numFmtId="0" fontId="52" fillId="24" borderId="0" xfId="0" applyFont="1" applyFill="1" applyAlignment="1">
      <alignment horizontal="left"/>
    </xf>
    <xf numFmtId="0" fontId="45" fillId="24" borderId="0" xfId="0" applyFont="1" applyFill="1" applyBorder="1"/>
    <xf numFmtId="0" fontId="45" fillId="24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 horizontal="center" vertical="center"/>
    </xf>
    <xf numFmtId="0" fontId="45" fillId="24" borderId="10" xfId="0" applyFont="1" applyFill="1" applyBorder="1"/>
    <xf numFmtId="0" fontId="53" fillId="25" borderId="11" xfId="47" applyFont="1" applyFill="1" applyBorder="1" applyAlignment="1">
      <alignment horizontal="center" vertical="center"/>
    </xf>
    <xf numFmtId="0" fontId="45" fillId="24" borderId="0" xfId="0" applyFont="1" applyFill="1" applyAlignment="1">
      <alignment horizontal="left"/>
    </xf>
    <xf numFmtId="0" fontId="45" fillId="24" borderId="0" xfId="0" applyFont="1" applyFill="1" applyAlignment="1">
      <alignment vertical="center"/>
    </xf>
    <xf numFmtId="0" fontId="45" fillId="24" borderId="0" xfId="0" applyFont="1" applyFill="1" applyAlignment="1">
      <alignment horizontal="center" vertical="center"/>
    </xf>
    <xf numFmtId="0" fontId="42" fillId="0" borderId="0" xfId="0" applyFont="1"/>
    <xf numFmtId="0" fontId="0" fillId="0" borderId="55" xfId="0" applyBorder="1"/>
    <xf numFmtId="0" fontId="50" fillId="0" borderId="0" xfId="0" applyFont="1" applyFill="1" applyBorder="1" applyAlignment="1"/>
    <xf numFmtId="0" fontId="50" fillId="0" borderId="0" xfId="0" applyFont="1" applyFill="1" applyBorder="1" applyAlignment="1">
      <alignment horizontal="right"/>
    </xf>
    <xf numFmtId="0" fontId="0" fillId="0" borderId="56" xfId="0" applyBorder="1"/>
    <xf numFmtId="0" fontId="0" fillId="0" borderId="0" xfId="0" applyAlignment="1">
      <alignment horizontal="center"/>
    </xf>
    <xf numFmtId="0" fontId="0" fillId="0" borderId="0" xfId="0" applyBorder="1"/>
    <xf numFmtId="0" fontId="76" fillId="0" borderId="0" xfId="0" applyFont="1"/>
    <xf numFmtId="0" fontId="77" fillId="24" borderId="0" xfId="54" applyFont="1" applyFill="1"/>
    <xf numFmtId="0" fontId="45" fillId="0" borderId="0" xfId="0" applyFont="1" applyFill="1"/>
    <xf numFmtId="0" fontId="0" fillId="0" borderId="59" xfId="0" applyBorder="1"/>
    <xf numFmtId="0" fontId="0" fillId="0" borderId="62" xfId="0" applyBorder="1"/>
    <xf numFmtId="0" fontId="0" fillId="0" borderId="61" xfId="0" applyBorder="1"/>
    <xf numFmtId="0" fontId="0" fillId="0" borderId="60" xfId="0" applyBorder="1"/>
    <xf numFmtId="0" fontId="0" fillId="0" borderId="63" xfId="0" applyBorder="1"/>
    <xf numFmtId="0" fontId="75" fillId="0" borderId="0" xfId="0" applyFont="1"/>
    <xf numFmtId="0" fontId="54" fillId="26" borderId="0" xfId="93" applyFont="1" applyFill="1" applyBorder="1" applyAlignment="1">
      <alignment horizontal="center"/>
    </xf>
    <xf numFmtId="0" fontId="54" fillId="26" borderId="0" xfId="93" applyFont="1" applyFill="1" applyBorder="1" applyAlignment="1">
      <alignment horizontal="left"/>
    </xf>
    <xf numFmtId="0" fontId="77" fillId="24" borderId="0" xfId="93" applyFont="1" applyFill="1"/>
    <xf numFmtId="0" fontId="82" fillId="0" borderId="0" xfId="0" applyFont="1"/>
    <xf numFmtId="0" fontId="72" fillId="0" borderId="56" xfId="0" applyFont="1" applyFill="1" applyBorder="1"/>
    <xf numFmtId="0" fontId="72" fillId="0" borderId="56" xfId="54" applyFont="1" applyFill="1" applyBorder="1"/>
    <xf numFmtId="0" fontId="72" fillId="0" borderId="59" xfId="93" applyFont="1" applyFill="1" applyBorder="1"/>
    <xf numFmtId="0" fontId="75" fillId="0" borderId="0" xfId="90" applyFont="1"/>
    <xf numFmtId="0" fontId="0" fillId="0" borderId="0" xfId="0" applyFill="1"/>
    <xf numFmtId="0" fontId="77" fillId="0" borderId="0" xfId="0" applyFont="1" applyFill="1"/>
    <xf numFmtId="0" fontId="77" fillId="24" borderId="0" xfId="0" applyFont="1" applyFill="1"/>
    <xf numFmtId="0" fontId="54" fillId="26" borderId="0" xfId="93" applyFont="1" applyFill="1" applyBorder="1"/>
    <xf numFmtId="0" fontId="77" fillId="26" borderId="0" xfId="0" applyFont="1" applyFill="1"/>
    <xf numFmtId="0" fontId="77" fillId="33" borderId="0" xfId="0" applyFont="1" applyFill="1"/>
    <xf numFmtId="0" fontId="49" fillId="0" borderId="0" xfId="0" applyFont="1" applyFill="1" applyAlignment="1">
      <alignment horizontal="left"/>
    </xf>
    <xf numFmtId="167" fontId="0" fillId="0" borderId="68" xfId="0" applyNumberFormat="1" applyBorder="1" applyAlignment="1">
      <alignment horizontal="center"/>
    </xf>
    <xf numFmtId="0" fontId="0" fillId="0" borderId="66" xfId="0" applyBorder="1"/>
    <xf numFmtId="167" fontId="0" fillId="0" borderId="71" xfId="0" applyNumberFormat="1" applyBorder="1" applyAlignment="1">
      <alignment horizontal="center"/>
    </xf>
    <xf numFmtId="0" fontId="0" fillId="0" borderId="68" xfId="0" applyBorder="1"/>
    <xf numFmtId="0" fontId="0" fillId="0" borderId="71" xfId="0" applyBorder="1"/>
    <xf numFmtId="0" fontId="0" fillId="0" borderId="71" xfId="0" applyBorder="1" applyAlignment="1">
      <alignment horizontal="center"/>
    </xf>
    <xf numFmtId="0" fontId="0" fillId="0" borderId="68" xfId="0" applyBorder="1" applyAlignment="1">
      <alignment horizontal="center"/>
    </xf>
    <xf numFmtId="0" fontId="74" fillId="0" borderId="71" xfId="0" applyFont="1" applyBorder="1"/>
    <xf numFmtId="0" fontId="74" fillId="0" borderId="0" xfId="0" applyFont="1" applyBorder="1"/>
    <xf numFmtId="0" fontId="0" fillId="0" borderId="0" xfId="0" applyBorder="1" applyAlignment="1">
      <alignment horizontal="center"/>
    </xf>
    <xf numFmtId="0" fontId="0" fillId="0" borderId="64" xfId="0" applyBorder="1"/>
    <xf numFmtId="0" fontId="0" fillId="0" borderId="69" xfId="0" applyBorder="1"/>
    <xf numFmtId="0" fontId="74" fillId="0" borderId="68" xfId="0" applyFont="1" applyBorder="1" applyAlignment="1">
      <alignment horizontal="center"/>
    </xf>
    <xf numFmtId="0" fontId="74" fillId="0" borderId="64" xfId="0" applyFont="1" applyBorder="1" applyAlignment="1">
      <alignment horizontal="center"/>
    </xf>
    <xf numFmtId="0" fontId="74" fillId="0" borderId="71" xfId="0" applyFont="1" applyBorder="1" applyAlignment="1">
      <alignment horizontal="center"/>
    </xf>
    <xf numFmtId="0" fontId="76" fillId="0" borderId="0" xfId="0" applyFont="1" applyBorder="1"/>
    <xf numFmtId="0" fontId="74" fillId="0" borderId="67" xfId="0" applyFont="1" applyBorder="1" applyAlignment="1">
      <alignment horizontal="center"/>
    </xf>
    <xf numFmtId="0" fontId="0" fillId="0" borderId="65" xfId="0" applyBorder="1"/>
    <xf numFmtId="0" fontId="0" fillId="0" borderId="75" xfId="0" applyBorder="1"/>
    <xf numFmtId="0" fontId="74" fillId="0" borderId="75" xfId="0" applyFont="1" applyBorder="1" applyAlignment="1">
      <alignment horizontal="center"/>
    </xf>
    <xf numFmtId="0" fontId="0" fillId="0" borderId="74" xfId="0" applyBorder="1"/>
    <xf numFmtId="0" fontId="0" fillId="0" borderId="72" xfId="0" applyBorder="1"/>
    <xf numFmtId="0" fontId="0" fillId="0" borderId="58" xfId="0" applyBorder="1"/>
    <xf numFmtId="0" fontId="0" fillId="0" borderId="75" xfId="0" applyBorder="1" applyAlignment="1">
      <alignment horizontal="center"/>
    </xf>
    <xf numFmtId="0" fontId="0" fillId="0" borderId="73" xfId="0" applyBorder="1"/>
    <xf numFmtId="167" fontId="0" fillId="0" borderId="75" xfId="0" applyNumberFormat="1" applyBorder="1" applyAlignment="1">
      <alignment horizontal="center"/>
    </xf>
    <xf numFmtId="0" fontId="90" fillId="0" borderId="0" xfId="97" applyFont="1" applyBorder="1"/>
    <xf numFmtId="0" fontId="74" fillId="0" borderId="56" xfId="0" applyFont="1" applyBorder="1"/>
    <xf numFmtId="0" fontId="91" fillId="0" borderId="0" xfId="0" applyFont="1"/>
    <xf numFmtId="0" fontId="0" fillId="0" borderId="78" xfId="0" applyBorder="1"/>
    <xf numFmtId="167" fontId="74" fillId="0" borderId="79" xfId="0" applyNumberFormat="1" applyFont="1" applyBorder="1" applyAlignment="1">
      <alignment horizontal="center"/>
    </xf>
    <xf numFmtId="167" fontId="74" fillId="0" borderId="71" xfId="0" applyNumberFormat="1" applyFont="1" applyBorder="1" applyAlignment="1">
      <alignment horizontal="center"/>
    </xf>
    <xf numFmtId="0" fontId="0" fillId="0" borderId="79" xfId="0" applyBorder="1"/>
    <xf numFmtId="0" fontId="0" fillId="0" borderId="0" xfId="0" applyFont="1" applyFill="1"/>
    <xf numFmtId="167" fontId="0" fillId="0" borderId="79" xfId="0" applyNumberFormat="1" applyBorder="1" applyAlignment="1">
      <alignment horizontal="center"/>
    </xf>
    <xf numFmtId="0" fontId="0" fillId="0" borderId="67" xfId="0" applyBorder="1"/>
    <xf numFmtId="3" fontId="9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5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74" fillId="0" borderId="75" xfId="0" applyNumberFormat="1" applyFont="1" applyBorder="1" applyAlignment="1">
      <alignment horizontal="center"/>
    </xf>
    <xf numFmtId="0" fontId="74" fillId="0" borderId="80" xfId="0" applyFont="1" applyBorder="1" applyAlignment="1">
      <alignment horizontal="center"/>
    </xf>
    <xf numFmtId="0" fontId="74" fillId="0" borderId="81" xfId="0" applyFont="1" applyBorder="1" applyAlignment="1">
      <alignment horizontal="center"/>
    </xf>
    <xf numFmtId="0" fontId="74" fillId="0" borderId="82" xfId="0" applyFont="1" applyBorder="1" applyAlignment="1">
      <alignment horizontal="center"/>
    </xf>
    <xf numFmtId="0" fontId="74" fillId="0" borderId="83" xfId="0" applyFont="1" applyBorder="1" applyAlignment="1">
      <alignment horizontal="center"/>
    </xf>
    <xf numFmtId="0" fontId="74" fillId="0" borderId="84" xfId="0" applyFont="1" applyBorder="1" applyAlignment="1">
      <alignment horizontal="center"/>
    </xf>
    <xf numFmtId="0" fontId="98" fillId="38" borderId="76" xfId="0" applyFont="1" applyFill="1" applyBorder="1"/>
    <xf numFmtId="0" fontId="98" fillId="38" borderId="76" xfId="0" applyFont="1" applyFill="1" applyBorder="1" applyAlignment="1">
      <alignment horizontal="center"/>
    </xf>
    <xf numFmtId="0" fontId="99" fillId="24" borderId="78" xfId="55" applyFont="1" applyFill="1" applyBorder="1"/>
    <xf numFmtId="0" fontId="100" fillId="0" borderId="0" xfId="54" applyFont="1" applyFill="1" applyBorder="1"/>
    <xf numFmtId="0" fontId="42" fillId="0" borderId="0" xfId="93" applyFont="1" applyFill="1" applyBorder="1"/>
    <xf numFmtId="0" fontId="101" fillId="24" borderId="0" xfId="0" applyFont="1" applyFill="1" applyAlignment="1">
      <alignment horizontal="left"/>
    </xf>
    <xf numFmtId="0" fontId="0" fillId="0" borderId="0" xfId="0" applyFill="1" applyBorder="1"/>
    <xf numFmtId="0" fontId="70" fillId="33" borderId="0" xfId="0" applyFont="1" applyFill="1" applyBorder="1"/>
    <xf numFmtId="0" fontId="80" fillId="33" borderId="0" xfId="0" applyFont="1" applyFill="1" applyBorder="1"/>
    <xf numFmtId="0" fontId="54" fillId="39" borderId="0" xfId="0" applyFont="1" applyFill="1" applyBorder="1" applyAlignment="1">
      <alignment horizontal="center"/>
    </xf>
    <xf numFmtId="0" fontId="103" fillId="24" borderId="0" xfId="0" applyFont="1" applyFill="1"/>
    <xf numFmtId="0" fontId="103" fillId="24" borderId="0" xfId="0" applyFont="1" applyFill="1" applyAlignment="1">
      <alignment vertical="center"/>
    </xf>
    <xf numFmtId="0" fontId="103" fillId="24" borderId="0" xfId="0" applyFont="1" applyFill="1" applyAlignment="1">
      <alignment horizontal="center" vertical="center"/>
    </xf>
    <xf numFmtId="0" fontId="0" fillId="0" borderId="85" xfId="0" applyBorder="1"/>
    <xf numFmtId="167" fontId="0" fillId="0" borderId="85" xfId="0" applyNumberForma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97" fillId="37" borderId="59" xfId="0" applyFont="1" applyFill="1" applyBorder="1" applyAlignment="1">
      <alignment horizontal="left"/>
    </xf>
    <xf numFmtId="0" fontId="0" fillId="0" borderId="134" xfId="0" applyBorder="1"/>
    <xf numFmtId="0" fontId="0" fillId="0" borderId="70" xfId="0" applyBorder="1"/>
    <xf numFmtId="0" fontId="0" fillId="0" borderId="98" xfId="0" applyBorder="1"/>
    <xf numFmtId="0" fontId="0" fillId="0" borderId="97" xfId="0" applyBorder="1"/>
    <xf numFmtId="0" fontId="0" fillId="0" borderId="135" xfId="0" applyBorder="1"/>
    <xf numFmtId="167" fontId="0" fillId="0" borderId="134" xfId="0" applyNumberFormat="1" applyBorder="1" applyAlignment="1">
      <alignment horizontal="center"/>
    </xf>
    <xf numFmtId="0" fontId="0" fillId="0" borderId="136" xfId="0" applyBorder="1"/>
    <xf numFmtId="0" fontId="74" fillId="0" borderId="70" xfId="0" applyFont="1" applyBorder="1"/>
    <xf numFmtId="0" fontId="84" fillId="24" borderId="127" xfId="55" applyFont="1" applyFill="1" applyBorder="1"/>
    <xf numFmtId="0" fontId="92" fillId="24" borderId="59" xfId="55" applyFont="1" applyFill="1" applyBorder="1"/>
    <xf numFmtId="167" fontId="0" fillId="0" borderId="70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9" fillId="0" borderId="0" xfId="2672"/>
    <xf numFmtId="0" fontId="9" fillId="0" borderId="0" xfId="2672" applyAlignment="1">
      <alignment horizontal="center"/>
    </xf>
    <xf numFmtId="0" fontId="42" fillId="0" borderId="0" xfId="2672" applyFont="1"/>
    <xf numFmtId="0" fontId="9" fillId="0" borderId="58" xfId="2672" applyBorder="1"/>
    <xf numFmtId="0" fontId="76" fillId="0" borderId="0" xfId="2672" applyFont="1"/>
    <xf numFmtId="0" fontId="9" fillId="0" borderId="92" xfId="2672" applyBorder="1"/>
    <xf numFmtId="0" fontId="9" fillId="0" borderId="75" xfId="2672" applyBorder="1"/>
    <xf numFmtId="0" fontId="74" fillId="0" borderId="75" xfId="2672" applyFont="1" applyBorder="1" applyAlignment="1">
      <alignment horizontal="center"/>
    </xf>
    <xf numFmtId="0" fontId="9" fillId="0" borderId="70" xfId="2672" applyBorder="1"/>
    <xf numFmtId="0" fontId="74" fillId="0" borderId="70" xfId="2672" applyFont="1" applyBorder="1" applyAlignment="1">
      <alignment horizontal="center"/>
    </xf>
    <xf numFmtId="0" fontId="9" fillId="0" borderId="0" xfId="2672" applyFont="1" applyFill="1"/>
    <xf numFmtId="0" fontId="9" fillId="0" borderId="118" xfId="2672" applyBorder="1"/>
    <xf numFmtId="0" fontId="9" fillId="0" borderId="59" xfId="2672" applyBorder="1"/>
    <xf numFmtId="167" fontId="9" fillId="0" borderId="70" xfId="2672" applyNumberFormat="1" applyFont="1" applyFill="1" applyBorder="1" applyAlignment="1">
      <alignment horizontal="center"/>
    </xf>
    <xf numFmtId="0" fontId="9" fillId="0" borderId="97" xfId="2672" applyBorder="1"/>
    <xf numFmtId="0" fontId="9" fillId="0" borderId="55" xfId="2672" applyBorder="1"/>
    <xf numFmtId="0" fontId="106" fillId="24" borderId="0" xfId="55" applyFont="1" applyFill="1" applyBorder="1"/>
    <xf numFmtId="0" fontId="9" fillId="0" borderId="75" xfId="2672" applyBorder="1"/>
    <xf numFmtId="0" fontId="92" fillId="24" borderId="0" xfId="55" applyFont="1" applyFill="1" applyBorder="1"/>
    <xf numFmtId="0" fontId="9" fillId="0" borderId="117" xfId="2672" applyBorder="1"/>
    <xf numFmtId="0" fontId="74" fillId="0" borderId="117" xfId="2672" applyFont="1" applyBorder="1" applyAlignment="1">
      <alignment horizontal="center"/>
    </xf>
    <xf numFmtId="167" fontId="9" fillId="0" borderId="117" xfId="2672" applyNumberFormat="1" applyFont="1" applyFill="1" applyBorder="1" applyAlignment="1">
      <alignment horizontal="center"/>
    </xf>
    <xf numFmtId="0" fontId="107" fillId="0" borderId="92" xfId="73" applyNumberFormat="1" applyFont="1" applyFill="1" applyBorder="1" applyAlignment="1" applyProtection="1"/>
    <xf numFmtId="0" fontId="84" fillId="0" borderId="59" xfId="2671" applyFont="1" applyFill="1" applyBorder="1"/>
    <xf numFmtId="0" fontId="74" fillId="0" borderId="0" xfId="0" applyFont="1"/>
    <xf numFmtId="0" fontId="0" fillId="0" borderId="138" xfId="0" applyBorder="1"/>
    <xf numFmtId="0" fontId="0" fillId="0" borderId="99" xfId="0" applyBorder="1"/>
    <xf numFmtId="0" fontId="74" fillId="0" borderId="86" xfId="0" applyFont="1" applyBorder="1" applyAlignment="1">
      <alignment horizontal="center"/>
    </xf>
    <xf numFmtId="0" fontId="0" fillId="0" borderId="86" xfId="0" applyBorder="1"/>
    <xf numFmtId="0" fontId="0" fillId="0" borderId="87" xfId="0" applyBorder="1"/>
    <xf numFmtId="0" fontId="0" fillId="0" borderId="86" xfId="0" applyBorder="1" applyAlignment="1">
      <alignment horizontal="center"/>
    </xf>
    <xf numFmtId="167" fontId="0" fillId="0" borderId="140" xfId="0" applyNumberFormat="1" applyBorder="1" applyAlignment="1">
      <alignment horizontal="center"/>
    </xf>
    <xf numFmtId="0" fontId="0" fillId="0" borderId="142" xfId="0" applyBorder="1"/>
    <xf numFmtId="167" fontId="0" fillId="0" borderId="141" xfId="0" applyNumberFormat="1" applyBorder="1" applyAlignment="1">
      <alignment horizontal="center"/>
    </xf>
    <xf numFmtId="0" fontId="0" fillId="0" borderId="140" xfId="0" applyBorder="1"/>
    <xf numFmtId="0" fontId="0" fillId="0" borderId="141" xfId="0" applyBorder="1"/>
    <xf numFmtId="0" fontId="74" fillId="0" borderId="141" xfId="0" applyFont="1" applyBorder="1" applyAlignment="1">
      <alignment horizontal="center"/>
    </xf>
    <xf numFmtId="0" fontId="0" fillId="0" borderId="92" xfId="0" applyBorder="1"/>
    <xf numFmtId="0" fontId="74" fillId="0" borderId="141" xfId="0" applyFont="1" applyBorder="1"/>
    <xf numFmtId="0" fontId="110" fillId="24" borderId="138" xfId="55" applyFont="1" applyFill="1" applyBorder="1"/>
    <xf numFmtId="0" fontId="110" fillId="24" borderId="92" xfId="55" applyFont="1" applyFill="1" applyBorder="1"/>
    <xf numFmtId="0" fontId="110" fillId="24" borderId="142" xfId="55" applyFont="1" applyFill="1" applyBorder="1"/>
    <xf numFmtId="0" fontId="16" fillId="0" borderId="0" xfId="90"/>
    <xf numFmtId="0" fontId="0" fillId="0" borderId="0" xfId="90" applyFont="1"/>
    <xf numFmtId="0" fontId="42" fillId="0" borderId="0" xfId="90" applyFont="1"/>
    <xf numFmtId="0" fontId="16" fillId="0" borderId="92" xfId="90" applyBorder="1"/>
    <xf numFmtId="0" fontId="16" fillId="0" borderId="99" xfId="90" applyBorder="1"/>
    <xf numFmtId="0" fontId="16" fillId="0" borderId="140" xfId="90" applyBorder="1"/>
    <xf numFmtId="0" fontId="16" fillId="0" borderId="86" xfId="90" applyBorder="1"/>
    <xf numFmtId="0" fontId="0" fillId="0" borderId="86" xfId="90" applyFont="1" applyBorder="1"/>
    <xf numFmtId="0" fontId="16" fillId="0" borderId="141" xfId="90" applyBorder="1"/>
    <xf numFmtId="0" fontId="76" fillId="0" borderId="0" xfId="90" applyFont="1" applyFill="1" applyBorder="1"/>
    <xf numFmtId="167" fontId="0" fillId="0" borderId="140" xfId="0" applyNumberFormat="1" applyFont="1" applyBorder="1" applyAlignment="1">
      <alignment horizontal="center"/>
    </xf>
    <xf numFmtId="167" fontId="0" fillId="0" borderId="141" xfId="0" applyNumberFormat="1" applyFont="1" applyBorder="1" applyAlignment="1">
      <alignment horizontal="center"/>
    </xf>
    <xf numFmtId="0" fontId="74" fillId="0" borderId="140" xfId="0" applyFont="1" applyFill="1" applyBorder="1"/>
    <xf numFmtId="0" fontId="0" fillId="0" borderId="86" xfId="0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92" fillId="24" borderId="138" xfId="55" applyFont="1" applyFill="1" applyBorder="1"/>
    <xf numFmtId="0" fontId="56" fillId="24" borderId="0" xfId="55" applyFont="1" applyFill="1" applyBorder="1"/>
    <xf numFmtId="0" fontId="56" fillId="24" borderId="0" xfId="55" applyFont="1" applyFill="1" applyBorder="1" applyAlignment="1">
      <alignment horizontal="center"/>
    </xf>
    <xf numFmtId="0" fontId="92" fillId="24" borderId="142" xfId="55" applyFont="1" applyFill="1" applyBorder="1"/>
    <xf numFmtId="0" fontId="102" fillId="24" borderId="92" xfId="0" applyFont="1" applyFill="1" applyBorder="1" applyAlignment="1">
      <alignment horizontal="left"/>
    </xf>
    <xf numFmtId="0" fontId="111" fillId="24" borderId="0" xfId="0" applyFont="1" applyFill="1" applyBorder="1"/>
    <xf numFmtId="0" fontId="111" fillId="24" borderId="0" xfId="0" applyFont="1" applyFill="1" applyBorder="1" applyAlignment="1">
      <alignment vertical="center"/>
    </xf>
    <xf numFmtId="0" fontId="112" fillId="24" borderId="92" xfId="0" applyFont="1" applyFill="1" applyBorder="1" applyAlignment="1">
      <alignment horizontal="left"/>
    </xf>
    <xf numFmtId="0" fontId="74" fillId="0" borderId="86" xfId="0" applyFont="1" applyFill="1" applyBorder="1"/>
    <xf numFmtId="0" fontId="74" fillId="0" borderId="140" xfId="0" applyFont="1" applyBorder="1" applyAlignment="1">
      <alignment horizontal="center"/>
    </xf>
    <xf numFmtId="0" fontId="0" fillId="0" borderId="140" xfId="0" applyBorder="1" applyAlignment="1">
      <alignment horizontal="center"/>
    </xf>
    <xf numFmtId="0" fontId="113" fillId="24" borderId="71" xfId="55" applyFont="1" applyFill="1" applyBorder="1"/>
    <xf numFmtId="0" fontId="76" fillId="0" borderId="0" xfId="0" applyFont="1" applyFill="1" applyBorder="1"/>
    <xf numFmtId="0" fontId="0" fillId="0" borderId="141" xfId="0" applyBorder="1" applyAlignment="1">
      <alignment horizontal="center"/>
    </xf>
    <xf numFmtId="0" fontId="79" fillId="26" borderId="143" xfId="73" applyFont="1" applyFill="1" applyBorder="1" applyAlignment="1" applyProtection="1"/>
    <xf numFmtId="0" fontId="74" fillId="0" borderId="143" xfId="0" applyFont="1" applyFill="1" applyBorder="1" applyAlignment="1">
      <alignment horizontal="center"/>
    </xf>
    <xf numFmtId="0" fontId="0" fillId="0" borderId="143" xfId="0" applyBorder="1"/>
    <xf numFmtId="0" fontId="114" fillId="0" borderId="0" xfId="0" applyFont="1"/>
    <xf numFmtId="0" fontId="0" fillId="0" borderId="143" xfId="0" applyBorder="1" applyAlignment="1">
      <alignment horizontal="center"/>
    </xf>
    <xf numFmtId="0" fontId="115" fillId="24" borderId="0" xfId="89" applyFont="1" applyFill="1" applyBorder="1" applyAlignment="1" applyProtection="1">
      <alignment horizontal="left"/>
    </xf>
    <xf numFmtId="0" fontId="0" fillId="0" borderId="140" xfId="0" applyFill="1" applyBorder="1"/>
    <xf numFmtId="0" fontId="0" fillId="0" borderId="92" xfId="0" applyFill="1" applyBorder="1"/>
    <xf numFmtId="0" fontId="0" fillId="0" borderId="141" xfId="0" applyFill="1" applyBorder="1"/>
    <xf numFmtId="0" fontId="74" fillId="0" borderId="143" xfId="0" applyFont="1" applyBorder="1" applyAlignment="1">
      <alignment horizontal="center"/>
    </xf>
    <xf numFmtId="0" fontId="74" fillId="0" borderId="143" xfId="0" applyFont="1" applyBorder="1"/>
    <xf numFmtId="0" fontId="103" fillId="33" borderId="0" xfId="0" applyFont="1" applyFill="1" applyAlignment="1">
      <alignment horizontal="left"/>
    </xf>
    <xf numFmtId="15" fontId="0" fillId="0" borderId="140" xfId="0" applyNumberFormat="1" applyBorder="1" applyAlignment="1">
      <alignment horizontal="center"/>
    </xf>
    <xf numFmtId="15" fontId="0" fillId="0" borderId="137" xfId="0" applyNumberFormat="1" applyBorder="1" applyAlignment="1">
      <alignment horizontal="center"/>
    </xf>
    <xf numFmtId="15" fontId="0" fillId="0" borderId="141" xfId="0" applyNumberFormat="1" applyBorder="1" applyAlignment="1">
      <alignment horizontal="center"/>
    </xf>
    <xf numFmtId="15" fontId="0" fillId="0" borderId="100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48" xfId="0" applyBorder="1"/>
    <xf numFmtId="0" fontId="0" fillId="0" borderId="147" xfId="0" applyBorder="1"/>
    <xf numFmtId="167" fontId="74" fillId="0" borderId="144" xfId="0" applyNumberFormat="1" applyFont="1" applyBorder="1" applyAlignment="1">
      <alignment horizontal="center"/>
    </xf>
    <xf numFmtId="0" fontId="0" fillId="0" borderId="144" xfId="0" applyBorder="1"/>
    <xf numFmtId="0" fontId="74" fillId="0" borderId="144" xfId="0" applyFont="1" applyBorder="1" applyAlignment="1">
      <alignment horizontal="center"/>
    </xf>
    <xf numFmtId="0" fontId="42" fillId="0" borderId="0" xfId="0" applyFont="1" applyFill="1" applyBorder="1"/>
    <xf numFmtId="167" fontId="0" fillId="0" borderId="144" xfId="0" applyNumberFormat="1" applyBorder="1" applyAlignment="1">
      <alignment horizontal="center"/>
    </xf>
    <xf numFmtId="0" fontId="56" fillId="0" borderId="143" xfId="0" applyFont="1" applyBorder="1"/>
    <xf numFmtId="0" fontId="75" fillId="24" borderId="0" xfId="55" applyFont="1" applyFill="1" applyBorder="1"/>
    <xf numFmtId="15" fontId="0" fillId="0" borderId="145" xfId="0" applyNumberFormat="1" applyBorder="1" applyAlignment="1">
      <alignment horizontal="center"/>
    </xf>
    <xf numFmtId="15" fontId="0" fillId="0" borderId="136" xfId="0" applyNumberFormat="1" applyBorder="1" applyAlignment="1">
      <alignment horizontal="center"/>
    </xf>
    <xf numFmtId="0" fontId="0" fillId="0" borderId="144" xfId="0" applyBorder="1" applyAlignment="1">
      <alignment horizontal="center"/>
    </xf>
    <xf numFmtId="0" fontId="104" fillId="0" borderId="92" xfId="0" applyFont="1" applyFill="1" applyBorder="1" applyAlignment="1">
      <alignment horizontal="left"/>
    </xf>
    <xf numFmtId="0" fontId="0" fillId="34" borderId="0" xfId="0" applyFill="1" applyBorder="1"/>
    <xf numFmtId="0" fontId="93" fillId="33" borderId="0" xfId="0" applyFont="1" applyFill="1"/>
    <xf numFmtId="167" fontId="0" fillId="0" borderId="150" xfId="0" applyNumberFormat="1" applyBorder="1" applyAlignment="1">
      <alignment horizontal="center"/>
    </xf>
    <xf numFmtId="0" fontId="0" fillId="0" borderId="150" xfId="0" applyBorder="1"/>
    <xf numFmtId="0" fontId="0" fillId="0" borderId="150" xfId="0" applyBorder="1" applyAlignment="1">
      <alignment horizontal="center"/>
    </xf>
    <xf numFmtId="0" fontId="74" fillId="0" borderId="150" xfId="0" applyFont="1" applyBorder="1" applyAlignment="1">
      <alignment horizontal="center"/>
    </xf>
    <xf numFmtId="167" fontId="74" fillId="0" borderId="150" xfId="0" applyNumberFormat="1" applyFont="1" applyBorder="1" applyAlignment="1">
      <alignment horizontal="center"/>
    </xf>
    <xf numFmtId="0" fontId="74" fillId="0" borderId="150" xfId="0" applyFont="1" applyBorder="1"/>
    <xf numFmtId="0" fontId="69" fillId="36" borderId="143" xfId="55" applyFont="1" applyFill="1" applyBorder="1"/>
    <xf numFmtId="0" fontId="117" fillId="38" borderId="77" xfId="0" applyFont="1" applyFill="1" applyBorder="1" applyAlignment="1">
      <alignment horizontal="left"/>
    </xf>
    <xf numFmtId="0" fontId="0" fillId="0" borderId="161" xfId="0" applyBorder="1"/>
    <xf numFmtId="167" fontId="0" fillId="0" borderId="160" xfId="0" applyNumberFormat="1" applyBorder="1" applyAlignment="1">
      <alignment horizontal="center"/>
    </xf>
    <xf numFmtId="0" fontId="0" fillId="0" borderId="159" xfId="0" applyBorder="1"/>
    <xf numFmtId="0" fontId="0" fillId="0" borderId="160" xfId="0" applyBorder="1"/>
    <xf numFmtId="0" fontId="115" fillId="24" borderId="0" xfId="89" applyFont="1" applyFill="1" applyBorder="1" applyAlignment="1" applyProtection="1"/>
    <xf numFmtId="0" fontId="10" fillId="0" borderId="159" xfId="302" applyBorder="1"/>
    <xf numFmtId="0" fontId="10" fillId="0" borderId="99" xfId="302" applyBorder="1"/>
    <xf numFmtId="0" fontId="90" fillId="24" borderId="0" xfId="55" applyFont="1" applyFill="1" applyBorder="1"/>
    <xf numFmtId="0" fontId="116" fillId="24" borderId="143" xfId="49" applyFont="1" applyFill="1" applyBorder="1" applyAlignment="1" applyProtection="1"/>
    <xf numFmtId="0" fontId="116" fillId="24" borderId="0" xfId="49" applyFont="1" applyFill="1" applyBorder="1" applyAlignment="1" applyProtection="1"/>
    <xf numFmtId="0" fontId="0" fillId="0" borderId="143" xfId="0" applyFill="1" applyBorder="1" applyAlignment="1">
      <alignment horizontal="center"/>
    </xf>
    <xf numFmtId="0" fontId="16" fillId="0" borderId="148" xfId="90" applyBorder="1"/>
    <xf numFmtId="0" fontId="16" fillId="0" borderId="147" xfId="90" applyBorder="1"/>
    <xf numFmtId="167" fontId="16" fillId="0" borderId="144" xfId="90" applyNumberFormat="1" applyBorder="1" applyAlignment="1">
      <alignment horizontal="center"/>
    </xf>
    <xf numFmtId="167" fontId="16" fillId="0" borderId="70" xfId="90" applyNumberFormat="1" applyBorder="1" applyAlignment="1">
      <alignment horizontal="center"/>
    </xf>
    <xf numFmtId="0" fontId="16" fillId="0" borderId="144" xfId="90" applyBorder="1"/>
    <xf numFmtId="0" fontId="16" fillId="0" borderId="143" xfId="90" applyBorder="1" applyAlignment="1">
      <alignment horizontal="center"/>
    </xf>
    <xf numFmtId="0" fontId="16" fillId="0" borderId="143" xfId="90" applyBorder="1"/>
    <xf numFmtId="0" fontId="0" fillId="0" borderId="143" xfId="90" applyFont="1" applyBorder="1"/>
    <xf numFmtId="0" fontId="16" fillId="0" borderId="70" xfId="90" applyBorder="1"/>
    <xf numFmtId="0" fontId="16" fillId="0" borderId="70" xfId="90" applyBorder="1" applyAlignment="1">
      <alignment horizontal="center"/>
    </xf>
    <xf numFmtId="0" fontId="118" fillId="24" borderId="148" xfId="89" applyFont="1" applyFill="1" applyBorder="1" applyAlignment="1" applyProtection="1">
      <alignment horizontal="left"/>
    </xf>
    <xf numFmtId="0" fontId="115" fillId="24" borderId="92" xfId="89" applyFont="1" applyFill="1" applyBorder="1" applyAlignment="1" applyProtection="1">
      <alignment horizontal="left"/>
    </xf>
    <xf numFmtId="0" fontId="115" fillId="24" borderId="151" xfId="89" applyFont="1" applyFill="1" applyBorder="1" applyAlignment="1" applyProtection="1">
      <alignment horizontal="left"/>
    </xf>
    <xf numFmtId="0" fontId="72" fillId="31" borderId="154" xfId="73" applyNumberFormat="1" applyFont="1" applyFill="1" applyBorder="1" applyAlignment="1" applyProtection="1">
      <alignment horizontal="left"/>
    </xf>
    <xf numFmtId="0" fontId="71" fillId="0" borderId="92" xfId="93" applyFont="1" applyFill="1" applyBorder="1"/>
    <xf numFmtId="0" fontId="74" fillId="0" borderId="0" xfId="0" applyFont="1" applyFill="1" applyBorder="1"/>
    <xf numFmtId="0" fontId="0" fillId="0" borderId="0" xfId="0" applyFill="1" applyBorder="1" applyAlignment="1">
      <alignment horizontal="center"/>
    </xf>
    <xf numFmtId="167" fontId="0" fillId="0" borderId="164" xfId="0" applyNumberFormat="1" applyBorder="1" applyAlignment="1">
      <alignment horizontal="center"/>
    </xf>
    <xf numFmtId="0" fontId="0" fillId="0" borderId="164" xfId="0" applyBorder="1"/>
    <xf numFmtId="0" fontId="71" fillId="0" borderId="92" xfId="54" applyFont="1" applyFill="1" applyBorder="1"/>
    <xf numFmtId="0" fontId="0" fillId="0" borderId="165" xfId="0" applyBorder="1"/>
    <xf numFmtId="167" fontId="74" fillId="0" borderId="164" xfId="0" applyNumberFormat="1" applyFont="1" applyBorder="1" applyAlignment="1">
      <alignment horizontal="center"/>
    </xf>
    <xf numFmtId="0" fontId="71" fillId="0" borderId="159" xfId="54" applyFont="1" applyFill="1" applyBorder="1"/>
    <xf numFmtId="0" fontId="71" fillId="0" borderId="166" xfId="54" applyFont="1" applyFill="1" applyBorder="1"/>
    <xf numFmtId="0" fontId="0" fillId="0" borderId="162" xfId="0" applyBorder="1"/>
    <xf numFmtId="0" fontId="0" fillId="0" borderId="166" xfId="0" applyBorder="1"/>
    <xf numFmtId="0" fontId="75" fillId="36" borderId="0" xfId="90" applyFont="1" applyFill="1"/>
    <xf numFmtId="0" fontId="0" fillId="36" borderId="0" xfId="0" applyFill="1"/>
    <xf numFmtId="0" fontId="74" fillId="0" borderId="164" xfId="0" applyFont="1" applyBorder="1" applyAlignment="1">
      <alignment horizontal="center"/>
    </xf>
    <xf numFmtId="0" fontId="92" fillId="24" borderId="159" xfId="55" applyFont="1" applyFill="1" applyBorder="1"/>
    <xf numFmtId="0" fontId="70" fillId="0" borderId="159" xfId="54" applyFont="1" applyFill="1" applyBorder="1" applyAlignment="1">
      <alignment horizontal="left"/>
    </xf>
    <xf numFmtId="0" fontId="0" fillId="24" borderId="165" xfId="0" applyFill="1" applyBorder="1"/>
    <xf numFmtId="15" fontId="0" fillId="0" borderId="162" xfId="0" applyNumberFormat="1" applyBorder="1" applyAlignment="1">
      <alignment horizontal="center"/>
    </xf>
    <xf numFmtId="15" fontId="0" fillId="0" borderId="164" xfId="0" applyNumberFormat="1" applyBorder="1" applyAlignment="1">
      <alignment horizontal="center"/>
    </xf>
    <xf numFmtId="0" fontId="94" fillId="0" borderId="0" xfId="0" applyFont="1" applyFill="1" applyBorder="1" applyAlignment="1" applyProtection="1">
      <alignment horizontal="left" vertical="center" wrapText="1"/>
      <protection hidden="1"/>
    </xf>
    <xf numFmtId="3" fontId="94" fillId="0" borderId="0" xfId="0" applyNumberFormat="1" applyFont="1" applyFill="1" applyBorder="1" applyAlignment="1" applyProtection="1">
      <alignment horizontal="center" vertical="center"/>
      <protection hidden="1"/>
    </xf>
    <xf numFmtId="15" fontId="0" fillId="0" borderId="99" xfId="0" applyNumberFormat="1" applyBorder="1" applyAlignment="1">
      <alignment horizontal="center"/>
    </xf>
    <xf numFmtId="15" fontId="0" fillId="0" borderId="150" xfId="0" applyNumberFormat="1" applyBorder="1" applyAlignment="1">
      <alignment horizontal="center"/>
    </xf>
    <xf numFmtId="0" fontId="0" fillId="0" borderId="163" xfId="0" applyBorder="1"/>
    <xf numFmtId="0" fontId="74" fillId="0" borderId="158" xfId="0" applyFont="1" applyBorder="1"/>
    <xf numFmtId="0" fontId="0" fillId="0" borderId="163" xfId="0" applyBorder="1" applyAlignment="1">
      <alignment horizontal="center"/>
    </xf>
    <xf numFmtId="0" fontId="74" fillId="0" borderId="158" xfId="0" applyFont="1" applyBorder="1" applyAlignment="1">
      <alignment horizontal="center"/>
    </xf>
    <xf numFmtId="3" fontId="95" fillId="0" borderId="0" xfId="0" applyNumberFormat="1" applyFont="1" applyFill="1" applyBorder="1" applyAlignment="1" applyProtection="1">
      <alignment horizontal="center" vertical="center"/>
      <protection hidden="1"/>
    </xf>
    <xf numFmtId="0" fontId="69" fillId="0" borderId="165" xfId="0" applyFont="1" applyFill="1" applyBorder="1" applyAlignment="1"/>
    <xf numFmtId="0" fontId="69" fillId="0" borderId="92" xfId="0" applyFont="1" applyFill="1" applyBorder="1" applyAlignment="1"/>
    <xf numFmtId="0" fontId="71" fillId="0" borderId="92" xfId="0" applyFont="1" applyFill="1" applyBorder="1" applyAlignment="1"/>
    <xf numFmtId="0" fontId="70" fillId="0" borderId="166" xfId="0" applyFont="1" applyFill="1" applyBorder="1" applyAlignment="1"/>
    <xf numFmtId="0" fontId="69" fillId="0" borderId="164" xfId="0" applyFont="1" applyFill="1" applyBorder="1" applyAlignment="1"/>
    <xf numFmtId="0" fontId="72" fillId="0" borderId="166" xfId="0" applyFont="1" applyFill="1" applyBorder="1" applyAlignment="1"/>
    <xf numFmtId="0" fontId="70" fillId="36" borderId="159" xfId="49" applyFont="1" applyFill="1" applyBorder="1" applyAlignment="1" applyProtection="1"/>
    <xf numFmtId="0" fontId="70" fillId="36" borderId="159" xfId="0" applyFont="1" applyFill="1" applyBorder="1"/>
    <xf numFmtId="0" fontId="70" fillId="0" borderId="159" xfId="77" applyFont="1" applyFill="1" applyBorder="1"/>
    <xf numFmtId="0" fontId="41" fillId="0" borderId="0" xfId="73"/>
    <xf numFmtId="0" fontId="119" fillId="34" borderId="167" xfId="105" applyFont="1" applyFill="1" applyBorder="1" applyAlignment="1">
      <alignment horizontal="center" wrapText="1"/>
    </xf>
    <xf numFmtId="0" fontId="124" fillId="0" borderId="0" xfId="0" applyFont="1"/>
    <xf numFmtId="0" fontId="0" fillId="25" borderId="166" xfId="0" applyFill="1" applyBorder="1"/>
    <xf numFmtId="0" fontId="125" fillId="25" borderId="99" xfId="0" applyFont="1" applyFill="1" applyBorder="1"/>
    <xf numFmtId="0" fontId="126" fillId="25" borderId="99" xfId="0" applyFont="1" applyFill="1" applyBorder="1"/>
    <xf numFmtId="0" fontId="127" fillId="25" borderId="99" xfId="0" applyFont="1" applyFill="1" applyBorder="1"/>
    <xf numFmtId="0" fontId="0" fillId="25" borderId="158" xfId="0" applyFill="1" applyBorder="1"/>
    <xf numFmtId="0" fontId="128" fillId="40" borderId="159" xfId="0" applyFont="1" applyFill="1" applyBorder="1" applyAlignment="1">
      <alignment horizontal="left" vertical="center"/>
    </xf>
    <xf numFmtId="0" fontId="129" fillId="24" borderId="0" xfId="0" applyFont="1" applyFill="1"/>
    <xf numFmtId="0" fontId="130" fillId="36" borderId="165" xfId="73" applyFont="1" applyFill="1" applyBorder="1"/>
    <xf numFmtId="0" fontId="8" fillId="0" borderId="0" xfId="0" applyFont="1"/>
    <xf numFmtId="0" fontId="130" fillId="36" borderId="149" xfId="73" applyFont="1" applyFill="1" applyBorder="1"/>
    <xf numFmtId="0" fontId="130" fillId="36" borderId="164" xfId="73" applyFont="1" applyFill="1" applyBorder="1"/>
    <xf numFmtId="0" fontId="8" fillId="36" borderId="164" xfId="0" applyFont="1" applyFill="1" applyBorder="1"/>
    <xf numFmtId="0" fontId="131" fillId="36" borderId="165" xfId="0" applyFont="1" applyFill="1" applyBorder="1"/>
    <xf numFmtId="0" fontId="8" fillId="36" borderId="165" xfId="0" applyFont="1" applyFill="1" applyBorder="1"/>
    <xf numFmtId="0" fontId="132" fillId="40" borderId="158" xfId="0" applyFont="1" applyFill="1" applyBorder="1"/>
    <xf numFmtId="0" fontId="132" fillId="40" borderId="150" xfId="0" applyFont="1" applyFill="1" applyBorder="1"/>
    <xf numFmtId="0" fontId="132" fillId="40" borderId="150" xfId="0" applyFont="1" applyFill="1" applyBorder="1" applyAlignment="1">
      <alignment horizontal="center"/>
    </xf>
    <xf numFmtId="0" fontId="133" fillId="36" borderId="165" xfId="73" applyFont="1" applyFill="1" applyBorder="1"/>
    <xf numFmtId="0" fontId="8" fillId="36" borderId="144" xfId="0" applyFont="1" applyFill="1" applyBorder="1"/>
    <xf numFmtId="0" fontId="131" fillId="36" borderId="149" xfId="0" applyFont="1" applyFill="1" applyBorder="1"/>
    <xf numFmtId="0" fontId="8" fillId="36" borderId="139" xfId="0" applyFont="1" applyFill="1" applyBorder="1"/>
    <xf numFmtId="0" fontId="130" fillId="36" borderId="146" xfId="73" applyFont="1" applyFill="1" applyBorder="1"/>
    <xf numFmtId="0" fontId="128" fillId="40" borderId="144" xfId="0" applyFont="1" applyFill="1" applyBorder="1" applyAlignment="1">
      <alignment horizontal="left" vertical="center"/>
    </xf>
    <xf numFmtId="0" fontId="130" fillId="36" borderId="144" xfId="73" applyFont="1" applyFill="1" applyBorder="1"/>
    <xf numFmtId="0" fontId="134" fillId="24" borderId="165" xfId="55" applyFont="1" applyFill="1" applyBorder="1"/>
    <xf numFmtId="0" fontId="99" fillId="24" borderId="159" xfId="55" applyFont="1" applyFill="1" applyBorder="1"/>
    <xf numFmtId="0" fontId="0" fillId="0" borderId="144" xfId="0" applyFont="1" applyFill="1" applyBorder="1"/>
    <xf numFmtId="0" fontId="74" fillId="0" borderId="0" xfId="0" applyFont="1" applyFill="1" applyBorder="1" applyAlignment="1">
      <alignment horizontal="right"/>
    </xf>
    <xf numFmtId="0" fontId="0" fillId="0" borderId="143" xfId="0" applyFont="1" applyFill="1" applyBorder="1"/>
    <xf numFmtId="0" fontId="0" fillId="0" borderId="150" xfId="0" applyFont="1" applyFill="1" applyBorder="1"/>
    <xf numFmtId="0" fontId="74" fillId="0" borderId="144" xfId="0" applyFont="1" applyFill="1" applyBorder="1"/>
    <xf numFmtId="0" fontId="0" fillId="0" borderId="163" xfId="0" applyFont="1" applyFill="1" applyBorder="1"/>
    <xf numFmtId="0" fontId="74" fillId="0" borderId="159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4" fillId="0" borderId="143" xfId="0" applyFont="1" applyFill="1" applyBorder="1"/>
    <xf numFmtId="0" fontId="0" fillId="0" borderId="67" xfId="0" applyFont="1" applyFill="1" applyBorder="1"/>
    <xf numFmtId="0" fontId="74" fillId="0" borderId="150" xfId="0" applyFont="1" applyFill="1" applyBorder="1"/>
    <xf numFmtId="0" fontId="0" fillId="0" borderId="158" xfId="0" applyFont="1" applyFill="1" applyBorder="1"/>
    <xf numFmtId="0" fontId="110" fillId="24" borderId="165" xfId="55" applyFont="1" applyFill="1" applyBorder="1"/>
    <xf numFmtId="0" fontId="109" fillId="24" borderId="166" xfId="55" applyFont="1" applyFill="1" applyBorder="1"/>
    <xf numFmtId="0" fontId="86" fillId="24" borderId="0" xfId="55" applyFont="1" applyFill="1" applyBorder="1"/>
    <xf numFmtId="167" fontId="74" fillId="0" borderId="0" xfId="0" applyNumberFormat="1" applyFont="1" applyBorder="1" applyAlignment="1">
      <alignment horizontal="center"/>
    </xf>
    <xf numFmtId="0" fontId="0" fillId="0" borderId="144" xfId="0" applyFill="1" applyBorder="1"/>
    <xf numFmtId="0" fontId="74" fillId="0" borderId="0" xfId="0" applyFont="1" applyBorder="1" applyAlignment="1">
      <alignment horizontal="center"/>
    </xf>
    <xf numFmtId="0" fontId="0" fillId="0" borderId="143" xfId="0" applyFill="1" applyBorder="1"/>
    <xf numFmtId="0" fontId="0" fillId="0" borderId="150" xfId="0" applyFill="1" applyBorder="1"/>
    <xf numFmtId="0" fontId="74" fillId="0" borderId="150" xfId="0" applyFont="1" applyFill="1" applyBorder="1" applyAlignment="1">
      <alignment horizontal="center"/>
    </xf>
    <xf numFmtId="0" fontId="74" fillId="0" borderId="144" xfId="0" applyFont="1" applyFill="1" applyBorder="1" applyAlignment="1">
      <alignment horizontal="center"/>
    </xf>
    <xf numFmtId="0" fontId="135" fillId="0" borderId="165" xfId="0" applyFont="1" applyFill="1" applyBorder="1"/>
    <xf numFmtId="0" fontId="72" fillId="24" borderId="159" xfId="55" applyFont="1" applyFill="1" applyBorder="1"/>
    <xf numFmtId="0" fontId="82" fillId="0" borderId="0" xfId="0" applyFont="1" applyBorder="1"/>
    <xf numFmtId="0" fontId="130" fillId="36" borderId="139" xfId="73" applyFont="1" applyFill="1" applyBorder="1"/>
    <xf numFmtId="0" fontId="74" fillId="0" borderId="58" xfId="0" applyFont="1" applyBorder="1" applyAlignment="1">
      <alignment horizontal="center"/>
    </xf>
    <xf numFmtId="0" fontId="75" fillId="38" borderId="0" xfId="90" applyFont="1" applyFill="1"/>
    <xf numFmtId="0" fontId="0" fillId="38" borderId="0" xfId="0" applyFill="1"/>
    <xf numFmtId="0" fontId="0" fillId="0" borderId="168" xfId="0" applyBorder="1"/>
    <xf numFmtId="0" fontId="130" fillId="42" borderId="165" xfId="73" applyFont="1" applyFill="1" applyBorder="1"/>
    <xf numFmtId="0" fontId="71" fillId="35" borderId="159" xfId="72" applyFont="1" applyFill="1" applyBorder="1"/>
    <xf numFmtId="0" fontId="0" fillId="0" borderId="99" xfId="0" applyFill="1" applyBorder="1"/>
    <xf numFmtId="0" fontId="70" fillId="41" borderId="159" xfId="54" applyFont="1" applyFill="1" applyBorder="1" applyAlignment="1">
      <alignment horizontal="left"/>
    </xf>
    <xf numFmtId="0" fontId="71" fillId="35" borderId="159" xfId="54" applyFont="1" applyFill="1" applyBorder="1" applyAlignment="1"/>
    <xf numFmtId="0" fontId="71" fillId="35" borderId="151" xfId="54" applyFont="1" applyFill="1" applyBorder="1"/>
    <xf numFmtId="0" fontId="84" fillId="35" borderId="159" xfId="72" applyFont="1" applyFill="1" applyBorder="1" applyAlignment="1"/>
    <xf numFmtId="0" fontId="84" fillId="35" borderId="159" xfId="72" applyFont="1" applyFill="1" applyBorder="1"/>
    <xf numFmtId="0" fontId="74" fillId="0" borderId="155" xfId="0" applyFont="1" applyBorder="1" applyAlignment="1">
      <alignment horizontal="center"/>
    </xf>
    <xf numFmtId="0" fontId="0" fillId="0" borderId="155" xfId="0" applyBorder="1"/>
    <xf numFmtId="167" fontId="0" fillId="0" borderId="169" xfId="0" applyNumberFormat="1" applyBorder="1" applyAlignment="1">
      <alignment horizontal="center"/>
    </xf>
    <xf numFmtId="0" fontId="0" fillId="0" borderId="169" xfId="0" applyBorder="1"/>
    <xf numFmtId="0" fontId="71" fillId="35" borderId="92" xfId="93" applyFont="1" applyFill="1" applyBorder="1"/>
    <xf numFmtId="0" fontId="74" fillId="0" borderId="171" xfId="0" applyFont="1" applyBorder="1" applyAlignment="1">
      <alignment horizontal="center"/>
    </xf>
    <xf numFmtId="0" fontId="42" fillId="36" borderId="0" xfId="0" applyFont="1" applyFill="1"/>
    <xf numFmtId="0" fontId="0" fillId="0" borderId="171" xfId="0" applyBorder="1"/>
    <xf numFmtId="0" fontId="136" fillId="0" borderId="92" xfId="55" applyFont="1" applyBorder="1"/>
    <xf numFmtId="0" fontId="75" fillId="0" borderId="0" xfId="90" applyFont="1" applyFill="1"/>
    <xf numFmtId="167" fontId="74" fillId="0" borderId="171" xfId="0" applyNumberFormat="1" applyFont="1" applyBorder="1" applyAlignment="1">
      <alignment horizontal="center"/>
    </xf>
    <xf numFmtId="167" fontId="74" fillId="0" borderId="169" xfId="0" applyNumberFormat="1" applyFont="1" applyBorder="1" applyAlignment="1">
      <alignment horizontal="center"/>
    </xf>
    <xf numFmtId="167" fontId="0" fillId="0" borderId="173" xfId="0" applyNumberFormat="1" applyBorder="1" applyAlignment="1">
      <alignment horizontal="center"/>
    </xf>
    <xf numFmtId="0" fontId="0" fillId="0" borderId="173" xfId="0" applyBorder="1"/>
    <xf numFmtId="0" fontId="0" fillId="0" borderId="173" xfId="0" applyBorder="1" applyAlignment="1">
      <alignment horizontal="center"/>
    </xf>
    <xf numFmtId="0" fontId="10" fillId="0" borderId="143" xfId="302" applyBorder="1" applyAlignment="1">
      <alignment horizontal="center"/>
    </xf>
    <xf numFmtId="0" fontId="10" fillId="0" borderId="143" xfId="302" applyBorder="1"/>
    <xf numFmtId="0" fontId="0" fillId="0" borderId="182" xfId="0" applyBorder="1"/>
    <xf numFmtId="0" fontId="70" fillId="0" borderId="159" xfId="49" applyFont="1" applyFill="1" applyBorder="1" applyAlignment="1" applyProtection="1"/>
    <xf numFmtId="0" fontId="69" fillId="0" borderId="159" xfId="49" applyFont="1" applyFill="1" applyBorder="1" applyAlignment="1" applyProtection="1"/>
    <xf numFmtId="0" fontId="0" fillId="0" borderId="180" xfId="0" applyBorder="1"/>
    <xf numFmtId="0" fontId="0" fillId="0" borderId="175" xfId="0" applyBorder="1"/>
    <xf numFmtId="0" fontId="74" fillId="0" borderId="173" xfId="0" applyFont="1" applyBorder="1"/>
    <xf numFmtId="167" fontId="0" fillId="0" borderId="182" xfId="0" applyNumberFormat="1" applyBorder="1" applyAlignment="1">
      <alignment horizontal="center"/>
    </xf>
    <xf numFmtId="0" fontId="75" fillId="36" borderId="0" xfId="0" applyFont="1" applyFill="1"/>
    <xf numFmtId="167" fontId="0" fillId="0" borderId="185" xfId="0" applyNumberFormat="1" applyBorder="1" applyAlignment="1">
      <alignment horizontal="center"/>
    </xf>
    <xf numFmtId="0" fontId="0" fillId="0" borderId="185" xfId="0" applyBorder="1"/>
    <xf numFmtId="0" fontId="0" fillId="0" borderId="185" xfId="0" applyBorder="1" applyAlignment="1">
      <alignment horizontal="center"/>
    </xf>
    <xf numFmtId="0" fontId="130" fillId="36" borderId="178" xfId="73" applyFont="1" applyFill="1" applyBorder="1"/>
    <xf numFmtId="0" fontId="131" fillId="36" borderId="139" xfId="0" applyFont="1" applyFill="1" applyBorder="1"/>
    <xf numFmtId="0" fontId="130" fillId="36" borderId="183" xfId="73" applyFont="1" applyFill="1" applyBorder="1"/>
    <xf numFmtId="0" fontId="131" fillId="36" borderId="184" xfId="0" applyFont="1" applyFill="1" applyBorder="1"/>
    <xf numFmtId="0" fontId="8" fillId="36" borderId="184" xfId="0" applyFont="1" applyFill="1" applyBorder="1"/>
    <xf numFmtId="0" fontId="130" fillId="36" borderId="184" xfId="73" applyFont="1" applyFill="1" applyBorder="1"/>
    <xf numFmtId="0" fontId="98" fillId="38" borderId="99" xfId="0" applyFont="1" applyFill="1" applyBorder="1" applyAlignment="1">
      <alignment horizontal="center"/>
    </xf>
    <xf numFmtId="0" fontId="0" fillId="0" borderId="181" xfId="0" applyBorder="1"/>
    <xf numFmtId="167" fontId="0" fillId="0" borderId="182" xfId="0" applyNumberFormat="1" applyFont="1" applyFill="1" applyBorder="1" applyAlignment="1">
      <alignment horizontal="center"/>
    </xf>
    <xf numFmtId="167" fontId="0" fillId="0" borderId="173" xfId="0" applyNumberFormat="1" applyFont="1" applyFill="1" applyBorder="1" applyAlignment="1">
      <alignment horizontal="center"/>
    </xf>
    <xf numFmtId="0" fontId="74" fillId="0" borderId="173" xfId="0" applyFont="1" applyFill="1" applyBorder="1" applyAlignment="1">
      <alignment horizontal="center"/>
    </xf>
    <xf numFmtId="0" fontId="74" fillId="0" borderId="182" xfId="0" applyFont="1" applyFill="1" applyBorder="1" applyAlignment="1">
      <alignment horizontal="center"/>
    </xf>
    <xf numFmtId="0" fontId="74" fillId="0" borderId="183" xfId="0" applyFont="1" applyFill="1" applyBorder="1" applyAlignment="1">
      <alignment horizontal="center"/>
    </xf>
    <xf numFmtId="0" fontId="84" fillId="35" borderId="175" xfId="72" applyFont="1" applyFill="1" applyBorder="1"/>
    <xf numFmtId="0" fontId="139" fillId="0" borderId="181" xfId="0" applyFont="1" applyFill="1" applyBorder="1" applyAlignment="1">
      <alignment horizontal="left" vertical="center" indent="4"/>
    </xf>
    <xf numFmtId="0" fontId="141" fillId="0" borderId="159" xfId="0" applyFont="1" applyFill="1" applyBorder="1" applyAlignment="1">
      <alignment horizontal="left" vertical="center" indent="4"/>
    </xf>
    <xf numFmtId="0" fontId="139" fillId="0" borderId="159" xfId="0" applyFont="1" applyFill="1" applyBorder="1" applyAlignment="1">
      <alignment horizontal="left" vertical="center" indent="4"/>
    </xf>
    <xf numFmtId="0" fontId="139" fillId="0" borderId="175" xfId="0" applyFont="1" applyFill="1" applyBorder="1" applyAlignment="1">
      <alignment horizontal="left" vertical="center" indent="4"/>
    </xf>
    <xf numFmtId="0" fontId="0" fillId="0" borderId="182" xfId="0" applyBorder="1" applyAlignment="1">
      <alignment horizontal="center"/>
    </xf>
    <xf numFmtId="0" fontId="97" fillId="37" borderId="175" xfId="0" applyFont="1" applyFill="1" applyBorder="1" applyAlignment="1">
      <alignment horizontal="left"/>
    </xf>
    <xf numFmtId="0" fontId="98" fillId="38" borderId="99" xfId="0" applyFont="1" applyFill="1" applyBorder="1"/>
    <xf numFmtId="0" fontId="117" fillId="38" borderId="186" xfId="0" applyFont="1" applyFill="1" applyBorder="1" applyAlignment="1">
      <alignment horizontal="left"/>
    </xf>
    <xf numFmtId="0" fontId="0" fillId="0" borderId="187" xfId="0" applyBorder="1"/>
    <xf numFmtId="0" fontId="70" fillId="36" borderId="159" xfId="362" applyFont="1" applyFill="1" applyBorder="1"/>
    <xf numFmtId="0" fontId="70" fillId="36" borderId="166" xfId="362" applyFont="1" applyFill="1" applyBorder="1"/>
    <xf numFmtId="0" fontId="0" fillId="0" borderId="191" xfId="0" applyBorder="1"/>
    <xf numFmtId="0" fontId="0" fillId="0" borderId="189" xfId="0" applyBorder="1"/>
    <xf numFmtId="0" fontId="74" fillId="0" borderId="189" xfId="0" applyFont="1" applyBorder="1" applyAlignment="1">
      <alignment horizontal="center"/>
    </xf>
    <xf numFmtId="167" fontId="0" fillId="0" borderId="189" xfId="0" applyNumberFormat="1" applyBorder="1" applyAlignment="1">
      <alignment horizontal="center"/>
    </xf>
    <xf numFmtId="0" fontId="0" fillId="0" borderId="190" xfId="0" applyFont="1" applyBorder="1"/>
    <xf numFmtId="0" fontId="56" fillId="0" borderId="189" xfId="0" applyFont="1" applyBorder="1"/>
    <xf numFmtId="0" fontId="72" fillId="0" borderId="190" xfId="0" applyFont="1" applyFill="1" applyBorder="1" applyAlignment="1">
      <alignment horizontal="left"/>
    </xf>
    <xf numFmtId="0" fontId="0" fillId="0" borderId="179" xfId="0" applyBorder="1"/>
    <xf numFmtId="0" fontId="71" fillId="0" borderId="159" xfId="72" applyFont="1" applyFill="1" applyBorder="1" applyAlignment="1"/>
    <xf numFmtId="0" fontId="72" fillId="0" borderId="159" xfId="93" applyFont="1" applyFill="1" applyBorder="1"/>
    <xf numFmtId="0" fontId="71" fillId="0" borderId="175" xfId="55" applyFont="1" applyFill="1" applyBorder="1"/>
    <xf numFmtId="0" fontId="71" fillId="0" borderId="159" xfId="72" applyFont="1" applyFill="1" applyBorder="1"/>
    <xf numFmtId="0" fontId="84" fillId="0" borderId="159" xfId="72" applyFont="1" applyFill="1" applyBorder="1"/>
    <xf numFmtId="0" fontId="70" fillId="0" borderId="159" xfId="5959" applyFont="1" applyFill="1" applyBorder="1" applyAlignment="1">
      <alignment horizontal="left"/>
    </xf>
    <xf numFmtId="0" fontId="71" fillId="31" borderId="175" xfId="93" applyFont="1" applyFill="1" applyBorder="1"/>
    <xf numFmtId="0" fontId="119" fillId="34" borderId="0" xfId="105" applyFont="1" applyFill="1" applyBorder="1" applyAlignment="1">
      <alignment horizontal="center" wrapText="1"/>
    </xf>
    <xf numFmtId="0" fontId="128" fillId="40" borderId="92" xfId="0" applyFont="1" applyFill="1" applyBorder="1" applyAlignment="1">
      <alignment horizontal="left" vertical="center"/>
    </xf>
    <xf numFmtId="0" fontId="130" fillId="36" borderId="194" xfId="73" applyFont="1" applyFill="1" applyBorder="1"/>
    <xf numFmtId="0" fontId="133" fillId="36" borderId="194" xfId="73" applyFont="1" applyFill="1" applyBorder="1"/>
    <xf numFmtId="0" fontId="131" fillId="36" borderId="194" xfId="0" applyFont="1" applyFill="1" applyBorder="1"/>
    <xf numFmtId="0" fontId="131" fillId="36" borderId="192" xfId="0" applyFont="1" applyFill="1" applyBorder="1"/>
    <xf numFmtId="0" fontId="131" fillId="36" borderId="195" xfId="0" applyFont="1" applyFill="1" applyBorder="1"/>
    <xf numFmtId="0" fontId="132" fillId="40" borderId="189" xfId="0" applyFont="1" applyFill="1" applyBorder="1" applyAlignment="1">
      <alignment horizontal="center"/>
    </xf>
    <xf numFmtId="0" fontId="0" fillId="0" borderId="189" xfId="0" applyBorder="1" applyAlignment="1">
      <alignment horizontal="center"/>
    </xf>
    <xf numFmtId="0" fontId="107" fillId="36" borderId="92" xfId="0" applyFont="1" applyFill="1" applyBorder="1" applyAlignment="1">
      <alignment horizontal="left"/>
    </xf>
    <xf numFmtId="0" fontId="103" fillId="36" borderId="92" xfId="0" applyFont="1" applyFill="1" applyBorder="1" applyAlignment="1">
      <alignment horizontal="left"/>
    </xf>
    <xf numFmtId="0" fontId="104" fillId="36" borderId="92" xfId="0" applyFont="1" applyFill="1" applyBorder="1" applyAlignment="1">
      <alignment horizontal="left"/>
    </xf>
    <xf numFmtId="0" fontId="71" fillId="35" borderId="92" xfId="0" applyFont="1" applyFill="1" applyBorder="1"/>
    <xf numFmtId="0" fontId="74" fillId="0" borderId="189" xfId="0" applyFont="1" applyBorder="1"/>
    <xf numFmtId="0" fontId="8" fillId="36" borderId="193" xfId="0" applyFont="1" applyFill="1" applyBorder="1"/>
    <xf numFmtId="0" fontId="8" fillId="36" borderId="192" xfId="0" applyFont="1" applyFill="1" applyBorder="1"/>
    <xf numFmtId="0" fontId="8" fillId="36" borderId="195" xfId="0" applyFont="1" applyFill="1" applyBorder="1"/>
    <xf numFmtId="0" fontId="71" fillId="36" borderId="92" xfId="93" applyFont="1" applyFill="1" applyBorder="1"/>
    <xf numFmtId="0" fontId="71" fillId="35" borderId="159" xfId="93" applyFont="1" applyFill="1" applyBorder="1"/>
    <xf numFmtId="0" fontId="0" fillId="0" borderId="204" xfId="0" applyBorder="1"/>
    <xf numFmtId="0" fontId="0" fillId="0" borderId="199" xfId="0" applyBorder="1"/>
    <xf numFmtId="167" fontId="0" fillId="0" borderId="200" xfId="0" applyNumberFormat="1" applyBorder="1" applyAlignment="1">
      <alignment horizontal="center"/>
    </xf>
    <xf numFmtId="0" fontId="0" fillId="0" borderId="200" xfId="0" applyBorder="1"/>
    <xf numFmtId="0" fontId="142" fillId="0" borderId="0" xfId="0" applyFont="1"/>
    <xf numFmtId="0" fontId="0" fillId="0" borderId="200" xfId="0" applyBorder="1" applyAlignment="1">
      <alignment horizontal="center"/>
    </xf>
    <xf numFmtId="0" fontId="81" fillId="0" borderId="0" xfId="90" applyFont="1"/>
    <xf numFmtId="0" fontId="42" fillId="38" borderId="0" xfId="0" applyFont="1" applyFill="1"/>
    <xf numFmtId="0" fontId="0" fillId="0" borderId="189" xfId="0" applyFill="1" applyBorder="1" applyAlignment="1">
      <alignment horizontal="center"/>
    </xf>
    <xf numFmtId="0" fontId="0" fillId="0" borderId="189" xfId="0" applyFill="1" applyBorder="1"/>
    <xf numFmtId="0" fontId="74" fillId="0" borderId="189" xfId="0" applyFont="1" applyFill="1" applyBorder="1"/>
    <xf numFmtId="0" fontId="143" fillId="24" borderId="0" xfId="55" applyFont="1" applyFill="1" applyBorder="1"/>
    <xf numFmtId="167" fontId="74" fillId="0" borderId="200" xfId="0" applyNumberFormat="1" applyFont="1" applyBorder="1" applyAlignment="1">
      <alignment horizontal="center"/>
    </xf>
    <xf numFmtId="167" fontId="74" fillId="0" borderId="189" xfId="0" applyNumberFormat="1" applyFont="1" applyBorder="1" applyAlignment="1">
      <alignment horizontal="center"/>
    </xf>
    <xf numFmtId="0" fontId="78" fillId="39" borderId="0" xfId="0" applyFont="1" applyFill="1" applyBorder="1"/>
    <xf numFmtId="167" fontId="0" fillId="0" borderId="201" xfId="0" applyNumberFormat="1" applyBorder="1" applyAlignment="1">
      <alignment horizontal="center"/>
    </xf>
    <xf numFmtId="0" fontId="0" fillId="0" borderId="201" xfId="0" applyBorder="1"/>
    <xf numFmtId="0" fontId="75" fillId="24" borderId="179" xfId="55" applyFont="1" applyFill="1" applyBorder="1"/>
    <xf numFmtId="0" fontId="71" fillId="35" borderId="190" xfId="93" applyFont="1" applyFill="1" applyBorder="1"/>
    <xf numFmtId="0" fontId="0" fillId="0" borderId="190" xfId="0" applyBorder="1"/>
    <xf numFmtId="15" fontId="0" fillId="0" borderId="202" xfId="0" applyNumberFormat="1" applyBorder="1" applyAlignment="1">
      <alignment horizontal="center"/>
    </xf>
    <xf numFmtId="0" fontId="105" fillId="35" borderId="143" xfId="0" applyFont="1" applyFill="1" applyBorder="1"/>
    <xf numFmtId="0" fontId="0" fillId="0" borderId="207" xfId="0" applyBorder="1"/>
    <xf numFmtId="0" fontId="0" fillId="0" borderId="206" xfId="0" applyBorder="1"/>
    <xf numFmtId="167" fontId="0" fillId="0" borderId="206" xfId="0" applyNumberFormat="1" applyBorder="1" applyAlignment="1">
      <alignment horizontal="center"/>
    </xf>
    <xf numFmtId="0" fontId="0" fillId="0" borderId="206" xfId="0" applyBorder="1" applyAlignment="1">
      <alignment horizontal="center"/>
    </xf>
    <xf numFmtId="0" fontId="71" fillId="0" borderId="190" xfId="93" applyFont="1" applyFill="1" applyBorder="1"/>
    <xf numFmtId="0" fontId="72" fillId="0" borderId="92" xfId="93" applyFont="1" applyFill="1" applyBorder="1"/>
    <xf numFmtId="0" fontId="0" fillId="0" borderId="207" xfId="0" applyFont="1" applyBorder="1"/>
    <xf numFmtId="0" fontId="56" fillId="0" borderId="206" xfId="0" applyFont="1" applyBorder="1"/>
    <xf numFmtId="0" fontId="0" fillId="0" borderId="92" xfId="0" applyFont="1" applyBorder="1"/>
    <xf numFmtId="0" fontId="71" fillId="0" borderId="207" xfId="5957" applyFont="1" applyFill="1" applyBorder="1"/>
    <xf numFmtId="0" fontId="71" fillId="0" borderId="92" xfId="5957" applyFont="1" applyFill="1" applyBorder="1"/>
    <xf numFmtId="0" fontId="70" fillId="0" borderId="92" xfId="0" applyFont="1" applyFill="1" applyBorder="1" applyAlignment="1">
      <alignment horizontal="left"/>
    </xf>
    <xf numFmtId="15" fontId="74" fillId="0" borderId="189" xfId="0" applyNumberFormat="1" applyFont="1" applyBorder="1" applyAlignment="1">
      <alignment horizontal="center"/>
    </xf>
    <xf numFmtId="0" fontId="0" fillId="0" borderId="186" xfId="0" applyBorder="1"/>
    <xf numFmtId="0" fontId="82" fillId="0" borderId="0" xfId="0" applyFont="1" applyFill="1" applyBorder="1"/>
    <xf numFmtId="0" fontId="69" fillId="26" borderId="143" xfId="55" applyFont="1" applyFill="1" applyBorder="1"/>
    <xf numFmtId="0" fontId="54" fillId="26" borderId="143" xfId="55" applyFont="1" applyFill="1" applyBorder="1" applyAlignment="1">
      <alignment horizontal="center"/>
    </xf>
    <xf numFmtId="0" fontId="93" fillId="24" borderId="0" xfId="93" applyFont="1" applyFill="1"/>
    <xf numFmtId="0" fontId="54" fillId="26" borderId="197" xfId="93" applyFont="1" applyFill="1" applyBorder="1"/>
    <xf numFmtId="0" fontId="54" fillId="26" borderId="197" xfId="93" applyFont="1" applyFill="1" applyBorder="1" applyAlignment="1">
      <alignment horizontal="center"/>
    </xf>
    <xf numFmtId="0" fontId="72" fillId="36" borderId="190" xfId="0" applyFont="1" applyFill="1" applyBorder="1"/>
    <xf numFmtId="0" fontId="54" fillId="26" borderId="67" xfId="55" applyFont="1" applyFill="1" applyBorder="1"/>
    <xf numFmtId="0" fontId="54" fillId="26" borderId="0" xfId="55" applyFont="1" applyFill="1" applyBorder="1" applyAlignment="1">
      <alignment horizontal="center"/>
    </xf>
    <xf numFmtId="0" fontId="69" fillId="26" borderId="183" xfId="55" applyFont="1" applyFill="1" applyBorder="1"/>
    <xf numFmtId="0" fontId="73" fillId="26" borderId="143" xfId="73" applyFont="1" applyFill="1" applyBorder="1" applyAlignment="1" applyProtection="1"/>
    <xf numFmtId="0" fontId="69" fillId="26" borderId="67" xfId="55" applyFont="1" applyFill="1" applyBorder="1"/>
    <xf numFmtId="0" fontId="70" fillId="26" borderId="143" xfId="49" applyFont="1" applyFill="1" applyBorder="1" applyAlignment="1" applyProtection="1"/>
    <xf numFmtId="0" fontId="54" fillId="26" borderId="185" xfId="55" applyFont="1" applyFill="1" applyBorder="1"/>
    <xf numFmtId="0" fontId="54" fillId="26" borderId="185" xfId="55" applyFont="1" applyFill="1" applyBorder="1" applyAlignment="1">
      <alignment horizontal="center"/>
    </xf>
    <xf numFmtId="0" fontId="54" fillId="26" borderId="99" xfId="55" applyFont="1" applyFill="1" applyBorder="1" applyAlignment="1">
      <alignment horizontal="center"/>
    </xf>
    <xf numFmtId="0" fontId="69" fillId="26" borderId="186" xfId="55" applyFont="1" applyFill="1" applyBorder="1"/>
    <xf numFmtId="0" fontId="54" fillId="26" borderId="184" xfId="55" applyFont="1" applyFill="1" applyBorder="1"/>
    <xf numFmtId="0" fontId="54" fillId="26" borderId="180" xfId="55" applyFont="1" applyFill="1" applyBorder="1" applyAlignment="1">
      <alignment horizontal="center"/>
    </xf>
    <xf numFmtId="0" fontId="54" fillId="26" borderId="184" xfId="55" applyFont="1" applyFill="1" applyBorder="1" applyAlignment="1">
      <alignment horizontal="center"/>
    </xf>
    <xf numFmtId="0" fontId="54" fillId="26" borderId="143" xfId="55" applyFont="1" applyFill="1" applyBorder="1"/>
    <xf numFmtId="0" fontId="96" fillId="26" borderId="143" xfId="49" applyFont="1" applyFill="1" applyBorder="1" applyAlignment="1" applyProtection="1"/>
    <xf numFmtId="0" fontId="70" fillId="26" borderId="159" xfId="49" applyFont="1" applyFill="1" applyBorder="1" applyAlignment="1" applyProtection="1"/>
    <xf numFmtId="0" fontId="54" fillId="26" borderId="0" xfId="55" applyFont="1" applyFill="1" applyBorder="1" applyAlignment="1" applyProtection="1">
      <alignment horizontal="left" vertical="center" wrapText="1"/>
      <protection hidden="1"/>
    </xf>
    <xf numFmtId="3" fontId="54" fillId="26" borderId="0" xfId="55" applyNumberFormat="1" applyFont="1" applyFill="1" applyBorder="1" applyAlignment="1">
      <alignment horizontal="center"/>
    </xf>
    <xf numFmtId="3" fontId="54" fillId="26" borderId="0" xfId="55" applyNumberFormat="1" applyFont="1" applyFill="1" applyBorder="1" applyAlignment="1" applyProtection="1">
      <alignment horizontal="center" vertical="center" wrapText="1"/>
      <protection hidden="1"/>
    </xf>
    <xf numFmtId="1" fontId="54" fillId="26" borderId="0" xfId="55" applyNumberFormat="1" applyFont="1" applyFill="1" applyBorder="1" applyAlignment="1" applyProtection="1">
      <alignment horizontal="center" vertical="center" wrapText="1"/>
      <protection hidden="1"/>
    </xf>
    <xf numFmtId="1" fontId="54" fillId="26" borderId="67" xfId="55" applyNumberFormat="1" applyFont="1" applyFill="1" applyBorder="1" applyAlignment="1" applyProtection="1">
      <alignment horizontal="center" vertical="center" wrapText="1"/>
      <protection hidden="1"/>
    </xf>
    <xf numFmtId="0" fontId="70" fillId="26" borderId="159" xfId="0" applyFont="1" applyFill="1" applyBorder="1"/>
    <xf numFmtId="0" fontId="54" fillId="26" borderId="0" xfId="5955" applyFont="1" applyFill="1" applyBorder="1"/>
    <xf numFmtId="0" fontId="54" fillId="26" borderId="0" xfId="5955" applyFont="1" applyFill="1" applyBorder="1" applyAlignment="1">
      <alignment horizontal="center"/>
    </xf>
    <xf numFmtId="0" fontId="78" fillId="26" borderId="67" xfId="5955" applyFont="1" applyFill="1" applyBorder="1"/>
    <xf numFmtId="0" fontId="70" fillId="26" borderId="166" xfId="0" applyFont="1" applyFill="1" applyBorder="1"/>
    <xf numFmtId="0" fontId="54" fillId="26" borderId="99" xfId="5955" applyFont="1" applyFill="1" applyBorder="1"/>
    <xf numFmtId="0" fontId="54" fillId="26" borderId="99" xfId="5955" applyFont="1" applyFill="1" applyBorder="1" applyAlignment="1">
      <alignment horizontal="center"/>
    </xf>
    <xf numFmtId="0" fontId="78" fillId="26" borderId="186" xfId="5955" applyFont="1" applyFill="1" applyBorder="1"/>
    <xf numFmtId="0" fontId="70" fillId="26" borderId="176" xfId="0" applyFont="1" applyFill="1" applyBorder="1"/>
    <xf numFmtId="0" fontId="54" fillId="26" borderId="177" xfId="5955" applyFont="1" applyFill="1" applyBorder="1"/>
    <xf numFmtId="0" fontId="54" fillId="26" borderId="177" xfId="5955" applyFont="1" applyFill="1" applyBorder="1" applyAlignment="1">
      <alignment horizontal="center"/>
    </xf>
    <xf numFmtId="0" fontId="78" fillId="26" borderId="178" xfId="5955" applyFont="1" applyFill="1" applyBorder="1"/>
    <xf numFmtId="0" fontId="72" fillId="26" borderId="92" xfId="93" applyFont="1" applyFill="1" applyBorder="1"/>
    <xf numFmtId="0" fontId="72" fillId="26" borderId="0" xfId="93" applyFont="1" applyFill="1" applyBorder="1" applyAlignment="1">
      <alignment horizontal="center"/>
    </xf>
    <xf numFmtId="0" fontId="0" fillId="0" borderId="213" xfId="0" applyBorder="1"/>
    <xf numFmtId="0" fontId="0" fillId="0" borderId="212" xfId="0" applyBorder="1"/>
    <xf numFmtId="167" fontId="0" fillId="0" borderId="212" xfId="0" applyNumberFormat="1" applyBorder="1" applyAlignment="1">
      <alignment horizontal="center"/>
    </xf>
    <xf numFmtId="0" fontId="0" fillId="0" borderId="212" xfId="0" applyBorder="1" applyAlignment="1">
      <alignment horizontal="center"/>
    </xf>
    <xf numFmtId="0" fontId="0" fillId="0" borderId="210" xfId="0" applyBorder="1"/>
    <xf numFmtId="0" fontId="69" fillId="0" borderId="143" xfId="55" applyFont="1" applyFill="1" applyBorder="1"/>
    <xf numFmtId="0" fontId="146" fillId="0" borderId="0" xfId="0" applyFont="1"/>
    <xf numFmtId="0" fontId="70" fillId="0" borderId="190" xfId="93" applyFont="1" applyFill="1" applyBorder="1"/>
    <xf numFmtId="0" fontId="81" fillId="0" borderId="0" xfId="0" applyFont="1"/>
    <xf numFmtId="0" fontId="75" fillId="0" borderId="0" xfId="0" applyFont="1" applyFill="1"/>
    <xf numFmtId="0" fontId="54" fillId="26" borderId="99" xfId="93" applyFont="1" applyFill="1" applyBorder="1" applyAlignment="1">
      <alignment horizontal="center"/>
    </xf>
    <xf numFmtId="0" fontId="54" fillId="26" borderId="99" xfId="93" applyFont="1" applyFill="1" applyBorder="1"/>
    <xf numFmtId="0" fontId="71" fillId="31" borderId="196" xfId="93" applyFont="1" applyFill="1" applyBorder="1"/>
    <xf numFmtId="0" fontId="0" fillId="0" borderId="216" xfId="0" applyBorder="1"/>
    <xf numFmtId="0" fontId="0" fillId="0" borderId="216" xfId="0" applyBorder="1" applyAlignment="1">
      <alignment horizontal="center"/>
    </xf>
    <xf numFmtId="0" fontId="74" fillId="0" borderId="216" xfId="0" applyFont="1" applyBorder="1" applyAlignment="1">
      <alignment horizontal="center"/>
    </xf>
    <xf numFmtId="0" fontId="0" fillId="0" borderId="216" xfId="0" applyFill="1" applyBorder="1" applyAlignment="1">
      <alignment horizontal="center"/>
    </xf>
    <xf numFmtId="0" fontId="71" fillId="0" borderId="92" xfId="5962" applyFont="1" applyFill="1" applyBorder="1"/>
    <xf numFmtId="0" fontId="71" fillId="0" borderId="92" xfId="5962" applyFont="1" applyFill="1" applyBorder="1" applyAlignment="1"/>
    <xf numFmtId="0" fontId="77" fillId="0" borderId="0" xfId="5961" applyFont="1" applyFill="1"/>
    <xf numFmtId="0" fontId="77" fillId="24" borderId="0" xfId="5961" applyFont="1" applyFill="1"/>
    <xf numFmtId="0" fontId="77" fillId="26" borderId="0" xfId="5961" applyFont="1" applyFill="1"/>
    <xf numFmtId="0" fontId="45" fillId="0" borderId="0" xfId="5961" applyFont="1" applyFill="1"/>
    <xf numFmtId="0" fontId="45" fillId="24" borderId="0" xfId="5961" applyFont="1" applyFill="1"/>
    <xf numFmtId="0" fontId="0" fillId="0" borderId="223" xfId="0" applyBorder="1"/>
    <xf numFmtId="0" fontId="70" fillId="0" borderId="152" xfId="5961" applyFont="1" applyFill="1" applyBorder="1"/>
    <xf numFmtId="0" fontId="84" fillId="0" borderId="152" xfId="5961" applyFont="1" applyFill="1" applyBorder="1"/>
    <xf numFmtId="0" fontId="71" fillId="0" borderId="152" xfId="5961" applyFont="1" applyFill="1" applyBorder="1"/>
    <xf numFmtId="0" fontId="85" fillId="0" borderId="92" xfId="5961" applyFont="1" applyFill="1" applyBorder="1"/>
    <xf numFmtId="0" fontId="84" fillId="0" borderId="92" xfId="5961" applyFont="1" applyFill="1" applyBorder="1"/>
    <xf numFmtId="0" fontId="86" fillId="0" borderId="152" xfId="5961" applyFont="1" applyFill="1" applyBorder="1"/>
    <xf numFmtId="0" fontId="84" fillId="0" borderId="188" xfId="5961" applyFont="1" applyFill="1" applyBorder="1"/>
    <xf numFmtId="0" fontId="84" fillId="0" borderId="190" xfId="5961" applyFont="1" applyFill="1" applyBorder="1"/>
    <xf numFmtId="0" fontId="0" fillId="0" borderId="206" xfId="0" applyBorder="1" applyAlignment="1">
      <alignment vertical="top"/>
    </xf>
    <xf numFmtId="0" fontId="0" fillId="0" borderId="143" xfId="0" applyBorder="1" applyAlignment="1">
      <alignment vertical="top"/>
    </xf>
    <xf numFmtId="0" fontId="0" fillId="0" borderId="206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43" xfId="0" applyBorder="1" applyAlignment="1">
      <alignment horizontal="center" vertical="top"/>
    </xf>
    <xf numFmtId="0" fontId="74" fillId="0" borderId="189" xfId="0" applyFont="1" applyBorder="1" applyAlignment="1">
      <alignment vertical="top"/>
    </xf>
    <xf numFmtId="0" fontId="0" fillId="0" borderId="189" xfId="0" applyBorder="1" applyAlignment="1">
      <alignment horizontal="center" vertical="top"/>
    </xf>
    <xf numFmtId="0" fontId="0" fillId="0" borderId="189" xfId="0" applyBorder="1" applyAlignment="1">
      <alignment vertical="top"/>
    </xf>
    <xf numFmtId="16" fontId="0" fillId="0" borderId="143" xfId="0" applyNumberFormat="1" applyBorder="1" applyAlignment="1">
      <alignment vertical="top"/>
    </xf>
    <xf numFmtId="0" fontId="86" fillId="0" borderId="152" xfId="5962" applyFont="1" applyFill="1" applyBorder="1"/>
    <xf numFmtId="0" fontId="71" fillId="0" borderId="152" xfId="5962" applyFont="1" applyFill="1" applyBorder="1"/>
    <xf numFmtId="0" fontId="84" fillId="0" borderId="152" xfId="5962" applyFont="1" applyFill="1" applyBorder="1"/>
    <xf numFmtId="0" fontId="54" fillId="0" borderId="92" xfId="5962" applyFont="1" applyFill="1" applyBorder="1"/>
    <xf numFmtId="0" fontId="71" fillId="0" borderId="190" xfId="5962" applyFont="1" applyFill="1" applyBorder="1"/>
    <xf numFmtId="0" fontId="71" fillId="0" borderId="92" xfId="5961" applyFont="1" applyFill="1" applyBorder="1"/>
    <xf numFmtId="0" fontId="0" fillId="0" borderId="223" xfId="0" applyFill="1" applyBorder="1"/>
    <xf numFmtId="0" fontId="0" fillId="0" borderId="159" xfId="0" applyFill="1" applyBorder="1"/>
    <xf numFmtId="0" fontId="0" fillId="0" borderId="203" xfId="0" applyBorder="1"/>
    <xf numFmtId="0" fontId="0" fillId="0" borderId="203" xfId="0" applyBorder="1" applyAlignment="1">
      <alignment horizontal="center"/>
    </xf>
    <xf numFmtId="0" fontId="10" fillId="0" borderId="207" xfId="302" applyBorder="1"/>
    <xf numFmtId="0" fontId="10" fillId="0" borderId="223" xfId="302" applyBorder="1"/>
    <xf numFmtId="167" fontId="10" fillId="0" borderId="206" xfId="302" applyNumberFormat="1" applyBorder="1" applyAlignment="1">
      <alignment horizontal="center"/>
    </xf>
    <xf numFmtId="167" fontId="10" fillId="0" borderId="189" xfId="302" applyNumberFormat="1" applyBorder="1" applyAlignment="1">
      <alignment horizontal="center"/>
    </xf>
    <xf numFmtId="0" fontId="10" fillId="0" borderId="206" xfId="302" applyBorder="1"/>
    <xf numFmtId="0" fontId="10" fillId="0" borderId="189" xfId="302" applyBorder="1"/>
    <xf numFmtId="0" fontId="10" fillId="0" borderId="189" xfId="302" applyBorder="1" applyAlignment="1">
      <alignment horizontal="center"/>
    </xf>
    <xf numFmtId="0" fontId="10" fillId="0" borderId="67" xfId="302" applyBorder="1"/>
    <xf numFmtId="0" fontId="4" fillId="0" borderId="159" xfId="302" applyFont="1" applyBorder="1"/>
    <xf numFmtId="0" fontId="10" fillId="0" borderId="190" xfId="302" applyBorder="1"/>
    <xf numFmtId="0" fontId="74" fillId="0" borderId="186" xfId="302" applyFont="1" applyBorder="1"/>
    <xf numFmtId="0" fontId="70" fillId="0" borderId="190" xfId="77" applyFont="1" applyFill="1" applyBorder="1"/>
    <xf numFmtId="0" fontId="117" fillId="26" borderId="67" xfId="93" applyFont="1" applyFill="1" applyBorder="1"/>
    <xf numFmtId="0" fontId="117" fillId="26" borderId="186" xfId="93" applyFont="1" applyFill="1" applyBorder="1"/>
    <xf numFmtId="0" fontId="0" fillId="0" borderId="230" xfId="0" applyBorder="1"/>
    <xf numFmtId="0" fontId="0" fillId="0" borderId="229" xfId="0" applyBorder="1"/>
    <xf numFmtId="15" fontId="0" fillId="0" borderId="225" xfId="0" applyNumberFormat="1" applyBorder="1" applyAlignment="1">
      <alignment horizontal="center"/>
    </xf>
    <xf numFmtId="15" fontId="0" fillId="0" borderId="186" xfId="0" applyNumberFormat="1" applyBorder="1" applyAlignment="1">
      <alignment horizontal="center"/>
    </xf>
    <xf numFmtId="0" fontId="69" fillId="26" borderId="155" xfId="55" applyFont="1" applyFill="1" applyBorder="1"/>
    <xf numFmtId="0" fontId="54" fillId="26" borderId="155" xfId="55" applyFont="1" applyFill="1" applyBorder="1" applyAlignment="1">
      <alignment horizontal="center"/>
    </xf>
    <xf numFmtId="0" fontId="96" fillId="26" borderId="155" xfId="49" applyFont="1" applyFill="1" applyBorder="1" applyAlignment="1" applyProtection="1"/>
    <xf numFmtId="0" fontId="71" fillId="26" borderId="155" xfId="55" applyFont="1" applyFill="1" applyBorder="1"/>
    <xf numFmtId="0" fontId="144" fillId="26" borderId="155" xfId="0" applyFont="1" applyFill="1" applyBorder="1"/>
    <xf numFmtId="0" fontId="54" fillId="26" borderId="186" xfId="55" applyFont="1" applyFill="1" applyBorder="1"/>
    <xf numFmtId="0" fontId="145" fillId="26" borderId="185" xfId="0" applyFont="1" applyFill="1" applyBorder="1"/>
    <xf numFmtId="0" fontId="54" fillId="26" borderId="214" xfId="55" applyFont="1" applyFill="1" applyBorder="1" applyAlignment="1">
      <alignment horizontal="center"/>
    </xf>
    <xf numFmtId="0" fontId="71" fillId="26" borderId="156" xfId="93" applyFont="1" applyFill="1" applyBorder="1"/>
    <xf numFmtId="0" fontId="71" fillId="31" borderId="92" xfId="93" applyFont="1" applyFill="1" applyBorder="1"/>
    <xf numFmtId="0" fontId="0" fillId="0" borderId="227" xfId="0" applyBorder="1"/>
    <xf numFmtId="0" fontId="0" fillId="0" borderId="226" xfId="0" applyBorder="1"/>
    <xf numFmtId="15" fontId="0" fillId="0" borderId="226" xfId="0" applyNumberFormat="1" applyBorder="1" applyAlignment="1">
      <alignment horizontal="center"/>
    </xf>
    <xf numFmtId="0" fontId="0" fillId="0" borderId="231" xfId="0" applyBorder="1"/>
    <xf numFmtId="15" fontId="0" fillId="0" borderId="231" xfId="0" applyNumberFormat="1" applyBorder="1" applyAlignment="1">
      <alignment horizontal="center"/>
    </xf>
    <xf numFmtId="0" fontId="0" fillId="0" borderId="231" xfId="0" applyBorder="1" applyAlignment="1">
      <alignment horizontal="center"/>
    </xf>
    <xf numFmtId="167" fontId="0" fillId="0" borderId="231" xfId="0" applyNumberFormat="1" applyBorder="1" applyAlignment="1">
      <alignment horizontal="center"/>
    </xf>
    <xf numFmtId="0" fontId="74" fillId="0" borderId="231" xfId="0" applyFont="1" applyBorder="1" applyAlignment="1">
      <alignment horizontal="center"/>
    </xf>
    <xf numFmtId="0" fontId="84" fillId="35" borderId="159" xfId="93" applyFont="1" applyFill="1" applyBorder="1"/>
    <xf numFmtId="0" fontId="71" fillId="36" borderId="166" xfId="55" applyFont="1" applyFill="1" applyBorder="1"/>
    <xf numFmtId="0" fontId="117" fillId="26" borderId="198" xfId="93" applyFont="1" applyFill="1" applyBorder="1"/>
    <xf numFmtId="167" fontId="0" fillId="0" borderId="232" xfId="0" applyNumberFormat="1" applyBorder="1" applyAlignment="1">
      <alignment horizontal="center"/>
    </xf>
    <xf numFmtId="0" fontId="0" fillId="0" borderId="232" xfId="0" applyBorder="1"/>
    <xf numFmtId="0" fontId="74" fillId="0" borderId="232" xfId="0" applyFont="1" applyBorder="1" applyAlignment="1">
      <alignment horizontal="center"/>
    </xf>
    <xf numFmtId="0" fontId="74" fillId="0" borderId="231" xfId="0" applyFont="1" applyBorder="1"/>
    <xf numFmtId="0" fontId="71" fillId="0" borderId="159" xfId="5959" applyFont="1" applyFill="1" applyBorder="1"/>
    <xf numFmtId="0" fontId="54" fillId="0" borderId="159" xfId="5959" applyFont="1" applyFill="1" applyBorder="1"/>
    <xf numFmtId="0" fontId="10" fillId="0" borderId="204" xfId="302" applyBorder="1"/>
    <xf numFmtId="167" fontId="10" fillId="0" borderId="232" xfId="302" applyNumberFormat="1" applyBorder="1" applyAlignment="1">
      <alignment horizontal="center"/>
    </xf>
    <xf numFmtId="167" fontId="10" fillId="0" borderId="231" xfId="302" applyNumberFormat="1" applyBorder="1" applyAlignment="1">
      <alignment horizontal="center"/>
    </xf>
    <xf numFmtId="0" fontId="10" fillId="0" borderId="232" xfId="302" applyBorder="1"/>
    <xf numFmtId="0" fontId="10" fillId="0" borderId="216" xfId="302" applyBorder="1" applyAlignment="1">
      <alignment horizontal="center"/>
    </xf>
    <xf numFmtId="0" fontId="10" fillId="0" borderId="216" xfId="302" applyBorder="1"/>
    <xf numFmtId="0" fontId="10" fillId="0" borderId="231" xfId="302" applyBorder="1"/>
    <xf numFmtId="0" fontId="10" fillId="0" borderId="231" xfId="302" applyBorder="1" applyAlignment="1">
      <alignment horizontal="center"/>
    </xf>
    <xf numFmtId="0" fontId="3" fillId="0" borderId="159" xfId="302" applyFont="1" applyBorder="1"/>
    <xf numFmtId="0" fontId="10" fillId="0" borderId="166" xfId="302" applyBorder="1"/>
    <xf numFmtId="0" fontId="70" fillId="0" borderId="166" xfId="77" applyFont="1" applyFill="1" applyBorder="1"/>
    <xf numFmtId="0" fontId="0" fillId="0" borderId="223" xfId="0" applyBorder="1" applyAlignment="1">
      <alignment horizontal="center"/>
    </xf>
    <xf numFmtId="0" fontId="69" fillId="31" borderId="209" xfId="5961" applyFont="1" applyFill="1" applyBorder="1"/>
    <xf numFmtId="0" fontId="69" fillId="31" borderId="219" xfId="5961" applyFont="1" applyFill="1" applyBorder="1"/>
    <xf numFmtId="0" fontId="54" fillId="31" borderId="220" xfId="5961" applyFont="1" applyFill="1" applyBorder="1" applyAlignment="1">
      <alignment horizontal="center"/>
    </xf>
    <xf numFmtId="0" fontId="54" fillId="31" borderId="221" xfId="5961" applyFont="1" applyFill="1" applyBorder="1" applyAlignment="1">
      <alignment horizontal="center"/>
    </xf>
    <xf numFmtId="0" fontId="54" fillId="31" borderId="222" xfId="5961" applyFont="1" applyFill="1" applyBorder="1" applyAlignment="1">
      <alignment horizontal="center"/>
    </xf>
    <xf numFmtId="0" fontId="54" fillId="31" borderId="219" xfId="5961" applyFont="1" applyFill="1" applyBorder="1" applyAlignment="1">
      <alignment horizontal="center"/>
    </xf>
    <xf numFmtId="0" fontId="69" fillId="31" borderId="154" xfId="5961" applyFont="1" applyFill="1" applyBorder="1"/>
    <xf numFmtId="0" fontId="54" fillId="31" borderId="154" xfId="5961" applyFont="1" applyFill="1" applyBorder="1"/>
    <xf numFmtId="0" fontId="54" fillId="31" borderId="152" xfId="5961" applyFont="1" applyFill="1" applyBorder="1"/>
    <xf numFmtId="0" fontId="54" fillId="31" borderId="153" xfId="5961" applyFont="1" applyFill="1" applyBorder="1" applyAlignment="1">
      <alignment horizontal="center"/>
    </xf>
    <xf numFmtId="0" fontId="54" fillId="31" borderId="0" xfId="5961" applyFont="1" applyFill="1" applyBorder="1" applyAlignment="1">
      <alignment horizontal="center"/>
    </xf>
    <xf numFmtId="0" fontId="54" fillId="31" borderId="154" xfId="5961" applyFont="1" applyFill="1" applyBorder="1" applyAlignment="1">
      <alignment horizontal="center"/>
    </xf>
    <xf numFmtId="0" fontId="79" fillId="26" borderId="216" xfId="73" applyFont="1" applyFill="1" applyBorder="1" applyAlignment="1" applyProtection="1"/>
    <xf numFmtId="0" fontId="54" fillId="31" borderId="172" xfId="5961" applyFont="1" applyFill="1" applyBorder="1" applyAlignment="1">
      <alignment horizontal="center"/>
    </xf>
    <xf numFmtId="0" fontId="54" fillId="31" borderId="170" xfId="5961" applyFont="1" applyFill="1" applyBorder="1" applyAlignment="1">
      <alignment horizontal="center"/>
    </xf>
    <xf numFmtId="0" fontId="69" fillId="31" borderId="217" xfId="5961" applyFont="1" applyFill="1" applyBorder="1"/>
    <xf numFmtId="0" fontId="69" fillId="31" borderId="211" xfId="5961" applyFont="1" applyFill="1" applyBorder="1"/>
    <xf numFmtId="0" fontId="54" fillId="31" borderId="208" xfId="5961" applyFont="1" applyFill="1" applyBorder="1" applyAlignment="1">
      <alignment horizontal="center"/>
    </xf>
    <xf numFmtId="0" fontId="54" fillId="31" borderId="223" xfId="5961" applyFont="1" applyFill="1" applyBorder="1" applyAlignment="1">
      <alignment horizontal="center"/>
    </xf>
    <xf numFmtId="0" fontId="54" fillId="31" borderId="209" xfId="5961" applyFont="1" applyFill="1" applyBorder="1" applyAlignment="1">
      <alignment horizontal="center"/>
    </xf>
    <xf numFmtId="0" fontId="70" fillId="32" borderId="143" xfId="5961" applyFont="1" applyFill="1" applyBorder="1" applyAlignment="1">
      <alignment horizontal="left"/>
    </xf>
    <xf numFmtId="0" fontId="69" fillId="31" borderId="152" xfId="5961" applyFont="1" applyFill="1" applyBorder="1"/>
    <xf numFmtId="0" fontId="71" fillId="26" borderId="153" xfId="5962" applyFont="1" applyFill="1" applyBorder="1"/>
    <xf numFmtId="0" fontId="54" fillId="31" borderId="174" xfId="5961" applyFont="1" applyFill="1" applyBorder="1"/>
    <xf numFmtId="0" fontId="54" fillId="31" borderId="224" xfId="5961" applyFont="1" applyFill="1" applyBorder="1" applyAlignment="1">
      <alignment horizontal="center"/>
    </xf>
    <xf numFmtId="0" fontId="54" fillId="31" borderId="175" xfId="5961" applyFont="1" applyFill="1" applyBorder="1" applyAlignment="1">
      <alignment horizontal="center"/>
    </xf>
    <xf numFmtId="0" fontId="54" fillId="31" borderId="217" xfId="5961" applyFont="1" applyFill="1" applyBorder="1" applyAlignment="1">
      <alignment horizontal="center"/>
    </xf>
    <xf numFmtId="0" fontId="54" fillId="31" borderId="157" xfId="5961" applyFont="1" applyFill="1" applyBorder="1" applyAlignment="1">
      <alignment horizontal="center"/>
    </xf>
    <xf numFmtId="0" fontId="71" fillId="31" borderId="152" xfId="5961" applyFont="1" applyFill="1" applyBorder="1"/>
    <xf numFmtId="0" fontId="54" fillId="31" borderId="0" xfId="5961" applyFont="1" applyFill="1" applyBorder="1"/>
    <xf numFmtId="0" fontId="78" fillId="31" borderId="57" xfId="5961" applyFont="1" applyFill="1" applyBorder="1"/>
    <xf numFmtId="0" fontId="84" fillId="31" borderId="152" xfId="5961" applyFont="1" applyFill="1" applyBorder="1"/>
    <xf numFmtId="0" fontId="78" fillId="31" borderId="67" xfId="5961" applyFont="1" applyFill="1" applyBorder="1"/>
    <xf numFmtId="0" fontId="71" fillId="31" borderId="0" xfId="5961" applyFont="1" applyFill="1" applyBorder="1"/>
    <xf numFmtId="0" fontId="87" fillId="31" borderId="67" xfId="5961" applyFont="1" applyFill="1" applyBorder="1"/>
    <xf numFmtId="0" fontId="71" fillId="31" borderId="92" xfId="5961" applyFont="1" applyFill="1" applyBorder="1"/>
    <xf numFmtId="0" fontId="71" fillId="31" borderId="175" xfId="5961" applyFont="1" applyFill="1" applyBorder="1"/>
    <xf numFmtId="0" fontId="71" fillId="31" borderId="99" xfId="5961" applyFont="1" applyFill="1" applyBorder="1"/>
    <xf numFmtId="0" fontId="84" fillId="31" borderId="92" xfId="5961" applyFont="1" applyFill="1" applyBorder="1"/>
    <xf numFmtId="0" fontId="78" fillId="31" borderId="198" xfId="5961" applyFont="1" applyFill="1" applyBorder="1"/>
    <xf numFmtId="0" fontId="54" fillId="26" borderId="0" xfId="5962" applyFont="1" applyFill="1" applyBorder="1" applyAlignment="1">
      <alignment horizontal="center"/>
    </xf>
    <xf numFmtId="0" fontId="54" fillId="26" borderId="0" xfId="5962" applyFont="1" applyFill="1" applyBorder="1"/>
    <xf numFmtId="0" fontId="54" fillId="26" borderId="197" xfId="5962" applyFont="1" applyFill="1" applyBorder="1"/>
    <xf numFmtId="0" fontId="54" fillId="26" borderId="197" xfId="5962" applyFont="1" applyFill="1" applyBorder="1" applyAlignment="1">
      <alignment horizontal="center"/>
    </xf>
    <xf numFmtId="0" fontId="54" fillId="31" borderId="215" xfId="5961" applyFont="1" applyFill="1" applyBorder="1" applyAlignment="1">
      <alignment horizontal="center"/>
    </xf>
    <xf numFmtId="0" fontId="70" fillId="32" borderId="216" xfId="5961" applyFont="1" applyFill="1" applyBorder="1" applyAlignment="1">
      <alignment horizontal="left"/>
    </xf>
    <xf numFmtId="0" fontId="54" fillId="31" borderId="218" xfId="5961" applyFont="1" applyFill="1" applyBorder="1" applyAlignment="1">
      <alignment horizontal="center"/>
    </xf>
    <xf numFmtId="0" fontId="54" fillId="31" borderId="99" xfId="5961" applyFont="1" applyFill="1" applyBorder="1" applyAlignment="1">
      <alignment horizontal="center"/>
    </xf>
    <xf numFmtId="0" fontId="86" fillId="31" borderId="152" xfId="5961" applyFont="1" applyFill="1" applyBorder="1"/>
    <xf numFmtId="0" fontId="54" fillId="31" borderId="92" xfId="5961" applyFont="1" applyFill="1" applyBorder="1"/>
    <xf numFmtId="0" fontId="87" fillId="31" borderId="186" xfId="5961" applyFont="1" applyFill="1" applyBorder="1"/>
    <xf numFmtId="0" fontId="71" fillId="26" borderId="196" xfId="5962" applyFont="1" applyFill="1" applyBorder="1"/>
    <xf numFmtId="0" fontId="54" fillId="26" borderId="197" xfId="5962" applyFont="1" applyFill="1" applyBorder="1" applyAlignment="1">
      <alignment horizontal="left"/>
    </xf>
    <xf numFmtId="0" fontId="78" fillId="26" borderId="198" xfId="5962" applyFont="1" applyFill="1" applyBorder="1"/>
    <xf numFmtId="0" fontId="78" fillId="31" borderId="209" xfId="5961" applyFont="1" applyFill="1" applyBorder="1"/>
    <xf numFmtId="0" fontId="78" fillId="31" borderId="154" xfId="5961" applyFont="1" applyFill="1" applyBorder="1"/>
    <xf numFmtId="0" fontId="70" fillId="31" borderId="152" xfId="5961" applyFont="1" applyFill="1" applyBorder="1"/>
    <xf numFmtId="0" fontId="78" fillId="31" borderId="217" xfId="5961" applyFont="1" applyFill="1" applyBorder="1"/>
    <xf numFmtId="0" fontId="138" fillId="31" borderId="152" xfId="5961" applyFont="1" applyFill="1" applyBorder="1"/>
    <xf numFmtId="0" fontId="88" fillId="31" borderId="152" xfId="5961" applyFont="1" applyFill="1" applyBorder="1"/>
    <xf numFmtId="0" fontId="85" fillId="31" borderId="92" xfId="5961" applyFont="1" applyFill="1" applyBorder="1"/>
    <xf numFmtId="0" fontId="71" fillId="26" borderId="92" xfId="5962" applyFont="1" applyFill="1" applyBorder="1"/>
    <xf numFmtId="0" fontId="54" fillId="26" borderId="0" xfId="5962" applyFont="1" applyFill="1" applyBorder="1" applyAlignment="1">
      <alignment horizontal="left"/>
    </xf>
    <xf numFmtId="0" fontId="78" fillId="26" borderId="67" xfId="5962" applyFont="1" applyFill="1" applyBorder="1"/>
    <xf numFmtId="0" fontId="71" fillId="26" borderId="92" xfId="5962" applyFont="1" applyFill="1" applyBorder="1" applyAlignment="1"/>
    <xf numFmtId="0" fontId="84" fillId="31" borderId="175" xfId="5961" applyFont="1" applyFill="1" applyBorder="1"/>
    <xf numFmtId="0" fontId="54" fillId="31" borderId="99" xfId="5961" applyFont="1" applyFill="1" applyBorder="1"/>
    <xf numFmtId="0" fontId="78" fillId="31" borderId="186" xfId="5961" applyFont="1" applyFill="1" applyBorder="1"/>
    <xf numFmtId="0" fontId="84" fillId="31" borderId="0" xfId="5961" applyFont="1" applyFill="1" applyBorder="1"/>
    <xf numFmtId="0" fontId="78" fillId="31" borderId="197" xfId="5961" applyFont="1" applyFill="1" applyBorder="1"/>
    <xf numFmtId="15" fontId="74" fillId="0" borderId="136" xfId="0" applyNumberFormat="1" applyFont="1" applyBorder="1" applyAlignment="1">
      <alignment horizontal="center"/>
    </xf>
    <xf numFmtId="0" fontId="74" fillId="0" borderId="136" xfId="0" applyFont="1" applyBorder="1" applyAlignment="1">
      <alignment horizontal="center"/>
    </xf>
    <xf numFmtId="0" fontId="0" fillId="0" borderId="216" xfId="0" applyFill="1" applyBorder="1"/>
    <xf numFmtId="0" fontId="74" fillId="0" borderId="216" xfId="0" applyFont="1" applyFill="1" applyBorder="1"/>
    <xf numFmtId="0" fontId="75" fillId="38" borderId="0" xfId="0" applyFont="1" applyFill="1"/>
    <xf numFmtId="0" fontId="0" fillId="0" borderId="190" xfId="0" applyFill="1" applyBorder="1"/>
    <xf numFmtId="0" fontId="114" fillId="38" borderId="0" xfId="0" applyFont="1" applyFill="1"/>
    <xf numFmtId="0" fontId="77" fillId="24" borderId="0" xfId="5965" applyFont="1" applyFill="1"/>
    <xf numFmtId="0" fontId="0" fillId="0" borderId="236" xfId="0" applyBorder="1"/>
    <xf numFmtId="167" fontId="0" fillId="0" borderId="236" xfId="0" applyNumberFormat="1" applyBorder="1" applyAlignment="1">
      <alignment horizontal="center"/>
    </xf>
    <xf numFmtId="0" fontId="100" fillId="0" borderId="204" xfId="55" applyFont="1" applyFill="1" applyBorder="1"/>
    <xf numFmtId="0" fontId="100" fillId="0" borderId="92" xfId="5962" applyFont="1" applyFill="1" applyBorder="1"/>
    <xf numFmtId="0" fontId="100" fillId="0" borderId="92" xfId="5961" applyFont="1" applyFill="1" applyBorder="1"/>
    <xf numFmtId="0" fontId="42" fillId="0" borderId="92" xfId="5963" applyFont="1" applyFill="1" applyBorder="1"/>
    <xf numFmtId="0" fontId="100" fillId="0" borderId="190" xfId="5961" applyFont="1" applyFill="1" applyBorder="1"/>
    <xf numFmtId="0" fontId="70" fillId="0" borderId="190" xfId="0" applyFont="1" applyFill="1" applyBorder="1"/>
    <xf numFmtId="0" fontId="74" fillId="0" borderId="236" xfId="0" applyFont="1" applyBorder="1" applyAlignment="1">
      <alignment horizontal="center"/>
    </xf>
    <xf numFmtId="0" fontId="0" fillId="0" borderId="237" xfId="0" applyBorder="1"/>
    <xf numFmtId="0" fontId="0" fillId="0" borderId="238" xfId="0" applyBorder="1"/>
    <xf numFmtId="167" fontId="0" fillId="0" borderId="238" xfId="0" applyNumberFormat="1" applyBorder="1" applyAlignment="1">
      <alignment horizontal="center"/>
    </xf>
    <xf numFmtId="0" fontId="0" fillId="0" borderId="239" xfId="0" applyBorder="1"/>
    <xf numFmtId="167" fontId="0" fillId="0" borderId="239" xfId="0" applyNumberFormat="1" applyBorder="1" applyAlignment="1">
      <alignment horizontal="center"/>
    </xf>
    <xf numFmtId="0" fontId="0" fillId="0" borderId="238" xfId="0" applyBorder="1" applyAlignment="1">
      <alignment horizontal="center"/>
    </xf>
    <xf numFmtId="0" fontId="74" fillId="0" borderId="239" xfId="0" applyFont="1" applyBorder="1" applyAlignment="1">
      <alignment horizontal="center"/>
    </xf>
    <xf numFmtId="0" fontId="0" fillId="0" borderId="240" xfId="0" applyBorder="1"/>
    <xf numFmtId="0" fontId="0" fillId="0" borderId="241" xfId="0" applyBorder="1"/>
    <xf numFmtId="0" fontId="74" fillId="0" borderId="241" xfId="0" applyFont="1" applyBorder="1" applyAlignment="1">
      <alignment horizontal="center"/>
    </xf>
    <xf numFmtId="0" fontId="0" fillId="0" borderId="241" xfId="0" applyFill="1" applyBorder="1"/>
    <xf numFmtId="0" fontId="84" fillId="35" borderId="159" xfId="0" applyFont="1" applyFill="1" applyBorder="1"/>
    <xf numFmtId="167" fontId="0" fillId="0" borderId="241" xfId="0" applyNumberFormat="1" applyBorder="1" applyAlignment="1">
      <alignment horizontal="center"/>
    </xf>
    <xf numFmtId="0" fontId="76" fillId="0" borderId="159" xfId="0" applyFont="1" applyFill="1" applyBorder="1"/>
    <xf numFmtId="0" fontId="71" fillId="0" borderId="159" xfId="5962" applyFont="1" applyFill="1" applyBorder="1"/>
    <xf numFmtId="15" fontId="74" fillId="0" borderId="235" xfId="0" applyNumberFormat="1" applyFont="1" applyBorder="1" applyAlignment="1">
      <alignment horizontal="center"/>
    </xf>
    <xf numFmtId="15" fontId="74" fillId="0" borderId="241" xfId="0" applyNumberFormat="1" applyFont="1" applyBorder="1" applyAlignment="1">
      <alignment horizontal="center"/>
    </xf>
    <xf numFmtId="0" fontId="0" fillId="0" borderId="239" xfId="0" applyBorder="1" applyAlignment="1">
      <alignment horizontal="center"/>
    </xf>
    <xf numFmtId="0" fontId="70" fillId="36" borderId="216" xfId="55" applyFont="1" applyFill="1" applyBorder="1" applyAlignment="1">
      <alignment horizontal="left"/>
    </xf>
    <xf numFmtId="0" fontId="72" fillId="36" borderId="159" xfId="0" applyFont="1" applyFill="1" applyBorder="1"/>
    <xf numFmtId="0" fontId="0" fillId="0" borderId="242" xfId="0" applyBorder="1"/>
    <xf numFmtId="0" fontId="74" fillId="0" borderId="239" xfId="0" applyFont="1" applyBorder="1"/>
    <xf numFmtId="0" fontId="70" fillId="41" borderId="159" xfId="5959" applyFont="1" applyFill="1" applyBorder="1" applyAlignment="1">
      <alignment horizontal="left"/>
    </xf>
    <xf numFmtId="0" fontId="71" fillId="35" borderId="159" xfId="5959" applyFont="1" applyFill="1" applyBorder="1"/>
    <xf numFmtId="0" fontId="54" fillId="36" borderId="159" xfId="5959" applyFont="1" applyFill="1" applyBorder="1"/>
    <xf numFmtId="0" fontId="71" fillId="0" borderId="242" xfId="55" applyFont="1" applyFill="1" applyBorder="1"/>
    <xf numFmtId="0" fontId="71" fillId="0" borderId="159" xfId="5964" applyFont="1" applyFill="1" applyBorder="1"/>
    <xf numFmtId="0" fontId="71" fillId="0" borderId="175" xfId="5964" applyFont="1" applyFill="1" applyBorder="1"/>
    <xf numFmtId="0" fontId="149" fillId="0" borderId="159" xfId="5966" applyFont="1" applyFill="1" applyBorder="1"/>
    <xf numFmtId="0" fontId="149" fillId="0" borderId="175" xfId="5966" applyFont="1" applyFill="1" applyBorder="1"/>
    <xf numFmtId="0" fontId="150" fillId="0" borderId="0" xfId="0" applyFont="1"/>
    <xf numFmtId="0" fontId="151" fillId="24" borderId="159" xfId="55" quotePrefix="1" applyFont="1" applyFill="1" applyBorder="1"/>
    <xf numFmtId="0" fontId="0" fillId="0" borderId="243" xfId="0" applyBorder="1"/>
    <xf numFmtId="167" fontId="0" fillId="0" borderId="243" xfId="0" applyNumberFormat="1" applyBorder="1" applyAlignment="1">
      <alignment horizontal="center"/>
    </xf>
    <xf numFmtId="0" fontId="0" fillId="0" borderId="215" xfId="0" applyBorder="1"/>
    <xf numFmtId="0" fontId="92" fillId="24" borderId="242" xfId="55" applyFont="1" applyFill="1" applyBorder="1"/>
    <xf numFmtId="0" fontId="0" fillId="0" borderId="243" xfId="0" applyBorder="1" applyAlignment="1">
      <alignment horizontal="center"/>
    </xf>
    <xf numFmtId="0" fontId="83" fillId="34" borderId="0" xfId="0" applyFont="1" applyFill="1"/>
    <xf numFmtId="0" fontId="77" fillId="0" borderId="0" xfId="5965" applyFont="1"/>
    <xf numFmtId="0" fontId="71" fillId="36" borderId="190" xfId="5964" applyFont="1" applyFill="1" applyBorder="1"/>
    <xf numFmtId="0" fontId="77" fillId="0" borderId="0" xfId="5962" applyFont="1"/>
    <xf numFmtId="0" fontId="45" fillId="0" borderId="0" xfId="0" applyFont="1"/>
    <xf numFmtId="0" fontId="77" fillId="0" borderId="0" xfId="5961" applyFont="1"/>
    <xf numFmtId="0" fontId="71" fillId="36" borderId="92" xfId="5964" applyFont="1" applyFill="1" applyBorder="1"/>
    <xf numFmtId="0" fontId="0" fillId="0" borderId="247" xfId="0" applyBorder="1"/>
    <xf numFmtId="0" fontId="74" fillId="0" borderId="216" xfId="0" applyFont="1" applyBorder="1"/>
    <xf numFmtId="0" fontId="74" fillId="0" borderId="235" xfId="0" applyFont="1" applyBorder="1" applyAlignment="1">
      <alignment horizontal="center"/>
    </xf>
    <xf numFmtId="167" fontId="74" fillId="0" borderId="201" xfId="0" applyNumberFormat="1" applyFont="1" applyBorder="1" applyAlignment="1">
      <alignment horizontal="center"/>
    </xf>
    <xf numFmtId="0" fontId="74" fillId="0" borderId="201" xfId="0" applyFont="1" applyBorder="1" applyAlignment="1">
      <alignment horizontal="center"/>
    </xf>
    <xf numFmtId="0" fontId="0" fillId="0" borderId="201" xfId="0" applyBorder="1" applyAlignment="1">
      <alignment horizontal="center"/>
    </xf>
    <xf numFmtId="0" fontId="71" fillId="0" borderId="92" xfId="0" applyFont="1" applyBorder="1"/>
    <xf numFmtId="0" fontId="70" fillId="0" borderId="92" xfId="0" applyFont="1" applyBorder="1" applyAlignment="1">
      <alignment horizontal="left"/>
    </xf>
    <xf numFmtId="0" fontId="72" fillId="0" borderId="92" xfId="0" applyFont="1" applyBorder="1"/>
    <xf numFmtId="0" fontId="70" fillId="0" borderId="92" xfId="0" applyFont="1" applyBorder="1"/>
    <xf numFmtId="0" fontId="76" fillId="0" borderId="92" xfId="0" applyFont="1" applyBorder="1"/>
    <xf numFmtId="0" fontId="70" fillId="0" borderId="216" xfId="5961" applyFont="1" applyBorder="1" applyAlignment="1">
      <alignment horizontal="left"/>
    </xf>
    <xf numFmtId="0" fontId="71" fillId="0" borderId="92" xfId="5960" applyFont="1" applyBorder="1"/>
    <xf numFmtId="0" fontId="84" fillId="0" borderId="92" xfId="5960" applyFont="1" applyBorder="1"/>
    <xf numFmtId="0" fontId="72" fillId="0" borderId="92" xfId="0" applyFont="1" applyBorder="1" applyAlignment="1">
      <alignment horizontal="left"/>
    </xf>
    <xf numFmtId="15" fontId="0" fillId="0" borderId="201" xfId="0" applyNumberFormat="1" applyBorder="1" applyAlignment="1">
      <alignment horizontal="center"/>
    </xf>
    <xf numFmtId="15" fontId="74" fillId="0" borderId="201" xfId="0" applyNumberFormat="1" applyFont="1" applyBorder="1" applyAlignment="1">
      <alignment horizontal="center"/>
    </xf>
    <xf numFmtId="15" fontId="74" fillId="0" borderId="150" xfId="0" applyNumberFormat="1" applyFont="1" applyBorder="1" applyAlignment="1">
      <alignment horizontal="center"/>
    </xf>
    <xf numFmtId="0" fontId="0" fillId="0" borderId="235" xfId="0" applyBorder="1" applyAlignment="1">
      <alignment horizontal="center"/>
    </xf>
    <xf numFmtId="0" fontId="0" fillId="0" borderId="58" xfId="0" applyBorder="1" applyAlignment="1">
      <alignment horizontal="center"/>
    </xf>
    <xf numFmtId="0" fontId="77" fillId="0" borderId="0" xfId="54" applyFont="1"/>
    <xf numFmtId="0" fontId="69" fillId="43" borderId="246" xfId="54" applyFont="1" applyFill="1" applyBorder="1"/>
    <xf numFmtId="0" fontId="69" fillId="43" borderId="219" xfId="54" applyFont="1" applyFill="1" applyBorder="1"/>
    <xf numFmtId="0" fontId="54" fillId="43" borderId="220" xfId="54" applyFont="1" applyFill="1" applyBorder="1" applyAlignment="1">
      <alignment horizontal="center"/>
    </xf>
    <xf numFmtId="0" fontId="54" fillId="43" borderId="221" xfId="54" applyFont="1" applyFill="1" applyBorder="1" applyAlignment="1">
      <alignment horizontal="center"/>
    </xf>
    <xf numFmtId="0" fontId="54" fillId="43" borderId="222" xfId="54" applyFont="1" applyFill="1" applyBorder="1" applyAlignment="1">
      <alignment horizontal="center"/>
    </xf>
    <xf numFmtId="0" fontId="54" fillId="43" borderId="219" xfId="54" applyFont="1" applyFill="1" applyBorder="1" applyAlignment="1">
      <alignment horizontal="center"/>
    </xf>
    <xf numFmtId="0" fontId="78" fillId="43" borderId="246" xfId="54" applyFont="1" applyFill="1" applyBorder="1"/>
    <xf numFmtId="0" fontId="54" fillId="43" borderId="154" xfId="54" applyFont="1" applyFill="1" applyBorder="1"/>
    <xf numFmtId="0" fontId="54" fillId="43" borderId="152" xfId="54" applyFont="1" applyFill="1" applyBorder="1"/>
    <xf numFmtId="0" fontId="54" fillId="43" borderId="153" xfId="54" applyFont="1" applyFill="1" applyBorder="1" applyAlignment="1">
      <alignment horizontal="center"/>
    </xf>
    <xf numFmtId="0" fontId="54" fillId="43" borderId="0" xfId="54" applyFont="1" applyFill="1" applyAlignment="1">
      <alignment horizontal="center"/>
    </xf>
    <xf numFmtId="0" fontId="54" fillId="43" borderId="154" xfId="54" applyFont="1" applyFill="1" applyBorder="1" applyAlignment="1">
      <alignment horizontal="center"/>
    </xf>
    <xf numFmtId="0" fontId="78" fillId="43" borderId="154" xfId="54" applyFont="1" applyFill="1" applyBorder="1"/>
    <xf numFmtId="0" fontId="77" fillId="26" borderId="0" xfId="54" applyFont="1" applyFill="1"/>
    <xf numFmtId="0" fontId="79" fillId="44" borderId="216" xfId="73" applyFont="1" applyFill="1" applyBorder="1" applyAlignment="1" applyProtection="1"/>
    <xf numFmtId="0" fontId="71" fillId="44" borderId="153" xfId="72" applyFont="1" applyFill="1" applyBorder="1"/>
    <xf numFmtId="0" fontId="70" fillId="43" borderId="152" xfId="54" applyFont="1" applyFill="1" applyBorder="1"/>
    <xf numFmtId="0" fontId="54" fillId="43" borderId="188" xfId="54" applyFont="1" applyFill="1" applyBorder="1"/>
    <xf numFmtId="0" fontId="54" fillId="43" borderId="228" xfId="54" applyFont="1" applyFill="1" applyBorder="1" applyAlignment="1">
      <alignment horizontal="center"/>
    </xf>
    <xf numFmtId="0" fontId="54" fillId="43" borderId="99" xfId="54" applyFont="1" applyFill="1" applyBorder="1" applyAlignment="1">
      <alignment horizontal="center"/>
    </xf>
    <xf numFmtId="0" fontId="54" fillId="43" borderId="217" xfId="54" applyFont="1" applyFill="1" applyBorder="1" applyAlignment="1">
      <alignment horizontal="center"/>
    </xf>
    <xf numFmtId="0" fontId="78" fillId="43" borderId="217" xfId="54" applyFont="1" applyFill="1" applyBorder="1"/>
    <xf numFmtId="0" fontId="54" fillId="43" borderId="248" xfId="54" applyFont="1" applyFill="1" applyBorder="1" applyAlignment="1">
      <alignment horizontal="center"/>
    </xf>
    <xf numFmtId="0" fontId="84" fillId="43" borderId="152" xfId="54" applyFont="1" applyFill="1" applyBorder="1"/>
    <xf numFmtId="0" fontId="54" fillId="43" borderId="0" xfId="54" applyFont="1" applyFill="1"/>
    <xf numFmtId="0" fontId="78" fillId="43" borderId="57" xfId="54" applyFont="1" applyFill="1" applyBorder="1"/>
    <xf numFmtId="0" fontId="138" fillId="43" borderId="152" xfId="54" applyFont="1" applyFill="1" applyBorder="1"/>
    <xf numFmtId="0" fontId="71" fillId="43" borderId="152" xfId="54" applyFont="1" applyFill="1" applyBorder="1"/>
    <xf numFmtId="0" fontId="88" fillId="43" borderId="152" xfId="54" applyFont="1" applyFill="1" applyBorder="1"/>
    <xf numFmtId="0" fontId="85" fillId="43" borderId="92" xfId="54" applyFont="1" applyFill="1" applyBorder="1"/>
    <xf numFmtId="0" fontId="71" fillId="44" borderId="92" xfId="93" applyFont="1" applyFill="1" applyBorder="1"/>
    <xf numFmtId="0" fontId="54" fillId="44" borderId="0" xfId="93" applyFont="1" applyFill="1"/>
    <xf numFmtId="0" fontId="54" fillId="44" borderId="0" xfId="93" applyFont="1" applyFill="1" applyAlignment="1">
      <alignment horizontal="center"/>
    </xf>
    <xf numFmtId="0" fontId="54" fillId="44" borderId="0" xfId="93" applyFont="1" applyFill="1" applyAlignment="1">
      <alignment horizontal="left"/>
    </xf>
    <xf numFmtId="0" fontId="78" fillId="44" borderId="67" xfId="93" applyFont="1" applyFill="1" applyBorder="1"/>
    <xf numFmtId="0" fontId="84" fillId="43" borderId="92" xfId="54" applyFont="1" applyFill="1" applyBorder="1"/>
    <xf numFmtId="0" fontId="54" fillId="43" borderId="99" xfId="54" applyFont="1" applyFill="1" applyBorder="1"/>
    <xf numFmtId="0" fontId="78" fillId="43" borderId="67" xfId="54" applyFont="1" applyFill="1" applyBorder="1"/>
    <xf numFmtId="0" fontId="69" fillId="43" borderId="244" xfId="54" applyFont="1" applyFill="1" applyBorder="1"/>
    <xf numFmtId="0" fontId="54" fillId="43" borderId="245" xfId="54" applyFont="1" applyFill="1" applyBorder="1" applyAlignment="1">
      <alignment horizontal="center"/>
    </xf>
    <xf numFmtId="0" fontId="54" fillId="43" borderId="215" xfId="54" applyFont="1" applyFill="1" applyBorder="1" applyAlignment="1">
      <alignment horizontal="center"/>
    </xf>
    <xf numFmtId="0" fontId="54" fillId="43" borderId="246" xfId="54" applyFont="1" applyFill="1" applyBorder="1" applyAlignment="1">
      <alignment horizontal="center"/>
    </xf>
    <xf numFmtId="0" fontId="69" fillId="43" borderId="154" xfId="54" applyFont="1" applyFill="1" applyBorder="1"/>
    <xf numFmtId="0" fontId="72" fillId="43" borderId="154" xfId="73" applyNumberFormat="1" applyFont="1" applyFill="1" applyBorder="1" applyAlignment="1" applyProtection="1">
      <alignment horizontal="left"/>
    </xf>
    <xf numFmtId="0" fontId="70" fillId="45" borderId="216" xfId="54" applyFont="1" applyFill="1" applyBorder="1" applyAlignment="1">
      <alignment horizontal="left"/>
    </xf>
    <xf numFmtId="0" fontId="69" fillId="43" borderId="152" xfId="54" applyFont="1" applyFill="1" applyBorder="1"/>
    <xf numFmtId="0" fontId="69" fillId="43" borderId="217" xfId="54" applyFont="1" applyFill="1" applyBorder="1"/>
    <xf numFmtId="0" fontId="86" fillId="43" borderId="152" xfId="54" applyFont="1" applyFill="1" applyBorder="1"/>
    <xf numFmtId="0" fontId="71" fillId="43" borderId="92" xfId="54" applyFont="1" applyFill="1" applyBorder="1"/>
    <xf numFmtId="0" fontId="54" fillId="43" borderId="92" xfId="54" applyFont="1" applyFill="1" applyBorder="1"/>
    <xf numFmtId="0" fontId="71" fillId="43" borderId="190" xfId="54" applyFont="1" applyFill="1" applyBorder="1"/>
    <xf numFmtId="0" fontId="71" fillId="43" borderId="99" xfId="54" applyFont="1" applyFill="1" applyBorder="1"/>
    <xf numFmtId="0" fontId="87" fillId="43" borderId="186" xfId="54" applyFont="1" applyFill="1" applyBorder="1"/>
    <xf numFmtId="0" fontId="54" fillId="43" borderId="172" xfId="54" applyFont="1" applyFill="1" applyBorder="1" applyAlignment="1">
      <alignment horizontal="center"/>
    </xf>
    <xf numFmtId="0" fontId="54" fillId="43" borderId="170" xfId="54" applyFont="1" applyFill="1" applyBorder="1" applyAlignment="1">
      <alignment horizontal="center"/>
    </xf>
    <xf numFmtId="0" fontId="54" fillId="43" borderId="223" xfId="54" applyFont="1" applyFill="1" applyBorder="1" applyAlignment="1">
      <alignment horizontal="center"/>
    </xf>
    <xf numFmtId="0" fontId="77" fillId="0" borderId="0" xfId="0" applyFont="1"/>
    <xf numFmtId="0" fontId="70" fillId="45" borderId="143" xfId="54" applyFont="1" applyFill="1" applyBorder="1" applyAlignment="1">
      <alignment horizontal="left"/>
    </xf>
    <xf numFmtId="0" fontId="45" fillId="0" borderId="0" xfId="54" applyFont="1"/>
    <xf numFmtId="0" fontId="45" fillId="24" borderId="0" xfId="54" applyFont="1" applyFill="1"/>
    <xf numFmtId="0" fontId="54" fillId="43" borderId="190" xfId="54" applyFont="1" applyFill="1" applyBorder="1" applyAlignment="1">
      <alignment horizontal="center"/>
    </xf>
    <xf numFmtId="0" fontId="54" fillId="43" borderId="157" xfId="54" applyFont="1" applyFill="1" applyBorder="1" applyAlignment="1">
      <alignment horizontal="center"/>
    </xf>
    <xf numFmtId="0" fontId="79" fillId="44" borderId="143" xfId="73" applyFont="1" applyFill="1" applyBorder="1" applyAlignment="1" applyProtection="1"/>
    <xf numFmtId="0" fontId="71" fillId="43" borderId="0" xfId="54" applyFont="1" applyFill="1"/>
    <xf numFmtId="0" fontId="87" fillId="43" borderId="67" xfId="54" applyFont="1" applyFill="1" applyBorder="1"/>
    <xf numFmtId="0" fontId="78" fillId="44" borderId="243" xfId="93" applyFont="1" applyFill="1" applyBorder="1" applyAlignment="1">
      <alignment horizontal="left"/>
    </xf>
    <xf numFmtId="0" fontId="54" fillId="44" borderId="234" xfId="93" applyFont="1" applyFill="1" applyBorder="1"/>
    <xf numFmtId="0" fontId="54" fillId="44" borderId="244" xfId="93" applyFont="1" applyFill="1" applyBorder="1" applyAlignment="1">
      <alignment horizontal="center"/>
    </xf>
    <xf numFmtId="0" fontId="54" fillId="44" borderId="245" xfId="93" applyFont="1" applyFill="1" applyBorder="1" applyAlignment="1">
      <alignment horizontal="center"/>
    </xf>
    <xf numFmtId="0" fontId="54" fillId="44" borderId="223" xfId="93" applyFont="1" applyFill="1" applyBorder="1" applyAlignment="1">
      <alignment horizontal="center"/>
    </xf>
    <xf numFmtId="0" fontId="54" fillId="43" borderId="246" xfId="93" applyFont="1" applyFill="1" applyBorder="1" applyAlignment="1">
      <alignment horizontal="center"/>
    </xf>
    <xf numFmtId="0" fontId="54" fillId="44" borderId="246" xfId="93" applyFont="1" applyFill="1" applyBorder="1" applyAlignment="1">
      <alignment horizontal="center"/>
    </xf>
    <xf numFmtId="0" fontId="54" fillId="44" borderId="234" xfId="93" applyFont="1" applyFill="1" applyBorder="1" applyAlignment="1">
      <alignment horizontal="center"/>
    </xf>
    <xf numFmtId="0" fontId="69" fillId="44" borderId="235" xfId="93" applyFont="1" applyFill="1" applyBorder="1"/>
    <xf numFmtId="0" fontId="69" fillId="43" borderId="216" xfId="93" applyFont="1" applyFill="1" applyBorder="1" applyAlignment="1">
      <alignment horizontal="left"/>
    </xf>
    <xf numFmtId="0" fontId="54" fillId="44" borderId="57" xfId="93" applyFont="1" applyFill="1" applyBorder="1"/>
    <xf numFmtId="0" fontId="54" fillId="44" borderId="152" xfId="93" applyFont="1" applyFill="1" applyBorder="1" applyAlignment="1">
      <alignment horizontal="center"/>
    </xf>
    <xf numFmtId="0" fontId="54" fillId="44" borderId="153" xfId="93" applyFont="1" applyFill="1" applyBorder="1" applyAlignment="1">
      <alignment horizontal="center"/>
    </xf>
    <xf numFmtId="0" fontId="54" fillId="43" borderId="154" xfId="93" applyFont="1" applyFill="1" applyBorder="1" applyAlignment="1">
      <alignment horizontal="center"/>
    </xf>
    <xf numFmtId="0" fontId="54" fillId="44" borderId="154" xfId="93" applyFont="1" applyFill="1" applyBorder="1" applyAlignment="1">
      <alignment horizontal="center"/>
    </xf>
    <xf numFmtId="0" fontId="54" fillId="44" borderId="57" xfId="93" applyFont="1" applyFill="1" applyBorder="1" applyAlignment="1">
      <alignment horizontal="center"/>
    </xf>
    <xf numFmtId="0" fontId="69" fillId="44" borderId="58" xfId="93" applyFont="1" applyFill="1" applyBorder="1"/>
    <xf numFmtId="0" fontId="73" fillId="43" borderId="155" xfId="73" applyNumberFormat="1" applyFont="1" applyFill="1" applyBorder="1" applyAlignment="1" applyProtection="1"/>
    <xf numFmtId="0" fontId="54" fillId="44" borderId="156" xfId="93" applyFont="1" applyFill="1" applyBorder="1" applyAlignment="1">
      <alignment horizontal="center"/>
    </xf>
    <xf numFmtId="0" fontId="69" fillId="44" borderId="245" xfId="93" applyFont="1" applyFill="1" applyBorder="1"/>
    <xf numFmtId="0" fontId="70" fillId="45" borderId="155" xfId="93" applyFont="1" applyFill="1" applyBorder="1" applyAlignment="1">
      <alignment horizontal="left"/>
    </xf>
    <xf numFmtId="0" fontId="69" fillId="44" borderId="153" xfId="93" applyFont="1" applyFill="1" applyBorder="1"/>
    <xf numFmtId="0" fontId="71" fillId="44" borderId="216" xfId="93" applyFont="1" applyFill="1" applyBorder="1"/>
    <xf numFmtId="0" fontId="78" fillId="44" borderId="216" xfId="93" applyFont="1" applyFill="1" applyBorder="1" applyAlignment="1">
      <alignment horizontal="left"/>
    </xf>
    <xf numFmtId="0" fontId="73" fillId="43" borderId="216" xfId="73" applyNumberFormat="1" applyFont="1" applyFill="1" applyBorder="1" applyAlignment="1" applyProtection="1"/>
    <xf numFmtId="0" fontId="73" fillId="43" borderId="155" xfId="73" applyNumberFormat="1" applyFont="1" applyFill="1" applyBorder="1" applyAlignment="1" applyProtection="1">
      <protection locked="0"/>
    </xf>
    <xf numFmtId="0" fontId="54" fillId="44" borderId="170" xfId="93" applyFont="1" applyFill="1" applyBorder="1"/>
    <xf numFmtId="0" fontId="54" fillId="44" borderId="188" xfId="93" applyFont="1" applyFill="1" applyBorder="1" applyAlignment="1">
      <alignment horizontal="center"/>
    </xf>
    <xf numFmtId="0" fontId="54" fillId="44" borderId="248" xfId="93" applyFont="1" applyFill="1" applyBorder="1" applyAlignment="1">
      <alignment horizontal="center"/>
    </xf>
    <xf numFmtId="0" fontId="54" fillId="44" borderId="99" xfId="93" applyFont="1" applyFill="1" applyBorder="1" applyAlignment="1">
      <alignment horizontal="center"/>
    </xf>
    <xf numFmtId="0" fontId="54" fillId="43" borderId="217" xfId="93" applyFont="1" applyFill="1" applyBorder="1" applyAlignment="1">
      <alignment horizontal="center"/>
    </xf>
    <xf numFmtId="0" fontId="54" fillId="44" borderId="99" xfId="93" applyFont="1" applyFill="1" applyBorder="1" applyAlignment="1">
      <alignment horizontal="left"/>
    </xf>
    <xf numFmtId="0" fontId="54" fillId="44" borderId="217" xfId="93" applyFont="1" applyFill="1" applyBorder="1" applyAlignment="1">
      <alignment horizontal="center"/>
    </xf>
    <xf numFmtId="0" fontId="54" fillId="44" borderId="157" xfId="93" applyFont="1" applyFill="1" applyBorder="1" applyAlignment="1">
      <alignment horizontal="center"/>
    </xf>
    <xf numFmtId="0" fontId="69" fillId="44" borderId="136" xfId="93" applyFont="1" applyFill="1" applyBorder="1"/>
    <xf numFmtId="0" fontId="77" fillId="24" borderId="0" xfId="93" applyFont="1" applyFill="1" applyProtection="1">
      <protection locked="0"/>
    </xf>
    <xf numFmtId="0" fontId="71" fillId="44" borderId="159" xfId="93" applyFont="1" applyFill="1" applyBorder="1" applyProtection="1">
      <protection locked="0"/>
    </xf>
    <xf numFmtId="0" fontId="54" fillId="44" borderId="0" xfId="93" applyFont="1" applyFill="1" applyProtection="1">
      <protection locked="0"/>
    </xf>
    <xf numFmtId="0" fontId="54" fillId="44" borderId="0" xfId="93" applyFont="1" applyFill="1" applyAlignment="1" applyProtection="1">
      <alignment horizontal="center"/>
      <protection locked="0"/>
    </xf>
    <xf numFmtId="0" fontId="54" fillId="43" borderId="0" xfId="93" applyFont="1" applyFill="1" applyAlignment="1" applyProtection="1">
      <alignment horizontal="center"/>
      <protection locked="0"/>
    </xf>
    <xf numFmtId="0" fontId="78" fillId="44" borderId="67" xfId="93" applyFont="1" applyFill="1" applyBorder="1" applyProtection="1">
      <protection locked="0"/>
    </xf>
    <xf numFmtId="0" fontId="71" fillId="43" borderId="159" xfId="93" applyFont="1" applyFill="1" applyBorder="1"/>
    <xf numFmtId="0" fontId="54" fillId="43" borderId="0" xfId="93" applyFont="1" applyFill="1"/>
    <xf numFmtId="0" fontId="54" fillId="43" borderId="0" xfId="93" applyFont="1" applyFill="1" applyAlignment="1">
      <alignment horizontal="center"/>
    </xf>
    <xf numFmtId="0" fontId="78" fillId="43" borderId="67" xfId="93" applyFont="1" applyFill="1" applyBorder="1"/>
    <xf numFmtId="0" fontId="71" fillId="43" borderId="190" xfId="93" applyFont="1" applyFill="1" applyBorder="1"/>
    <xf numFmtId="0" fontId="54" fillId="44" borderId="99" xfId="93" applyFont="1" applyFill="1" applyBorder="1"/>
    <xf numFmtId="0" fontId="78" fillId="44" borderId="136" xfId="93" applyFont="1" applyFill="1" applyBorder="1"/>
    <xf numFmtId="0" fontId="71" fillId="43" borderId="92" xfId="93" applyFont="1" applyFill="1" applyBorder="1"/>
    <xf numFmtId="0" fontId="54" fillId="44" borderId="0" xfId="93" applyFont="1" applyFill="1" applyBorder="1"/>
    <xf numFmtId="0" fontId="54" fillId="44" borderId="0" xfId="93" applyFont="1" applyFill="1" applyBorder="1" applyAlignment="1">
      <alignment horizontal="center"/>
    </xf>
    <xf numFmtId="0" fontId="69" fillId="44" borderId="201" xfId="55" applyFont="1" applyFill="1" applyBorder="1"/>
    <xf numFmtId="0" fontId="54" fillId="44" borderId="235" xfId="55" applyFont="1" applyFill="1" applyBorder="1"/>
    <xf numFmtId="0" fontId="54" fillId="44" borderId="201" xfId="55" applyFont="1" applyFill="1" applyBorder="1" applyAlignment="1">
      <alignment horizontal="center"/>
    </xf>
    <xf numFmtId="0" fontId="54" fillId="44" borderId="235" xfId="55" applyFont="1" applyFill="1" applyBorder="1" applyAlignment="1">
      <alignment horizontal="center"/>
    </xf>
    <xf numFmtId="0" fontId="54" fillId="44" borderId="223" xfId="55" applyFont="1" applyFill="1" applyBorder="1" applyAlignment="1">
      <alignment horizontal="center"/>
    </xf>
    <xf numFmtId="0" fontId="108" fillId="44" borderId="201" xfId="55" applyFont="1" applyFill="1" applyBorder="1"/>
    <xf numFmtId="0" fontId="73" fillId="44" borderId="216" xfId="73" applyFont="1" applyFill="1" applyBorder="1" applyAlignment="1" applyProtection="1">
      <alignment horizontal="left"/>
    </xf>
    <xf numFmtId="0" fontId="54" fillId="44" borderId="67" xfId="55" applyFont="1" applyFill="1" applyBorder="1"/>
    <xf numFmtId="0" fontId="54" fillId="44" borderId="216" xfId="55" applyFont="1" applyFill="1" applyBorder="1" applyAlignment="1">
      <alignment horizontal="center"/>
    </xf>
    <xf numFmtId="0" fontId="54" fillId="44" borderId="67" xfId="55" applyFont="1" applyFill="1" applyBorder="1" applyAlignment="1">
      <alignment horizontal="center"/>
    </xf>
    <xf numFmtId="0" fontId="54" fillId="44" borderId="0" xfId="55" applyFont="1" applyFill="1" applyBorder="1" applyAlignment="1">
      <alignment horizontal="center"/>
    </xf>
    <xf numFmtId="0" fontId="108" fillId="44" borderId="216" xfId="55" applyFont="1" applyFill="1" applyBorder="1"/>
    <xf numFmtId="0" fontId="70" fillId="44" borderId="216" xfId="73" applyFont="1" applyFill="1" applyBorder="1" applyAlignment="1" applyProtection="1">
      <alignment horizontal="left"/>
    </xf>
    <xf numFmtId="0" fontId="54" fillId="44" borderId="150" xfId="55" applyFont="1" applyFill="1" applyBorder="1"/>
    <xf numFmtId="0" fontId="54" fillId="44" borderId="150" xfId="55" applyFont="1" applyFill="1" applyBorder="1" applyAlignment="1">
      <alignment horizontal="center"/>
    </xf>
    <xf numFmtId="0" fontId="54" fillId="44" borderId="136" xfId="55" applyFont="1" applyFill="1" applyBorder="1" applyAlignment="1">
      <alignment horizontal="center"/>
    </xf>
    <xf numFmtId="0" fontId="54" fillId="44" borderId="99" xfId="55" applyFont="1" applyFill="1" applyBorder="1" applyAlignment="1">
      <alignment horizontal="center"/>
    </xf>
    <xf numFmtId="0" fontId="108" fillId="44" borderId="150" xfId="55" applyFont="1" applyFill="1" applyBorder="1"/>
    <xf numFmtId="0" fontId="70" fillId="44" borderId="92" xfId="73" applyFont="1" applyFill="1" applyBorder="1" applyAlignment="1" applyProtection="1">
      <alignment horizontal="left"/>
    </xf>
    <xf numFmtId="0" fontId="54" fillId="44" borderId="0" xfId="55" applyFont="1" applyFill="1" applyBorder="1"/>
    <xf numFmtId="0" fontId="69" fillId="44" borderId="67" xfId="55" applyFont="1" applyFill="1" applyBorder="1"/>
    <xf numFmtId="0" fontId="71" fillId="44" borderId="92" xfId="5962" applyFont="1" applyFill="1" applyBorder="1"/>
    <xf numFmtId="0" fontId="54" fillId="44" borderId="0" xfId="5962" applyFont="1" applyFill="1" applyBorder="1"/>
    <xf numFmtId="0" fontId="54" fillId="44" borderId="0" xfId="5962" applyFont="1" applyFill="1" applyBorder="1" applyAlignment="1">
      <alignment horizontal="center"/>
    </xf>
    <xf numFmtId="0" fontId="98" fillId="44" borderId="67" xfId="5962" applyFont="1" applyFill="1" applyBorder="1" applyAlignment="1">
      <alignment horizontal="center"/>
    </xf>
    <xf numFmtId="0" fontId="54" fillId="44" borderId="0" xfId="5962" applyFont="1" applyFill="1"/>
    <xf numFmtId="0" fontId="54" fillId="44" borderId="0" xfId="5962" applyFont="1" applyFill="1" applyAlignment="1">
      <alignment horizontal="center"/>
    </xf>
    <xf numFmtId="0" fontId="147" fillId="44" borderId="92" xfId="5962" applyFont="1" applyFill="1" applyBorder="1"/>
    <xf numFmtId="0" fontId="72" fillId="44" borderId="92" xfId="77" applyFont="1" applyFill="1" applyBorder="1"/>
    <xf numFmtId="0" fontId="54" fillId="44" borderId="0" xfId="77" applyFont="1" applyFill="1"/>
    <xf numFmtId="0" fontId="54" fillId="44" borderId="67" xfId="77" applyFont="1" applyFill="1" applyBorder="1"/>
    <xf numFmtId="0" fontId="72" fillId="44" borderId="190" xfId="77" applyFont="1" applyFill="1" applyBorder="1"/>
    <xf numFmtId="0" fontId="54" fillId="44" borderId="99" xfId="77" applyFont="1" applyFill="1" applyBorder="1"/>
    <xf numFmtId="0" fontId="54" fillId="44" borderId="136" xfId="77" applyFont="1" applyFill="1" applyBorder="1"/>
    <xf numFmtId="0" fontId="72" fillId="44" borderId="196" xfId="77" applyFont="1" applyFill="1" applyBorder="1"/>
    <xf numFmtId="0" fontId="54" fillId="44" borderId="197" xfId="77" applyFont="1" applyFill="1" applyBorder="1"/>
    <xf numFmtId="0" fontId="54" fillId="44" borderId="198" xfId="77" applyFont="1" applyFill="1" applyBorder="1"/>
    <xf numFmtId="0" fontId="54" fillId="44" borderId="223" xfId="55" applyFont="1" applyFill="1" applyBorder="1"/>
    <xf numFmtId="1" fontId="54" fillId="44" borderId="201" xfId="96" applyNumberFormat="1" applyFont="1" applyFill="1" applyBorder="1" applyAlignment="1">
      <alignment horizontal="center"/>
    </xf>
    <xf numFmtId="1" fontId="54" fillId="44" borderId="235" xfId="55" applyNumberFormat="1" applyFont="1" applyFill="1" applyBorder="1" applyAlignment="1">
      <alignment horizontal="center"/>
    </xf>
    <xf numFmtId="0" fontId="148" fillId="44" borderId="216" xfId="49" applyFont="1" applyFill="1" applyBorder="1" applyAlignment="1" applyProtection="1"/>
    <xf numFmtId="1" fontId="54" fillId="44" borderId="216" xfId="96" applyNumberFormat="1" applyFont="1" applyFill="1" applyBorder="1" applyAlignment="1">
      <alignment horizontal="center"/>
    </xf>
    <xf numFmtId="1" fontId="54" fillId="44" borderId="67" xfId="55" applyNumberFormat="1" applyFont="1" applyFill="1" applyBorder="1" applyAlignment="1">
      <alignment horizontal="center"/>
    </xf>
    <xf numFmtId="0" fontId="69" fillId="44" borderId="216" xfId="55" applyFont="1" applyFill="1" applyBorder="1"/>
    <xf numFmtId="0" fontId="89" fillId="44" borderId="216" xfId="2557" applyFill="1" applyBorder="1" applyAlignment="1" applyProtection="1">
      <alignment wrapText="1"/>
    </xf>
    <xf numFmtId="0" fontId="70" fillId="44" borderId="216" xfId="49" applyFont="1" applyFill="1" applyBorder="1" applyAlignment="1" applyProtection="1"/>
    <xf numFmtId="0" fontId="70" fillId="44" borderId="92" xfId="49" applyFont="1" applyFill="1" applyBorder="1" applyAlignment="1" applyProtection="1"/>
    <xf numFmtId="0" fontId="54" fillId="44" borderId="201" xfId="55" applyFont="1" applyFill="1" applyBorder="1"/>
    <xf numFmtId="0" fontId="54" fillId="44" borderId="216" xfId="55" applyFont="1" applyFill="1" applyBorder="1"/>
    <xf numFmtId="0" fontId="70" fillId="44" borderId="92" xfId="0" applyFont="1" applyFill="1" applyBorder="1"/>
    <xf numFmtId="0" fontId="80" fillId="44" borderId="223" xfId="0" applyFont="1" applyFill="1" applyBorder="1"/>
    <xf numFmtId="0" fontId="54" fillId="43" borderId="223" xfId="0" applyFont="1" applyFill="1" applyBorder="1" applyAlignment="1">
      <alignment horizontal="center"/>
    </xf>
    <xf numFmtId="0" fontId="117" fillId="43" borderId="235" xfId="0" applyFont="1" applyFill="1" applyBorder="1"/>
    <xf numFmtId="0" fontId="80" fillId="44" borderId="0" xfId="0" applyFont="1" applyFill="1"/>
    <xf numFmtId="0" fontId="54" fillId="43" borderId="0" xfId="0" applyFont="1" applyFill="1" applyAlignment="1">
      <alignment horizontal="center"/>
    </xf>
    <xf numFmtId="0" fontId="117" fillId="43" borderId="67" xfId="0" applyFont="1" applyFill="1" applyBorder="1"/>
    <xf numFmtId="0" fontId="84" fillId="43" borderId="92" xfId="0" applyFont="1" applyFill="1" applyBorder="1"/>
    <xf numFmtId="0" fontId="78" fillId="43" borderId="67" xfId="0" applyFont="1" applyFill="1" applyBorder="1"/>
    <xf numFmtId="0" fontId="72" fillId="44" borderId="190" xfId="0" applyFont="1" applyFill="1" applyBorder="1"/>
    <xf numFmtId="0" fontId="80" fillId="44" borderId="99" xfId="0" applyFont="1" applyFill="1" applyBorder="1"/>
    <xf numFmtId="0" fontId="54" fillId="43" borderId="99" xfId="0" applyFont="1" applyFill="1" applyBorder="1" applyAlignment="1">
      <alignment horizontal="center"/>
    </xf>
    <xf numFmtId="0" fontId="78" fillId="43" borderId="136" xfId="0" applyFont="1" applyFill="1" applyBorder="1"/>
    <xf numFmtId="0" fontId="72" fillId="44" borderId="196" xfId="0" applyFont="1" applyFill="1" applyBorder="1"/>
    <xf numFmtId="0" fontId="80" fillId="44" borderId="197" xfId="0" applyFont="1" applyFill="1" applyBorder="1"/>
    <xf numFmtId="0" fontId="54" fillId="43" borderId="197" xfId="0" applyFont="1" applyFill="1" applyBorder="1" applyAlignment="1">
      <alignment horizontal="center"/>
    </xf>
    <xf numFmtId="0" fontId="78" fillId="43" borderId="198" xfId="0" applyFont="1" applyFill="1" applyBorder="1"/>
    <xf numFmtId="0" fontId="78" fillId="43" borderId="186" xfId="0" applyFont="1" applyFill="1" applyBorder="1"/>
    <xf numFmtId="0" fontId="0" fillId="34" borderId="0" xfId="0" applyFill="1"/>
    <xf numFmtId="0" fontId="69" fillId="44" borderId="243" xfId="55" applyFont="1" applyFill="1" applyBorder="1"/>
    <xf numFmtId="0" fontId="54" fillId="44" borderId="242" xfId="55" applyFont="1" applyFill="1" applyBorder="1"/>
    <xf numFmtId="0" fontId="54" fillId="44" borderId="243" xfId="55" applyFont="1" applyFill="1" applyBorder="1" applyAlignment="1">
      <alignment horizontal="center"/>
    </xf>
    <xf numFmtId="0" fontId="54" fillId="44" borderId="242" xfId="55" applyFont="1" applyFill="1" applyBorder="1" applyAlignment="1">
      <alignment horizontal="center"/>
    </xf>
    <xf numFmtId="14" fontId="69" fillId="44" borderId="243" xfId="55" applyNumberFormat="1" applyFont="1" applyFill="1" applyBorder="1"/>
    <xf numFmtId="0" fontId="69" fillId="44" borderId="216" xfId="49" applyFont="1" applyFill="1" applyBorder="1" applyAlignment="1" applyProtection="1">
      <alignment horizontal="left"/>
    </xf>
    <xf numFmtId="0" fontId="54" fillId="44" borderId="159" xfId="55" applyFont="1" applyFill="1" applyBorder="1"/>
    <xf numFmtId="0" fontId="54" fillId="44" borderId="159" xfId="55" applyFont="1" applyFill="1" applyBorder="1" applyAlignment="1">
      <alignment horizontal="center"/>
    </xf>
    <xf numFmtId="0" fontId="96" fillId="44" borderId="159" xfId="49" applyFont="1" applyFill="1" applyBorder="1" applyAlignment="1" applyProtection="1"/>
    <xf numFmtId="0" fontId="71" fillId="44" borderId="216" xfId="55" applyFont="1" applyFill="1" applyBorder="1"/>
    <xf numFmtId="0" fontId="71" fillId="44" borderId="189" xfId="55" applyFont="1" applyFill="1" applyBorder="1"/>
    <xf numFmtId="0" fontId="54" fillId="44" borderId="175" xfId="55" applyFont="1" applyFill="1" applyBorder="1"/>
    <xf numFmtId="0" fontId="54" fillId="44" borderId="189" xfId="55" applyFont="1" applyFill="1" applyBorder="1" applyAlignment="1">
      <alignment horizontal="center"/>
    </xf>
    <xf numFmtId="0" fontId="54" fillId="44" borderId="186" xfId="55" applyFont="1" applyFill="1" applyBorder="1" applyAlignment="1">
      <alignment horizontal="center"/>
    </xf>
    <xf numFmtId="0" fontId="54" fillId="44" borderId="175" xfId="55" applyFont="1" applyFill="1" applyBorder="1" applyAlignment="1">
      <alignment horizontal="center"/>
    </xf>
    <xf numFmtId="0" fontId="69" fillId="44" borderId="189" xfId="55" applyFont="1" applyFill="1" applyBorder="1"/>
    <xf numFmtId="0" fontId="71" fillId="43" borderId="159" xfId="0" applyFont="1" applyFill="1" applyBorder="1"/>
    <xf numFmtId="0" fontId="70" fillId="45" borderId="159" xfId="0" applyFont="1" applyFill="1" applyBorder="1" applyAlignment="1">
      <alignment horizontal="left"/>
    </xf>
    <xf numFmtId="0" fontId="54" fillId="44" borderId="0" xfId="0" applyFont="1" applyFill="1"/>
    <xf numFmtId="0" fontId="72" fillId="44" borderId="0" xfId="0" applyFont="1" applyFill="1" applyAlignment="1">
      <alignment horizontal="center"/>
    </xf>
    <xf numFmtId="0" fontId="54" fillId="44" borderId="0" xfId="0" applyFont="1" applyFill="1" applyAlignment="1">
      <alignment horizontal="center"/>
    </xf>
    <xf numFmtId="0" fontId="80" fillId="44" borderId="67" xfId="0" applyFont="1" applyFill="1" applyBorder="1" applyAlignment="1">
      <alignment horizontal="left"/>
    </xf>
    <xf numFmtId="0" fontId="72" fillId="44" borderId="159" xfId="0" applyFont="1" applyFill="1" applyBorder="1"/>
    <xf numFmtId="0" fontId="70" fillId="44" borderId="175" xfId="0" applyFont="1" applyFill="1" applyBorder="1"/>
    <xf numFmtId="0" fontId="69" fillId="43" borderId="243" xfId="0" applyFont="1" applyFill="1" applyBorder="1"/>
    <xf numFmtId="0" fontId="54" fillId="44" borderId="242" xfId="96" applyFont="1" applyFill="1" applyBorder="1"/>
    <xf numFmtId="1" fontId="54" fillId="44" borderId="243" xfId="96" applyNumberFormat="1" applyFont="1" applyFill="1" applyBorder="1" applyAlignment="1">
      <alignment horizontal="center"/>
    </xf>
    <xf numFmtId="1" fontId="54" fillId="44" borderId="243" xfId="55" applyNumberFormat="1" applyFont="1" applyFill="1" applyBorder="1" applyAlignment="1">
      <alignment horizontal="center"/>
    </xf>
    <xf numFmtId="1" fontId="54" fillId="44" borderId="223" xfId="55" applyNumberFormat="1" applyFont="1" applyFill="1" applyBorder="1" applyAlignment="1">
      <alignment horizontal="center"/>
    </xf>
    <xf numFmtId="0" fontId="45" fillId="44" borderId="243" xfId="0" applyFont="1" applyFill="1" applyBorder="1" applyAlignment="1">
      <alignment horizontal="center" vertical="center"/>
    </xf>
    <xf numFmtId="0" fontId="45" fillId="44" borderId="223" xfId="0" applyFont="1" applyFill="1" applyBorder="1" applyAlignment="1">
      <alignment horizontal="center" vertical="center"/>
    </xf>
    <xf numFmtId="0" fontId="108" fillId="44" borderId="233" xfId="55" applyFont="1" applyFill="1" applyBorder="1"/>
    <xf numFmtId="0" fontId="152" fillId="44" borderId="216" xfId="73" applyFont="1" applyFill="1" applyBorder="1" applyAlignment="1" applyProtection="1"/>
    <xf numFmtId="0" fontId="54" fillId="44" borderId="159" xfId="96" applyFont="1" applyFill="1" applyBorder="1"/>
    <xf numFmtId="1" fontId="54" fillId="44" borderId="189" xfId="96" applyNumberFormat="1" applyFont="1" applyFill="1" applyBorder="1" applyAlignment="1">
      <alignment horizontal="center"/>
    </xf>
    <xf numFmtId="1" fontId="54" fillId="44" borderId="216" xfId="55" applyNumberFormat="1" applyFont="1" applyFill="1" applyBorder="1" applyAlignment="1">
      <alignment horizontal="center"/>
    </xf>
    <xf numFmtId="1" fontId="54" fillId="44" borderId="0" xfId="55" applyNumberFormat="1" applyFont="1" applyFill="1" applyBorder="1" applyAlignment="1">
      <alignment horizontal="center"/>
    </xf>
    <xf numFmtId="0" fontId="45" fillId="44" borderId="189" xfId="0" applyFont="1" applyFill="1" applyBorder="1" applyAlignment="1">
      <alignment horizontal="center" vertical="center"/>
    </xf>
    <xf numFmtId="0" fontId="45" fillId="44" borderId="99" xfId="0" applyFont="1" applyFill="1" applyBorder="1" applyAlignment="1">
      <alignment horizontal="center" vertical="center"/>
    </xf>
    <xf numFmtId="0" fontId="108" fillId="44" borderId="186" xfId="55" applyFont="1" applyFill="1" applyBorder="1"/>
    <xf numFmtId="0" fontId="72" fillId="44" borderId="216" xfId="0" applyFont="1" applyFill="1" applyBorder="1"/>
    <xf numFmtId="0" fontId="45" fillId="44" borderId="159" xfId="0" applyFont="1" applyFill="1" applyBorder="1" applyAlignment="1">
      <alignment horizontal="center" vertical="center"/>
    </xf>
    <xf numFmtId="0" fontId="45" fillId="44" borderId="216" xfId="0" applyFont="1" applyFill="1" applyBorder="1" applyAlignment="1">
      <alignment horizontal="center" vertical="center"/>
    </xf>
    <xf numFmtId="0" fontId="45" fillId="44" borderId="67" xfId="0" applyFont="1" applyFill="1" applyBorder="1" applyAlignment="1">
      <alignment horizontal="center" vertical="center"/>
    </xf>
    <xf numFmtId="1" fontId="54" fillId="44" borderId="189" xfId="55" applyNumberFormat="1" applyFont="1" applyFill="1" applyBorder="1" applyAlignment="1">
      <alignment horizontal="center"/>
    </xf>
    <xf numFmtId="1" fontId="54" fillId="44" borderId="99" xfId="55" applyNumberFormat="1" applyFont="1" applyFill="1" applyBorder="1" applyAlignment="1">
      <alignment horizontal="center"/>
    </xf>
    <xf numFmtId="0" fontId="45" fillId="44" borderId="175" xfId="0" applyFont="1" applyFill="1" applyBorder="1" applyAlignment="1">
      <alignment horizontal="center" vertical="center"/>
    </xf>
    <xf numFmtId="0" fontId="45" fillId="44" borderId="186" xfId="0" applyFont="1" applyFill="1" applyBorder="1" applyAlignment="1">
      <alignment horizontal="center" vertical="center"/>
    </xf>
    <xf numFmtId="0" fontId="108" fillId="44" borderId="189" xfId="55" applyFont="1" applyFill="1" applyBorder="1"/>
    <xf numFmtId="0" fontId="54" fillId="44" borderId="175" xfId="96" applyFont="1" applyFill="1" applyBorder="1"/>
    <xf numFmtId="0" fontId="54" fillId="44" borderId="0" xfId="96" applyFont="1" applyFill="1" applyBorder="1"/>
    <xf numFmtId="1" fontId="54" fillId="44" borderId="0" xfId="96" applyNumberFormat="1" applyFont="1" applyFill="1" applyBorder="1" applyAlignment="1">
      <alignment horizontal="center"/>
    </xf>
    <xf numFmtId="0" fontId="45" fillId="44" borderId="0" xfId="0" applyFont="1" applyFill="1" applyAlignment="1">
      <alignment horizontal="center" vertical="center"/>
    </xf>
    <xf numFmtId="0" fontId="104" fillId="44" borderId="159" xfId="0" applyFont="1" applyFill="1" applyBorder="1" applyAlignment="1">
      <alignment horizontal="left"/>
    </xf>
    <xf numFmtId="0" fontId="45" fillId="44" borderId="0" xfId="0" applyFont="1" applyFill="1"/>
    <xf numFmtId="0" fontId="54" fillId="43" borderId="0" xfId="54" applyFont="1" applyFill="1" applyAlignment="1" applyProtection="1">
      <alignment horizontal="center"/>
      <protection locked="0"/>
    </xf>
    <xf numFmtId="0" fontId="117" fillId="43" borderId="67" xfId="54" applyFont="1" applyFill="1" applyBorder="1"/>
    <xf numFmtId="0" fontId="104" fillId="44" borderId="175" xfId="0" applyFont="1" applyFill="1" applyBorder="1" applyAlignment="1">
      <alignment horizontal="left"/>
    </xf>
    <xf numFmtId="0" fontId="45" fillId="44" borderId="99" xfId="0" applyFont="1" applyFill="1" applyBorder="1"/>
    <xf numFmtId="0" fontId="117" fillId="43" borderId="186" xfId="54" applyFont="1" applyFill="1" applyBorder="1"/>
    <xf numFmtId="0" fontId="71" fillId="44" borderId="196" xfId="5964" applyFont="1" applyFill="1" applyBorder="1"/>
    <xf numFmtId="0" fontId="45" fillId="44" borderId="197" xfId="0" applyFont="1" applyFill="1" applyBorder="1"/>
    <xf numFmtId="0" fontId="45" fillId="44" borderId="197" xfId="0" applyFont="1" applyFill="1" applyBorder="1" applyAlignment="1">
      <alignment vertical="center"/>
    </xf>
    <xf numFmtId="0" fontId="45" fillId="44" borderId="197" xfId="0" applyFont="1" applyFill="1" applyBorder="1" applyAlignment="1">
      <alignment horizontal="center" vertical="center"/>
    </xf>
    <xf numFmtId="0" fontId="45" fillId="44" borderId="198" xfId="0" applyFont="1" applyFill="1" applyBorder="1"/>
    <xf numFmtId="0" fontId="69" fillId="44" borderId="246" xfId="5960" applyFont="1" applyFill="1" applyBorder="1"/>
    <xf numFmtId="0" fontId="54" fillId="44" borderId="205" xfId="5960" applyFont="1" applyFill="1" applyBorder="1"/>
    <xf numFmtId="0" fontId="54" fillId="44" borderId="244" xfId="5960" applyFont="1" applyFill="1" applyBorder="1" applyAlignment="1">
      <alignment horizontal="center"/>
    </xf>
    <xf numFmtId="0" fontId="54" fillId="44" borderId="245" xfId="5960" applyFont="1" applyFill="1" applyBorder="1" applyAlignment="1">
      <alignment horizontal="center"/>
    </xf>
    <xf numFmtId="1" fontId="54" fillId="44" borderId="223" xfId="5960" applyNumberFormat="1" applyFont="1" applyFill="1" applyBorder="1" applyAlignment="1">
      <alignment horizontal="center"/>
    </xf>
    <xf numFmtId="1" fontId="54" fillId="43" borderId="246" xfId="5960" applyNumberFormat="1" applyFont="1" applyFill="1" applyBorder="1" applyAlignment="1">
      <alignment horizontal="center"/>
    </xf>
    <xf numFmtId="0" fontId="54" fillId="44" borderId="223" xfId="5960" applyFont="1" applyFill="1" applyBorder="1" applyAlignment="1">
      <alignment horizontal="left"/>
    </xf>
    <xf numFmtId="0" fontId="54" fillId="44" borderId="246" xfId="5960" applyFont="1" applyFill="1" applyBorder="1" applyAlignment="1">
      <alignment horizontal="center"/>
    </xf>
    <xf numFmtId="0" fontId="54" fillId="44" borderId="234" xfId="5960" applyFont="1" applyFill="1" applyBorder="1" applyAlignment="1">
      <alignment horizontal="center"/>
    </xf>
    <xf numFmtId="0" fontId="78" fillId="44" borderId="233" xfId="5960" applyFont="1" applyFill="1" applyBorder="1"/>
    <xf numFmtId="0" fontId="54" fillId="44" borderId="172" xfId="5960" applyFont="1" applyFill="1" applyBorder="1"/>
    <xf numFmtId="0" fontId="54" fillId="44" borderId="152" xfId="5960" applyFont="1" applyFill="1" applyBorder="1" applyAlignment="1">
      <alignment horizontal="center"/>
    </xf>
    <xf numFmtId="0" fontId="54" fillId="44" borderId="156" xfId="5960" applyFont="1" applyFill="1" applyBorder="1" applyAlignment="1">
      <alignment horizontal="center"/>
    </xf>
    <xf numFmtId="1" fontId="54" fillId="44" borderId="0" xfId="5960" applyNumberFormat="1" applyFont="1" applyFill="1" applyAlignment="1">
      <alignment horizontal="center"/>
    </xf>
    <xf numFmtId="1" fontId="54" fillId="43" borderId="154" xfId="5960" applyNumberFormat="1" applyFont="1" applyFill="1" applyBorder="1" applyAlignment="1">
      <alignment horizontal="center"/>
    </xf>
    <xf numFmtId="0" fontId="54" fillId="44" borderId="0" xfId="5960" applyFont="1" applyFill="1" applyAlignment="1">
      <alignment horizontal="left"/>
    </xf>
    <xf numFmtId="0" fontId="54" fillId="44" borderId="154" xfId="5960" applyFont="1" applyFill="1" applyBorder="1" applyAlignment="1">
      <alignment horizontal="center"/>
    </xf>
    <xf numFmtId="0" fontId="54" fillId="44" borderId="57" xfId="5960" applyFont="1" applyFill="1" applyBorder="1" applyAlignment="1">
      <alignment horizontal="center"/>
    </xf>
    <xf numFmtId="0" fontId="78" fillId="44" borderId="67" xfId="5960" applyFont="1" applyFill="1" applyBorder="1"/>
    <xf numFmtId="0" fontId="70" fillId="45" borderId="92" xfId="5961" applyFont="1" applyFill="1" applyBorder="1" applyAlignment="1">
      <alignment horizontal="left"/>
    </xf>
    <xf numFmtId="0" fontId="70" fillId="45" borderId="216" xfId="5961" applyFont="1" applyFill="1" applyBorder="1" applyAlignment="1">
      <alignment horizontal="left"/>
    </xf>
    <xf numFmtId="0" fontId="54" fillId="44" borderId="170" xfId="5960" applyFont="1" applyFill="1" applyBorder="1"/>
    <xf numFmtId="0" fontId="54" fillId="44" borderId="174" xfId="5960" applyFont="1" applyFill="1" applyBorder="1" applyAlignment="1">
      <alignment horizontal="center"/>
    </xf>
    <xf numFmtId="0" fontId="54" fillId="44" borderId="249" xfId="5960" applyFont="1" applyFill="1" applyBorder="1" applyAlignment="1">
      <alignment horizontal="center"/>
    </xf>
    <xf numFmtId="1" fontId="54" fillId="44" borderId="99" xfId="5960" applyNumberFormat="1" applyFont="1" applyFill="1" applyBorder="1" applyAlignment="1">
      <alignment horizontal="center"/>
    </xf>
    <xf numFmtId="1" fontId="54" fillId="43" borderId="250" xfId="5960" applyNumberFormat="1" applyFont="1" applyFill="1" applyBorder="1" applyAlignment="1">
      <alignment horizontal="center"/>
    </xf>
    <xf numFmtId="0" fontId="54" fillId="44" borderId="99" xfId="5960" applyFont="1" applyFill="1" applyBorder="1" applyAlignment="1">
      <alignment horizontal="left"/>
    </xf>
    <xf numFmtId="0" fontId="54" fillId="44" borderId="250" xfId="5960" applyFont="1" applyFill="1" applyBorder="1" applyAlignment="1">
      <alignment horizontal="center"/>
    </xf>
    <xf numFmtId="0" fontId="54" fillId="44" borderId="157" xfId="5960" applyFont="1" applyFill="1" applyBorder="1" applyAlignment="1">
      <alignment horizontal="center"/>
    </xf>
    <xf numFmtId="0" fontId="78" fillId="44" borderId="186" xfId="5960" applyFont="1" applyFill="1" applyBorder="1"/>
    <xf numFmtId="0" fontId="71" fillId="44" borderId="92" xfId="5960" applyFont="1" applyFill="1" applyBorder="1"/>
    <xf numFmtId="0" fontId="54" fillId="44" borderId="0" xfId="5960" applyFont="1" applyFill="1"/>
    <xf numFmtId="0" fontId="54" fillId="44" borderId="0" xfId="5960" applyFont="1" applyFill="1" applyAlignment="1">
      <alignment horizontal="center"/>
    </xf>
    <xf numFmtId="1" fontId="54" fillId="43" borderId="0" xfId="5960" applyNumberFormat="1" applyFont="1" applyFill="1" applyAlignment="1">
      <alignment horizontal="center"/>
    </xf>
    <xf numFmtId="0" fontId="84" fillId="44" borderId="92" xfId="5960" applyFont="1" applyFill="1" applyBorder="1"/>
    <xf numFmtId="0" fontId="70" fillId="45" borderId="92" xfId="0" applyFont="1" applyFill="1" applyBorder="1" applyAlignment="1">
      <alignment horizontal="left"/>
    </xf>
    <xf numFmtId="0" fontId="72" fillId="45" borderId="92" xfId="0" applyFont="1" applyFill="1" applyBorder="1" applyAlignment="1">
      <alignment horizontal="left"/>
    </xf>
    <xf numFmtId="0" fontId="72" fillId="45" borderId="166" xfId="0" applyFont="1" applyFill="1" applyBorder="1" applyAlignment="1">
      <alignment horizontal="left"/>
    </xf>
    <xf numFmtId="0" fontId="54" fillId="44" borderId="99" xfId="0" applyFont="1" applyFill="1" applyBorder="1"/>
    <xf numFmtId="0" fontId="72" fillId="44" borderId="99" xfId="0" applyFont="1" applyFill="1" applyBorder="1" applyAlignment="1">
      <alignment horizontal="center"/>
    </xf>
    <xf numFmtId="0" fontId="54" fillId="44" borderId="99" xfId="0" applyFont="1" applyFill="1" applyBorder="1" applyAlignment="1">
      <alignment horizontal="center"/>
    </xf>
    <xf numFmtId="0" fontId="80" fillId="44" borderId="186" xfId="0" applyFont="1" applyFill="1" applyBorder="1" applyAlignment="1">
      <alignment horizontal="left"/>
    </xf>
    <xf numFmtId="0" fontId="72" fillId="45" borderId="196" xfId="0" applyFont="1" applyFill="1" applyBorder="1" applyAlignment="1">
      <alignment horizontal="left"/>
    </xf>
    <xf numFmtId="0" fontId="54" fillId="44" borderId="197" xfId="0" applyFont="1" applyFill="1" applyBorder="1"/>
    <xf numFmtId="0" fontId="72" fillId="44" borderId="197" xfId="0" applyFont="1" applyFill="1" applyBorder="1" applyAlignment="1">
      <alignment horizontal="center"/>
    </xf>
    <xf numFmtId="0" fontId="54" fillId="44" borderId="197" xfId="0" applyFont="1" applyFill="1" applyBorder="1" applyAlignment="1">
      <alignment horizontal="center"/>
    </xf>
    <xf numFmtId="0" fontId="80" fillId="44" borderId="198" xfId="0" applyFont="1" applyFill="1" applyBorder="1" applyAlignment="1">
      <alignment horizontal="left"/>
    </xf>
    <xf numFmtId="0" fontId="54" fillId="44" borderId="234" xfId="5967" applyFont="1" applyFill="1" applyBorder="1"/>
    <xf numFmtId="0" fontId="54" fillId="44" borderId="244" xfId="5967" applyFont="1" applyFill="1" applyBorder="1" applyAlignment="1">
      <alignment horizontal="center"/>
    </xf>
    <xf numFmtId="1" fontId="54" fillId="44" borderId="245" xfId="5967" applyNumberFormat="1" applyFont="1" applyFill="1" applyBorder="1" applyAlignment="1">
      <alignment horizontal="center"/>
    </xf>
    <xf numFmtId="1" fontId="54" fillId="44" borderId="223" xfId="5967" applyNumberFormat="1" applyFont="1" applyFill="1" applyBorder="1" applyAlignment="1">
      <alignment horizontal="center"/>
    </xf>
    <xf numFmtId="1" fontId="54" fillId="43" borderId="246" xfId="5967" applyNumberFormat="1" applyFont="1" applyFill="1" applyBorder="1" applyAlignment="1">
      <alignment horizontal="center"/>
    </xf>
    <xf numFmtId="0" fontId="54" fillId="44" borderId="223" xfId="5967" applyFont="1" applyFill="1" applyBorder="1" applyAlignment="1">
      <alignment horizontal="center"/>
    </xf>
    <xf numFmtId="0" fontId="54" fillId="44" borderId="246" xfId="5967" applyFont="1" applyFill="1" applyBorder="1" applyAlignment="1">
      <alignment horizontal="center"/>
    </xf>
    <xf numFmtId="0" fontId="54" fillId="44" borderId="234" xfId="5967" applyFont="1" applyFill="1" applyBorder="1" applyAlignment="1">
      <alignment horizontal="center"/>
    </xf>
    <xf numFmtId="0" fontId="69" fillId="44" borderId="235" xfId="5967" applyFont="1" applyFill="1" applyBorder="1"/>
    <xf numFmtId="0" fontId="89" fillId="44" borderId="216" xfId="2557" applyFill="1" applyBorder="1"/>
    <xf numFmtId="0" fontId="54" fillId="44" borderId="57" xfId="5967" applyFont="1" applyFill="1" applyBorder="1"/>
    <xf numFmtId="0" fontId="54" fillId="44" borderId="152" xfId="5967" applyFont="1" applyFill="1" applyBorder="1" applyAlignment="1">
      <alignment horizontal="center"/>
    </xf>
    <xf numFmtId="1" fontId="54" fillId="44" borderId="156" xfId="5967" applyNumberFormat="1" applyFont="1" applyFill="1" applyBorder="1" applyAlignment="1">
      <alignment horizontal="center"/>
    </xf>
    <xf numFmtId="1" fontId="54" fillId="44" borderId="0" xfId="5967" applyNumberFormat="1" applyFont="1" applyFill="1" applyAlignment="1">
      <alignment horizontal="center"/>
    </xf>
    <xf numFmtId="1" fontId="54" fillId="43" borderId="154" xfId="5967" applyNumberFormat="1" applyFont="1" applyFill="1" applyBorder="1" applyAlignment="1">
      <alignment horizontal="center"/>
    </xf>
    <xf numFmtId="0" fontId="54" fillId="44" borderId="0" xfId="5967" applyFont="1" applyFill="1" applyAlignment="1">
      <alignment horizontal="center"/>
    </xf>
    <xf numFmtId="0" fontId="54" fillId="44" borderId="154" xfId="5967" applyFont="1" applyFill="1" applyBorder="1" applyAlignment="1">
      <alignment horizontal="center"/>
    </xf>
    <xf numFmtId="0" fontId="54" fillId="44" borderId="57" xfId="5967" applyFont="1" applyFill="1" applyBorder="1" applyAlignment="1">
      <alignment horizontal="center"/>
    </xf>
    <xf numFmtId="0" fontId="69" fillId="44" borderId="58" xfId="5967" applyFont="1" applyFill="1" applyBorder="1"/>
    <xf numFmtId="0" fontId="70" fillId="44" borderId="216" xfId="55" applyFont="1" applyFill="1" applyBorder="1"/>
    <xf numFmtId="0" fontId="54" fillId="44" borderId="157" xfId="5967" applyFont="1" applyFill="1" applyBorder="1"/>
    <xf numFmtId="0" fontId="54" fillId="44" borderId="174" xfId="5967" applyFont="1" applyFill="1" applyBorder="1" applyAlignment="1">
      <alignment horizontal="center"/>
    </xf>
    <xf numFmtId="1" fontId="54" fillId="44" borderId="249" xfId="5967" applyNumberFormat="1" applyFont="1" applyFill="1" applyBorder="1" applyAlignment="1">
      <alignment horizontal="center"/>
    </xf>
    <xf numFmtId="1" fontId="54" fillId="44" borderId="99" xfId="5967" applyNumberFormat="1" applyFont="1" applyFill="1" applyBorder="1" applyAlignment="1">
      <alignment horizontal="center"/>
    </xf>
    <xf numFmtId="1" fontId="54" fillId="43" borderId="250" xfId="5967" applyNumberFormat="1" applyFont="1" applyFill="1" applyBorder="1" applyAlignment="1">
      <alignment horizontal="center"/>
    </xf>
    <xf numFmtId="0" fontId="54" fillId="44" borderId="99" xfId="5967" applyFont="1" applyFill="1" applyBorder="1" applyAlignment="1">
      <alignment horizontal="center"/>
    </xf>
    <xf numFmtId="0" fontId="54" fillId="44" borderId="250" xfId="5967" applyFont="1" applyFill="1" applyBorder="1" applyAlignment="1">
      <alignment horizontal="center"/>
    </xf>
    <xf numFmtId="0" fontId="54" fillId="44" borderId="157" xfId="5967" applyFont="1" applyFill="1" applyBorder="1" applyAlignment="1">
      <alignment horizontal="center"/>
    </xf>
    <xf numFmtId="0" fontId="69" fillId="44" borderId="136" xfId="5967" applyFont="1" applyFill="1" applyBorder="1"/>
    <xf numFmtId="0" fontId="54" fillId="44" borderId="251" xfId="5967" applyFont="1" applyFill="1" applyBorder="1"/>
    <xf numFmtId="0" fontId="104" fillId="44" borderId="247" xfId="0" applyFont="1" applyFill="1" applyBorder="1" applyAlignment="1">
      <alignment horizontal="left"/>
    </xf>
    <xf numFmtId="0" fontId="45" fillId="44" borderId="223" xfId="0" applyFont="1" applyFill="1" applyBorder="1"/>
    <xf numFmtId="0" fontId="104" fillId="44" borderId="92" xfId="0" applyFont="1" applyFill="1" applyBorder="1" applyAlignment="1">
      <alignment horizontal="left"/>
    </xf>
    <xf numFmtId="0" fontId="54" fillId="43" borderId="0" xfId="5967" applyFont="1" applyFill="1" applyAlignment="1">
      <alignment horizontal="center"/>
    </xf>
    <xf numFmtId="0" fontId="117" fillId="43" borderId="58" xfId="5967" applyFont="1" applyFill="1" applyBorder="1"/>
    <xf numFmtId="0" fontId="104" fillId="44" borderId="166" xfId="0" applyFont="1" applyFill="1" applyBorder="1" applyAlignment="1">
      <alignment horizontal="left"/>
    </xf>
    <xf numFmtId="0" fontId="54" fillId="43" borderId="99" xfId="5967" applyFont="1" applyFill="1" applyBorder="1" applyAlignment="1">
      <alignment horizontal="center"/>
    </xf>
    <xf numFmtId="0" fontId="117" fillId="43" borderId="136" xfId="5967" applyFont="1" applyFill="1" applyBorder="1"/>
    <xf numFmtId="0" fontId="87" fillId="43" borderId="136" xfId="54" applyFont="1" applyFill="1" applyBorder="1"/>
    <xf numFmtId="0" fontId="104" fillId="0" borderId="247" xfId="0" applyFont="1" applyFill="1" applyBorder="1" applyAlignment="1">
      <alignment horizontal="left"/>
    </xf>
    <xf numFmtId="0" fontId="70" fillId="0" borderId="152" xfId="5967" applyFont="1" applyFill="1" applyBorder="1"/>
    <xf numFmtId="0" fontId="84" fillId="0" borderId="152" xfId="5967" applyFont="1" applyFill="1" applyBorder="1"/>
    <xf numFmtId="0" fontId="71" fillId="0" borderId="152" xfId="5967" applyFont="1" applyFill="1" applyBorder="1"/>
    <xf numFmtId="0" fontId="85" fillId="0" borderId="92" xfId="5967" applyFont="1" applyFill="1" applyBorder="1"/>
    <xf numFmtId="0" fontId="71" fillId="0" borderId="92" xfId="5967" applyFont="1" applyFill="1" applyBorder="1"/>
    <xf numFmtId="0" fontId="84" fillId="0" borderId="92" xfId="5967" applyFont="1" applyFill="1" applyBorder="1"/>
    <xf numFmtId="0" fontId="71" fillId="0" borderId="92" xfId="5967" applyFont="1" applyFill="1" applyBorder="1" applyAlignment="1"/>
    <xf numFmtId="0" fontId="84" fillId="0" borderId="166" xfId="5967" applyFont="1" applyFill="1" applyBorder="1"/>
    <xf numFmtId="0" fontId="86" fillId="0" borderId="152" xfId="5967" applyFont="1" applyFill="1" applyBorder="1"/>
    <xf numFmtId="0" fontId="84" fillId="0" borderId="174" xfId="5967" applyFont="1" applyFill="1" applyBorder="1"/>
    <xf numFmtId="16" fontId="0" fillId="0" borderId="216" xfId="0" applyNumberFormat="1" applyBorder="1"/>
    <xf numFmtId="0" fontId="0" fillId="0" borderId="150" xfId="0" applyFill="1" applyBorder="1" applyAlignment="1">
      <alignment horizontal="center"/>
    </xf>
    <xf numFmtId="0" fontId="71" fillId="35" borderId="152" xfId="5967" applyFont="1" applyFill="1" applyBorder="1"/>
    <xf numFmtId="0" fontId="84" fillId="35" borderId="92" xfId="5967" applyFont="1" applyFill="1" applyBorder="1"/>
    <xf numFmtId="0" fontId="71" fillId="0" borderId="92" xfId="5967" applyFont="1" applyBorder="1"/>
    <xf numFmtId="0" fontId="71" fillId="0" borderId="92" xfId="5962" applyFont="1" applyBorder="1"/>
    <xf numFmtId="0" fontId="71" fillId="0" borderId="247" xfId="5962" applyFont="1" applyFill="1" applyBorder="1"/>
    <xf numFmtId="0" fontId="77" fillId="0" borderId="0" xfId="5967" applyFont="1" applyFill="1"/>
    <xf numFmtId="0" fontId="78" fillId="44" borderId="247" xfId="5967" applyFont="1" applyFill="1" applyBorder="1" applyAlignment="1">
      <alignment horizontal="left"/>
    </xf>
    <xf numFmtId="0" fontId="54" fillId="44" borderId="247" xfId="5967" applyFont="1" applyFill="1" applyBorder="1"/>
    <xf numFmtId="0" fontId="54" fillId="44" borderId="201" xfId="5967" applyFont="1" applyFill="1" applyBorder="1" applyAlignment="1">
      <alignment horizontal="center"/>
    </xf>
    <xf numFmtId="0" fontId="69" fillId="44" borderId="216" xfId="5967" applyFont="1" applyFill="1" applyBorder="1" applyAlignment="1">
      <alignment horizontal="left"/>
    </xf>
    <xf numFmtId="0" fontId="77" fillId="24" borderId="0" xfId="5967" applyFont="1" applyFill="1"/>
    <xf numFmtId="0" fontId="78" fillId="45" borderId="92" xfId="5967" applyFont="1" applyFill="1" applyBorder="1" applyAlignment="1">
      <alignment horizontal="left"/>
    </xf>
    <xf numFmtId="0" fontId="54" fillId="44" borderId="92" xfId="5967" applyFont="1" applyFill="1" applyBorder="1"/>
    <xf numFmtId="0" fontId="54" fillId="44" borderId="216" xfId="5967" applyFont="1" applyFill="1" applyBorder="1" applyAlignment="1">
      <alignment horizontal="center"/>
    </xf>
    <xf numFmtId="0" fontId="79" fillId="44" borderId="92" xfId="73" applyFont="1" applyFill="1" applyBorder="1" applyAlignment="1" applyProtection="1"/>
    <xf numFmtId="0" fontId="70" fillId="45" borderId="216" xfId="5967" applyFont="1" applyFill="1" applyBorder="1" applyAlignment="1">
      <alignment horizontal="left"/>
    </xf>
    <xf numFmtId="0" fontId="153" fillId="44" borderId="216" xfId="73" applyFont="1" applyFill="1" applyBorder="1" applyAlignment="1" applyProtection="1"/>
    <xf numFmtId="0" fontId="77" fillId="0" borderId="0" xfId="5967" applyFont="1" applyFill="1" applyBorder="1"/>
    <xf numFmtId="0" fontId="71" fillId="43" borderId="216" xfId="5967" applyFont="1" applyFill="1" applyBorder="1"/>
    <xf numFmtId="0" fontId="77" fillId="24" borderId="0" xfId="5967" applyFont="1" applyFill="1" applyBorder="1"/>
    <xf numFmtId="0" fontId="71" fillId="44" borderId="150" xfId="55" applyFont="1" applyFill="1" applyBorder="1"/>
    <xf numFmtId="0" fontId="54" fillId="44" borderId="175" xfId="5967" applyFont="1" applyFill="1" applyBorder="1"/>
    <xf numFmtId="0" fontId="54" fillId="44" borderId="150" xfId="5967" applyFont="1" applyFill="1" applyBorder="1" applyAlignment="1">
      <alignment horizontal="center"/>
    </xf>
    <xf numFmtId="0" fontId="71" fillId="43" borderId="92" xfId="5967" applyFont="1" applyFill="1" applyBorder="1"/>
    <xf numFmtId="0" fontId="54" fillId="44" borderId="0" xfId="5967" applyFont="1" applyFill="1" applyBorder="1"/>
    <xf numFmtId="0" fontId="54" fillId="44" borderId="0" xfId="5967" applyFont="1" applyFill="1" applyBorder="1" applyAlignment="1">
      <alignment horizontal="center"/>
    </xf>
    <xf numFmtId="0" fontId="98" fillId="44" borderId="58" xfId="5967" applyFont="1" applyFill="1" applyBorder="1" applyAlignment="1">
      <alignment horizontal="center"/>
    </xf>
    <xf numFmtId="0" fontId="77" fillId="26" borderId="0" xfId="5967" applyFont="1" applyFill="1"/>
    <xf numFmtId="0" fontId="72" fillId="44" borderId="92" xfId="5967" applyFont="1" applyFill="1" applyBorder="1"/>
    <xf numFmtId="0" fontId="72" fillId="44" borderId="175" xfId="5967" applyFont="1" applyFill="1" applyBorder="1"/>
    <xf numFmtId="0" fontId="98" fillId="44" borderId="136" xfId="5967" applyFont="1" applyFill="1" applyBorder="1" applyAlignment="1">
      <alignment horizontal="center"/>
    </xf>
    <xf numFmtId="0" fontId="54" fillId="34" borderId="0" xfId="0" applyFont="1" applyFill="1" applyBorder="1"/>
    <xf numFmtId="0" fontId="72" fillId="44" borderId="196" xfId="5967" applyFont="1" applyFill="1" applyBorder="1"/>
    <xf numFmtId="0" fontId="54" fillId="44" borderId="197" xfId="5967" applyFont="1" applyFill="1" applyBorder="1"/>
    <xf numFmtId="0" fontId="54" fillId="44" borderId="197" xfId="5967" applyFont="1" applyFill="1" applyBorder="1" applyAlignment="1">
      <alignment horizontal="center"/>
    </xf>
    <xf numFmtId="0" fontId="98" fillId="44" borderId="198" xfId="5967" applyFont="1" applyFill="1" applyBorder="1" applyAlignment="1">
      <alignment horizontal="center"/>
    </xf>
    <xf numFmtId="0" fontId="6" fillId="34" borderId="0" xfId="5957" applyFill="1"/>
    <xf numFmtId="0" fontId="78" fillId="44" borderId="247" xfId="5957" applyFont="1" applyFill="1" applyBorder="1" applyAlignment="1">
      <alignment horizontal="left"/>
    </xf>
    <xf numFmtId="0" fontId="54" fillId="44" borderId="201" xfId="5957" applyFont="1" applyFill="1" applyBorder="1"/>
    <xf numFmtId="0" fontId="54" fillId="44" borderId="201" xfId="5957" applyFont="1" applyFill="1" applyBorder="1" applyAlignment="1">
      <alignment horizontal="center"/>
    </xf>
    <xf numFmtId="0" fontId="108" fillId="44" borderId="201" xfId="5957" applyFont="1" applyFill="1" applyBorder="1"/>
    <xf numFmtId="0" fontId="154" fillId="44" borderId="216" xfId="5957" applyFont="1" applyFill="1" applyBorder="1"/>
    <xf numFmtId="0" fontId="54" fillId="44" borderId="216" xfId="5957" applyFont="1" applyFill="1" applyBorder="1"/>
    <xf numFmtId="0" fontId="54" fillId="44" borderId="216" xfId="5957" applyFont="1" applyFill="1" applyBorder="1" applyAlignment="1">
      <alignment horizontal="center"/>
    </xf>
    <xf numFmtId="0" fontId="108" fillId="44" borderId="216" xfId="5957" applyFont="1" applyFill="1" applyBorder="1"/>
    <xf numFmtId="0" fontId="93" fillId="24" borderId="0" xfId="5957" applyFont="1" applyFill="1"/>
    <xf numFmtId="0" fontId="93" fillId="24" borderId="0" xfId="0" applyFont="1" applyFill="1"/>
    <xf numFmtId="0" fontId="70" fillId="45" borderId="216" xfId="5957" applyFont="1" applyFill="1" applyBorder="1" applyAlignment="1">
      <alignment horizontal="left"/>
    </xf>
    <xf numFmtId="0" fontId="69" fillId="44" borderId="216" xfId="5957" applyFont="1" applyFill="1" applyBorder="1"/>
    <xf numFmtId="0" fontId="70" fillId="44" borderId="216" xfId="73" applyFont="1" applyFill="1" applyBorder="1" applyAlignment="1" applyProtection="1"/>
    <xf numFmtId="0" fontId="70" fillId="44" borderId="216" xfId="5957" applyFont="1" applyFill="1" applyBorder="1"/>
    <xf numFmtId="0" fontId="71" fillId="44" borderId="247" xfId="5957" applyFont="1" applyFill="1" applyBorder="1"/>
    <xf numFmtId="0" fontId="54" fillId="44" borderId="223" xfId="5957" applyFont="1" applyFill="1" applyBorder="1"/>
    <xf numFmtId="0" fontId="54" fillId="44" borderId="223" xfId="5957" applyFont="1" applyFill="1" applyBorder="1" applyAlignment="1">
      <alignment horizontal="center"/>
    </xf>
    <xf numFmtId="0" fontId="69" fillId="44" borderId="235" xfId="5957" applyFont="1" applyFill="1" applyBorder="1"/>
    <xf numFmtId="0" fontId="71" fillId="44" borderId="92" xfId="5957" applyFont="1" applyFill="1" applyBorder="1"/>
    <xf numFmtId="0" fontId="54" fillId="44" borderId="0" xfId="5957" applyFont="1" applyFill="1"/>
    <xf numFmtId="0" fontId="54" fillId="44" borderId="0" xfId="5957" applyFont="1" applyFill="1" applyAlignment="1">
      <alignment horizontal="center"/>
    </xf>
    <xf numFmtId="0" fontId="69" fillId="44" borderId="58" xfId="5957" applyFont="1" applyFill="1" applyBorder="1"/>
    <xf numFmtId="0" fontId="108" fillId="44" borderId="58" xfId="5957" applyFont="1" applyFill="1" applyBorder="1"/>
    <xf numFmtId="0" fontId="70" fillId="44" borderId="175" xfId="5957" applyFont="1" applyFill="1" applyBorder="1"/>
    <xf numFmtId="0" fontId="54" fillId="44" borderId="99" xfId="5957" applyFont="1" applyFill="1" applyBorder="1"/>
    <xf numFmtId="0" fontId="72" fillId="44" borderId="99" xfId="5957" applyFont="1" applyFill="1" applyBorder="1" applyAlignment="1">
      <alignment horizontal="center"/>
    </xf>
    <xf numFmtId="0" fontId="54" fillId="44" borderId="99" xfId="5957" applyFont="1" applyFill="1" applyBorder="1" applyAlignment="1">
      <alignment horizontal="center"/>
    </xf>
    <xf numFmtId="0" fontId="108" fillId="44" borderId="136" xfId="5957" applyFont="1" applyFill="1" applyBorder="1"/>
    <xf numFmtId="0" fontId="70" fillId="44" borderId="196" xfId="5957" applyFont="1" applyFill="1" applyBorder="1"/>
    <xf numFmtId="0" fontId="54" fillId="44" borderId="197" xfId="5957" applyFont="1" applyFill="1" applyBorder="1"/>
    <xf numFmtId="0" fontId="72" fillId="44" borderId="197" xfId="5957" applyFont="1" applyFill="1" applyBorder="1" applyAlignment="1">
      <alignment horizontal="center"/>
    </xf>
    <xf numFmtId="0" fontId="54" fillId="44" borderId="197" xfId="5957" applyFont="1" applyFill="1" applyBorder="1" applyAlignment="1">
      <alignment horizontal="center"/>
    </xf>
    <xf numFmtId="0" fontId="108" fillId="44" borderId="198" xfId="5957" applyFont="1" applyFill="1" applyBorder="1"/>
    <xf numFmtId="0" fontId="69" fillId="43" borderId="201" xfId="0" applyFont="1" applyFill="1" applyBorder="1"/>
    <xf numFmtId="0" fontId="54" fillId="44" borderId="247" xfId="96" applyFont="1" applyFill="1" applyBorder="1"/>
    <xf numFmtId="1" fontId="54" fillId="44" borderId="201" xfId="55" applyNumberFormat="1" applyFont="1" applyFill="1" applyBorder="1" applyAlignment="1">
      <alignment horizontal="center"/>
    </xf>
    <xf numFmtId="0" fontId="45" fillId="44" borderId="201" xfId="0" applyFont="1" applyFill="1" applyBorder="1" applyAlignment="1">
      <alignment horizontal="center" vertical="center"/>
    </xf>
    <xf numFmtId="0" fontId="108" fillId="44" borderId="235" xfId="55" applyFont="1" applyFill="1" applyBorder="1"/>
    <xf numFmtId="0" fontId="89" fillId="44" borderId="216" xfId="2557" applyFill="1" applyBorder="1" applyAlignment="1" applyProtection="1"/>
    <xf numFmtId="0" fontId="54" fillId="44" borderId="92" xfId="96" applyFont="1" applyFill="1" applyBorder="1"/>
    <xf numFmtId="1" fontId="54" fillId="44" borderId="150" xfId="96" applyNumberFormat="1" applyFont="1" applyFill="1" applyBorder="1" applyAlignment="1">
      <alignment horizontal="center"/>
    </xf>
    <xf numFmtId="0" fontId="45" fillId="44" borderId="150" xfId="0" applyFont="1" applyFill="1" applyBorder="1" applyAlignment="1">
      <alignment horizontal="center" vertical="center"/>
    </xf>
    <xf numFmtId="0" fontId="108" fillId="44" borderId="136" xfId="55" applyFont="1" applyFill="1" applyBorder="1"/>
    <xf numFmtId="0" fontId="152" fillId="44" borderId="92" xfId="73" applyFont="1" applyFill="1" applyBorder="1" applyAlignment="1" applyProtection="1"/>
    <xf numFmtId="0" fontId="0" fillId="0" borderId="247" xfId="0" applyFill="1" applyBorder="1"/>
    <xf numFmtId="167" fontId="0" fillId="0" borderId="201" xfId="0" applyNumberFormat="1" applyFill="1" applyBorder="1" applyAlignment="1">
      <alignment horizontal="center"/>
    </xf>
    <xf numFmtId="167" fontId="0" fillId="0" borderId="150" xfId="0" applyNumberFormat="1" applyFill="1" applyBorder="1" applyAlignment="1">
      <alignment horizontal="center"/>
    </xf>
    <xf numFmtId="0" fontId="0" fillId="0" borderId="201" xfId="0" applyFill="1" applyBorder="1"/>
    <xf numFmtId="0" fontId="0" fillId="0" borderId="201" xfId="0" applyFill="1" applyBorder="1" applyAlignment="1">
      <alignment horizontal="center"/>
    </xf>
    <xf numFmtId="0" fontId="71" fillId="36" borderId="150" xfId="55" applyFont="1" applyFill="1" applyBorder="1"/>
    <xf numFmtId="0" fontId="71" fillId="35" borderId="92" xfId="5967" applyFont="1" applyFill="1" applyBorder="1"/>
    <xf numFmtId="0" fontId="72" fillId="36" borderId="92" xfId="5967" applyFont="1" applyFill="1" applyBorder="1"/>
    <xf numFmtId="0" fontId="72" fillId="36" borderId="175" xfId="5967" applyFont="1" applyFill="1" applyBorder="1"/>
    <xf numFmtId="0" fontId="56" fillId="0" borderId="201" xfId="0" applyFont="1" applyBorder="1"/>
    <xf numFmtId="0" fontId="56" fillId="0" borderId="216" xfId="0" applyFont="1" applyBorder="1"/>
    <xf numFmtId="0" fontId="56" fillId="0" borderId="150" xfId="0" applyFont="1" applyBorder="1"/>
    <xf numFmtId="0" fontId="56" fillId="0" borderId="0" xfId="0" applyFont="1"/>
    <xf numFmtId="0" fontId="56" fillId="0" borderId="136" xfId="0" applyFont="1" applyBorder="1"/>
    <xf numFmtId="0" fontId="71" fillId="0" borderId="247" xfId="5957" applyFont="1" applyBorder="1"/>
    <xf numFmtId="0" fontId="75" fillId="24" borderId="223" xfId="55" applyFont="1" applyFill="1" applyBorder="1"/>
    <xf numFmtId="0" fontId="71" fillId="0" borderId="92" xfId="5957" applyFont="1" applyBorder="1"/>
    <xf numFmtId="0" fontId="72" fillId="0" borderId="175" xfId="0" applyFont="1" applyBorder="1" applyAlignment="1">
      <alignment horizontal="left"/>
    </xf>
    <xf numFmtId="15" fontId="0" fillId="0" borderId="235" xfId="0" applyNumberForma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104" fillId="0" borderId="175" xfId="0" applyFont="1" applyFill="1" applyBorder="1" applyAlignment="1">
      <alignment horizontal="left"/>
    </xf>
    <xf numFmtId="0" fontId="155" fillId="46" borderId="0" xfId="51" applyFont="1" applyFill="1" applyBorder="1"/>
    <xf numFmtId="0" fontId="156" fillId="47" borderId="252" xfId="51" applyFont="1" applyFill="1" applyBorder="1" applyAlignment="1">
      <alignment horizontal="left"/>
    </xf>
    <xf numFmtId="0" fontId="157" fillId="47" borderId="253" xfId="51" applyFont="1" applyFill="1" applyBorder="1"/>
    <xf numFmtId="0" fontId="157" fillId="47" borderId="253" xfId="51" applyFont="1" applyFill="1" applyBorder="1" applyAlignment="1">
      <alignment horizontal="center"/>
    </xf>
    <xf numFmtId="0" fontId="158" fillId="47" borderId="254" xfId="51" applyFont="1" applyFill="1" applyBorder="1" applyAlignment="1">
      <alignment horizontal="left"/>
    </xf>
    <xf numFmtId="0" fontId="159" fillId="48" borderId="255" xfId="51" applyFont="1" applyFill="1" applyBorder="1"/>
    <xf numFmtId="0" fontId="155" fillId="48" borderId="255" xfId="51" applyFont="1" applyFill="1" applyBorder="1"/>
    <xf numFmtId="0" fontId="155" fillId="48" borderId="255" xfId="51" applyFont="1" applyFill="1" applyBorder="1" applyAlignment="1">
      <alignment horizontal="center"/>
    </xf>
    <xf numFmtId="0" fontId="155" fillId="48" borderId="256" xfId="51" applyFont="1" applyFill="1" applyBorder="1" applyAlignment="1">
      <alignment horizontal="center"/>
    </xf>
    <xf numFmtId="0" fontId="158" fillId="48" borderId="255" xfId="51" applyFont="1" applyFill="1" applyBorder="1"/>
    <xf numFmtId="0" fontId="160" fillId="48" borderId="257" xfId="51" applyFont="1" applyFill="1" applyBorder="1"/>
    <xf numFmtId="0" fontId="155" fillId="48" borderId="258" xfId="51" applyFont="1" applyFill="1" applyBorder="1"/>
    <xf numFmtId="0" fontId="155" fillId="48" borderId="258" xfId="51" applyFont="1" applyFill="1" applyBorder="1" applyAlignment="1">
      <alignment horizontal="center"/>
    </xf>
    <xf numFmtId="0" fontId="155" fillId="48" borderId="259" xfId="51" applyFont="1" applyFill="1" applyBorder="1" applyAlignment="1">
      <alignment horizontal="center"/>
    </xf>
    <xf numFmtId="0" fontId="158" fillId="48" borderId="258" xfId="51" applyFont="1" applyFill="1" applyBorder="1"/>
    <xf numFmtId="0" fontId="161" fillId="48" borderId="260" xfId="51" applyFont="1" applyFill="1" applyBorder="1"/>
    <xf numFmtId="0" fontId="157" fillId="48" borderId="0" xfId="51" applyFont="1" applyFill="1" applyBorder="1"/>
    <xf numFmtId="0" fontId="157" fillId="48" borderId="0" xfId="51" applyFont="1" applyFill="1" applyBorder="1" applyAlignment="1">
      <alignment horizontal="center"/>
    </xf>
    <xf numFmtId="0" fontId="159" fillId="48" borderId="261" xfId="51" applyFont="1" applyFill="1" applyBorder="1"/>
    <xf numFmtId="0" fontId="161" fillId="48" borderId="260" xfId="51" applyFont="1" applyFill="1" applyBorder="1" applyAlignment="1"/>
    <xf numFmtId="0" fontId="104" fillId="44" borderId="190" xfId="0" applyFont="1" applyFill="1" applyBorder="1" applyAlignment="1">
      <alignment horizontal="left"/>
    </xf>
    <xf numFmtId="0" fontId="155" fillId="48" borderId="262" xfId="51" applyFont="1" applyFill="1" applyBorder="1"/>
    <xf numFmtId="0" fontId="155" fillId="48" borderId="262" xfId="51" applyFont="1" applyFill="1" applyBorder="1" applyAlignment="1">
      <alignment vertical="center"/>
    </xf>
    <xf numFmtId="0" fontId="155" fillId="48" borderId="262" xfId="51" applyFont="1" applyFill="1" applyBorder="1" applyAlignment="1">
      <alignment horizontal="center" vertical="center"/>
    </xf>
    <xf numFmtId="0" fontId="155" fillId="48" borderId="259" xfId="51" applyFont="1" applyFill="1" applyBorder="1"/>
    <xf numFmtId="0" fontId="0" fillId="0" borderId="263" xfId="0" applyBorder="1"/>
    <xf numFmtId="0" fontId="0" fillId="0" borderId="264" xfId="0" applyBorder="1"/>
    <xf numFmtId="167" fontId="0" fillId="0" borderId="265" xfId="0" applyNumberFormat="1" applyBorder="1" applyAlignment="1">
      <alignment horizontal="center"/>
    </xf>
    <xf numFmtId="0" fontId="0" fillId="0" borderId="265" xfId="0" applyBorder="1"/>
    <xf numFmtId="0" fontId="42" fillId="44" borderId="0" xfId="0" applyFont="1" applyFill="1"/>
    <xf numFmtId="0" fontId="0" fillId="44" borderId="0" xfId="0" applyFill="1"/>
    <xf numFmtId="0" fontId="160" fillId="48" borderId="260" xfId="51" applyFont="1" applyFill="1" applyBorder="1"/>
    <xf numFmtId="0" fontId="120" fillId="34" borderId="0" xfId="105" applyFont="1" applyFill="1" applyBorder="1" applyAlignment="1">
      <alignment horizontal="center" vertical="center" wrapText="1"/>
    </xf>
    <xf numFmtId="0" fontId="53" fillId="25" borderId="25" xfId="47" applyFont="1" applyFill="1" applyBorder="1" applyAlignment="1">
      <alignment horizontal="center" vertical="center"/>
    </xf>
    <xf numFmtId="0" fontId="53" fillId="25" borderId="11" xfId="47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/>
    </xf>
    <xf numFmtId="0" fontId="53" fillId="25" borderId="34" xfId="47" applyFont="1" applyFill="1" applyBorder="1" applyAlignment="1">
      <alignment horizontal="left" vertical="center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94" fillId="0" borderId="0" xfId="0" applyFont="1" applyFill="1" applyBorder="1" applyAlignment="1" applyProtection="1">
      <alignment horizontal="center" vertical="center"/>
      <protection hidden="1"/>
    </xf>
  </cellXfs>
  <cellStyles count="5968">
    <cellStyle name="20% - Accent1" xfId="1"/>
    <cellStyle name="20% - Accent1 2" xfId="106"/>
    <cellStyle name="20% - Accent2" xfId="2"/>
    <cellStyle name="20% - Accent2 2" xfId="107"/>
    <cellStyle name="20% - Accent3" xfId="3"/>
    <cellStyle name="20% - Accent3 2" xfId="108"/>
    <cellStyle name="20% - Accent4" xfId="4"/>
    <cellStyle name="20% - Accent4 2" xfId="109"/>
    <cellStyle name="20% - Accent5" xfId="5"/>
    <cellStyle name="20% - Accent5 2" xfId="110"/>
    <cellStyle name="20% - Accent6" xfId="6"/>
    <cellStyle name="20% - Accent6 2" xfId="111"/>
    <cellStyle name="40% - Accent1" xfId="7"/>
    <cellStyle name="40% - Accent1 2" xfId="112"/>
    <cellStyle name="40% - Accent2" xfId="8"/>
    <cellStyle name="40% - Accent2 2" xfId="113"/>
    <cellStyle name="40% - Accent3" xfId="9"/>
    <cellStyle name="40% - Accent3 2" xfId="114"/>
    <cellStyle name="40% - Accent4" xfId="10"/>
    <cellStyle name="40% - Accent4 2" xfId="115"/>
    <cellStyle name="40% - Accent5" xfId="11"/>
    <cellStyle name="40% - Accent5 2" xfId="116"/>
    <cellStyle name="40% - Accent6" xfId="12"/>
    <cellStyle name="40% - Accent6 2" xfId="117"/>
    <cellStyle name="60% - Accent1" xfId="13"/>
    <cellStyle name="60% - Accent1 2" xfId="118"/>
    <cellStyle name="60% - Accent2" xfId="14"/>
    <cellStyle name="60% - Accent2 2" xfId="119"/>
    <cellStyle name="60% - Accent3" xfId="15"/>
    <cellStyle name="60% - Accent3 2" xfId="120"/>
    <cellStyle name="60% - Accent4" xfId="16"/>
    <cellStyle name="60% - Accent4 2" xfId="121"/>
    <cellStyle name="60% - Accent5" xfId="17"/>
    <cellStyle name="60% - Accent5 2" xfId="122"/>
    <cellStyle name="60% - Accent6" xfId="18"/>
    <cellStyle name="60% - Accent6 2" xfId="123"/>
    <cellStyle name="Accent1" xfId="19"/>
    <cellStyle name="Accent1 2" xfId="124"/>
    <cellStyle name="Accent2" xfId="20"/>
    <cellStyle name="Accent2 2" xfId="125"/>
    <cellStyle name="Accent3" xfId="21"/>
    <cellStyle name="Accent3 2" xfId="126"/>
    <cellStyle name="Accent4" xfId="22"/>
    <cellStyle name="Accent4 2" xfId="127"/>
    <cellStyle name="Accent5" xfId="23"/>
    <cellStyle name="Accent5 2" xfId="128"/>
    <cellStyle name="Accent6" xfId="24"/>
    <cellStyle name="Accent6 2" xfId="129"/>
    <cellStyle name="Bad" xfId="25"/>
    <cellStyle name="Bad 2" xfId="130"/>
    <cellStyle name="Calculation" xfId="26"/>
    <cellStyle name="Calculation 2" xfId="63"/>
    <cellStyle name="Calculation 2 10" xfId="2767"/>
    <cellStyle name="Calculation 2 10 2" xfId="3444"/>
    <cellStyle name="Calculation 2 10 3" xfId="2563"/>
    <cellStyle name="Calculation 2 11" xfId="2594"/>
    <cellStyle name="Calculation 2 12" xfId="3802"/>
    <cellStyle name="Calculation 2 13" xfId="5169"/>
    <cellStyle name="Calculation 2 2" xfId="189"/>
    <cellStyle name="Calculation 2 2 10" xfId="5395"/>
    <cellStyle name="Calculation 2 2 2" xfId="311"/>
    <cellStyle name="Calculation 2 2 2 2" xfId="2512"/>
    <cellStyle name="Calculation 2 2 2 2 2" xfId="4926"/>
    <cellStyle name="Calculation 2 2 2 2 3" xfId="5635"/>
    <cellStyle name="Calculation 2 2 2 2 4" xfId="5909"/>
    <cellStyle name="Calculation 2 2 2 3" xfId="2933"/>
    <cellStyle name="Calculation 2 2 2 3 2" xfId="3074"/>
    <cellStyle name="Calculation 2 2 2 3 3" xfId="5272"/>
    <cellStyle name="Calculation 2 2 2 4" xfId="2704"/>
    <cellStyle name="Calculation 2 2 2 5" xfId="3505"/>
    <cellStyle name="Calculation 2 2 2 6" xfId="5356"/>
    <cellStyle name="Calculation 2 2 3" xfId="1613"/>
    <cellStyle name="Calculation 2 2 3 2" xfId="2436"/>
    <cellStyle name="Calculation 2 2 3 2 2" xfId="4850"/>
    <cellStyle name="Calculation 2 2 3 2 3" xfId="5559"/>
    <cellStyle name="Calculation 2 2 3 2 4" xfId="5833"/>
    <cellStyle name="Calculation 2 2 3 3" xfId="4028"/>
    <cellStyle name="Calculation 2 2 3 4" xfId="5204"/>
    <cellStyle name="Calculation 2 2 3 5" xfId="5233"/>
    <cellStyle name="Calculation 2 2 4" xfId="2320"/>
    <cellStyle name="Calculation 2 2 4 2" xfId="2309"/>
    <cellStyle name="Calculation 2 2 4 2 2" xfId="4723"/>
    <cellStyle name="Calculation 2 2 4 2 3" xfId="5432"/>
    <cellStyle name="Calculation 2 2 4 2 4" xfId="5706"/>
    <cellStyle name="Calculation 2 2 4 3" xfId="4734"/>
    <cellStyle name="Calculation 2 2 4 4" xfId="5443"/>
    <cellStyle name="Calculation 2 2 4 5" xfId="5717"/>
    <cellStyle name="Calculation 2 2 5" xfId="2521"/>
    <cellStyle name="Calculation 2 2 5 2" xfId="4935"/>
    <cellStyle name="Calculation 2 2 5 3" xfId="5644"/>
    <cellStyle name="Calculation 2 2 5 4" xfId="5918"/>
    <cellStyle name="Calculation 2 2 6" xfId="2450"/>
    <cellStyle name="Calculation 2 2 6 2" xfId="4864"/>
    <cellStyle name="Calculation 2 2 6 3" xfId="5573"/>
    <cellStyle name="Calculation 2 2 6 4" xfId="5847"/>
    <cellStyle name="Calculation 2 2 7" xfId="2829"/>
    <cellStyle name="Calculation 2 2 7 2" xfId="3395"/>
    <cellStyle name="Calculation 2 2 7 3" xfId="5050"/>
    <cellStyle name="Calculation 2 2 8" xfId="2617"/>
    <cellStyle name="Calculation 2 2 9" xfId="3661"/>
    <cellStyle name="Calculation 2 3" xfId="221"/>
    <cellStyle name="Calculation 2 3 2" xfId="343"/>
    <cellStyle name="Calculation 2 3 2 2" xfId="2965"/>
    <cellStyle name="Calculation 2 3 2 2 2" xfId="3007"/>
    <cellStyle name="Calculation 2 3 2 2 3" xfId="5259"/>
    <cellStyle name="Calculation 2 3 2 3" xfId="2736"/>
    <cellStyle name="Calculation 2 3 2 4" xfId="3473"/>
    <cellStyle name="Calculation 2 3 2 5" xfId="3888"/>
    <cellStyle name="Calculation 2 3 3" xfId="2442"/>
    <cellStyle name="Calculation 2 3 3 2" xfId="4856"/>
    <cellStyle name="Calculation 2 3 3 3" xfId="5565"/>
    <cellStyle name="Calculation 2 3 3 4" xfId="5839"/>
    <cellStyle name="Calculation 2 3 4" xfId="2452"/>
    <cellStyle name="Calculation 2 3 4 2" xfId="4866"/>
    <cellStyle name="Calculation 2 3 4 3" xfId="5575"/>
    <cellStyle name="Calculation 2 3 4 4" xfId="5849"/>
    <cellStyle name="Calculation 2 3 5" xfId="2555"/>
    <cellStyle name="Calculation 2 3 5 2" xfId="4968"/>
    <cellStyle name="Calculation 2 3 5 3" xfId="5678"/>
    <cellStyle name="Calculation 2 3 5 4" xfId="5951"/>
    <cellStyle name="Calculation 2 3 6" xfId="2861"/>
    <cellStyle name="Calculation 2 3 6 2" xfId="3257"/>
    <cellStyle name="Calculation 2 3 6 3" xfId="5034"/>
    <cellStyle name="Calculation 2 3 7" xfId="2649"/>
    <cellStyle name="Calculation 2 3 8" xfId="3623"/>
    <cellStyle name="Calculation 2 3 9" xfId="5147"/>
    <cellStyle name="Calculation 2 4" xfId="210"/>
    <cellStyle name="Calculation 2 4 2" xfId="332"/>
    <cellStyle name="Calculation 2 4 2 2" xfId="2954"/>
    <cellStyle name="Calculation 2 4 2 2 2" xfId="3054"/>
    <cellStyle name="Calculation 2 4 2 2 3" xfId="5264"/>
    <cellStyle name="Calculation 2 4 2 3" xfId="2725"/>
    <cellStyle name="Calculation 2 4 2 4" xfId="3484"/>
    <cellStyle name="Calculation 2 4 2 5" xfId="5344"/>
    <cellStyle name="Calculation 2 4 3" xfId="2437"/>
    <cellStyle name="Calculation 2 4 3 2" xfId="4851"/>
    <cellStyle name="Calculation 2 4 3 3" xfId="5560"/>
    <cellStyle name="Calculation 2 4 3 4" xfId="5834"/>
    <cellStyle name="Calculation 2 4 4" xfId="2357"/>
    <cellStyle name="Calculation 2 4 4 2" xfId="4771"/>
    <cellStyle name="Calculation 2 4 4 3" xfId="5480"/>
    <cellStyle name="Calculation 2 4 4 4" xfId="5754"/>
    <cellStyle name="Calculation 2 4 5" xfId="2850"/>
    <cellStyle name="Calculation 2 4 5 2" xfId="3348"/>
    <cellStyle name="Calculation 2 4 5 3" xfId="5304"/>
    <cellStyle name="Calculation 2 4 6" xfId="2638"/>
    <cellStyle name="Calculation 2 4 7" xfId="3642"/>
    <cellStyle name="Calculation 2 4 8" xfId="5385"/>
    <cellStyle name="Calculation 2 5" xfId="165"/>
    <cellStyle name="Calculation 2 5 2" xfId="2394"/>
    <cellStyle name="Calculation 2 5 2 2" xfId="4808"/>
    <cellStyle name="Calculation 2 5 2 3" xfId="5517"/>
    <cellStyle name="Calculation 2 5 2 4" xfId="5791"/>
    <cellStyle name="Calculation 2 5 3" xfId="2808"/>
    <cellStyle name="Calculation 2 5 3 2" xfId="3413"/>
    <cellStyle name="Calculation 2 5 3 3" xfId="5058"/>
    <cellStyle name="Calculation 2 5 4" xfId="2687"/>
    <cellStyle name="Calculation 2 5 5" xfId="3522"/>
    <cellStyle name="Calculation 2 5 6" xfId="5130"/>
    <cellStyle name="Calculation 2 6" xfId="290"/>
    <cellStyle name="Calculation 2 6 2" xfId="2358"/>
    <cellStyle name="Calculation 2 6 2 2" xfId="4772"/>
    <cellStyle name="Calculation 2 6 2 3" xfId="5481"/>
    <cellStyle name="Calculation 2 6 2 4" xfId="5755"/>
    <cellStyle name="Calculation 2 6 3" xfId="2913"/>
    <cellStyle name="Calculation 2 6 4" xfId="3093"/>
    <cellStyle name="Calculation 2 6 5" xfId="5176"/>
    <cellStyle name="Calculation 2 7" xfId="1594"/>
    <cellStyle name="Calculation 2 7 2" xfId="4012"/>
    <cellStyle name="Calculation 2 7 3" xfId="5186"/>
    <cellStyle name="Calculation 2 7 4" xfId="5242"/>
    <cellStyle name="Calculation 2 8" xfId="2465"/>
    <cellStyle name="Calculation 2 8 2" xfId="4879"/>
    <cellStyle name="Calculation 2 8 3" xfId="5588"/>
    <cellStyle name="Calculation 2 8 4" xfId="5862"/>
    <cellStyle name="Calculation 2 9" xfId="2469"/>
    <cellStyle name="Calculation 2 9 2" xfId="4883"/>
    <cellStyle name="Calculation 2 9 3" xfId="5592"/>
    <cellStyle name="Calculation 2 9 4" xfId="5866"/>
    <cellStyle name="Calculation 3" xfId="64"/>
    <cellStyle name="Calculation 3 10" xfId="2595"/>
    <cellStyle name="Calculation 3 11" xfId="4000"/>
    <cellStyle name="Calculation 3 12" xfId="5168"/>
    <cellStyle name="Calculation 3 2" xfId="188"/>
    <cellStyle name="Calculation 3 2 2" xfId="310"/>
    <cellStyle name="Calculation 3 2 2 2" xfId="2932"/>
    <cellStyle name="Calculation 3 2 2 2 2" xfId="3075"/>
    <cellStyle name="Calculation 3 2 2 2 3" xfId="4998"/>
    <cellStyle name="Calculation 3 2 2 3" xfId="2703"/>
    <cellStyle name="Calculation 3 2 2 4" xfId="3506"/>
    <cellStyle name="Calculation 3 2 2 5" xfId="5122"/>
    <cellStyle name="Calculation 3 2 3" xfId="2431"/>
    <cellStyle name="Calculation 3 2 3 2" xfId="4845"/>
    <cellStyle name="Calculation 3 2 3 3" xfId="5554"/>
    <cellStyle name="Calculation 3 2 3 4" xfId="5828"/>
    <cellStyle name="Calculation 3 2 4" xfId="2468"/>
    <cellStyle name="Calculation 3 2 4 2" xfId="4882"/>
    <cellStyle name="Calculation 3 2 4 3" xfId="5591"/>
    <cellStyle name="Calculation 3 2 4 4" xfId="5865"/>
    <cellStyle name="Calculation 3 2 5" xfId="2540"/>
    <cellStyle name="Calculation 3 2 5 2" xfId="4953"/>
    <cellStyle name="Calculation 3 2 5 3" xfId="5663"/>
    <cellStyle name="Calculation 3 2 5 4" xfId="5936"/>
    <cellStyle name="Calculation 3 2 6" xfId="2828"/>
    <cellStyle name="Calculation 3 2 6 2" xfId="3396"/>
    <cellStyle name="Calculation 3 2 6 3" xfId="5316"/>
    <cellStyle name="Calculation 3 2 7" xfId="2616"/>
    <cellStyle name="Calculation 3 2 8" xfId="3662"/>
    <cellStyle name="Calculation 3 2 9" xfId="5162"/>
    <cellStyle name="Calculation 3 3" xfId="222"/>
    <cellStyle name="Calculation 3 3 2" xfId="344"/>
    <cellStyle name="Calculation 3 3 2 2" xfId="2966"/>
    <cellStyle name="Calculation 3 3 2 2 2" xfId="3006"/>
    <cellStyle name="Calculation 3 3 2 2 3" xfId="4982"/>
    <cellStyle name="Calculation 3 3 2 3" xfId="2737"/>
    <cellStyle name="Calculation 3 3 2 4" xfId="3472"/>
    <cellStyle name="Calculation 3 3 2 5" xfId="5341"/>
    <cellStyle name="Calculation 3 3 3" xfId="2344"/>
    <cellStyle name="Calculation 3 3 3 2" xfId="4758"/>
    <cellStyle name="Calculation 3 3 3 3" xfId="5467"/>
    <cellStyle name="Calculation 3 3 3 4" xfId="5741"/>
    <cellStyle name="Calculation 3 3 4" xfId="2514"/>
    <cellStyle name="Calculation 3 3 4 2" xfId="4928"/>
    <cellStyle name="Calculation 3 3 4 3" xfId="5637"/>
    <cellStyle name="Calculation 3 3 4 4" xfId="5911"/>
    <cellStyle name="Calculation 3 3 5" xfId="2862"/>
    <cellStyle name="Calculation 3 3 5 2" xfId="3256"/>
    <cellStyle name="Calculation 3 3 5 3" xfId="5033"/>
    <cellStyle name="Calculation 3 3 6" xfId="2650"/>
    <cellStyle name="Calculation 3 3 7" xfId="3621"/>
    <cellStyle name="Calculation 3 3 8" xfId="5146"/>
    <cellStyle name="Calculation 3 4" xfId="211"/>
    <cellStyle name="Calculation 3 4 2" xfId="333"/>
    <cellStyle name="Calculation 3 4 2 2" xfId="2955"/>
    <cellStyle name="Calculation 3 4 2 2 2" xfId="3053"/>
    <cellStyle name="Calculation 3 4 2 2 3" xfId="4987"/>
    <cellStyle name="Calculation 3 4 2 3" xfId="2726"/>
    <cellStyle name="Calculation 3 4 2 4" xfId="3483"/>
    <cellStyle name="Calculation 3 4 2 5" xfId="5345"/>
    <cellStyle name="Calculation 3 4 3" xfId="2486"/>
    <cellStyle name="Calculation 3 4 3 2" xfId="4900"/>
    <cellStyle name="Calculation 3 4 3 3" xfId="5609"/>
    <cellStyle name="Calculation 3 4 3 4" xfId="5883"/>
    <cellStyle name="Calculation 3 4 4" xfId="2427"/>
    <cellStyle name="Calculation 3 4 4 2" xfId="4841"/>
    <cellStyle name="Calculation 3 4 4 3" xfId="5550"/>
    <cellStyle name="Calculation 3 4 4 4" xfId="5824"/>
    <cellStyle name="Calculation 3 4 5" xfId="2851"/>
    <cellStyle name="Calculation 3 4 5 2" xfId="3319"/>
    <cellStyle name="Calculation 3 4 5 3" xfId="5305"/>
    <cellStyle name="Calculation 3 4 6" xfId="2639"/>
    <cellStyle name="Calculation 3 4 7" xfId="3641"/>
    <cellStyle name="Calculation 3 4 8" xfId="5386"/>
    <cellStyle name="Calculation 3 5" xfId="166"/>
    <cellStyle name="Calculation 3 5 2" xfId="2406"/>
    <cellStyle name="Calculation 3 5 2 2" xfId="4820"/>
    <cellStyle name="Calculation 3 5 2 3" xfId="5529"/>
    <cellStyle name="Calculation 3 5 2 4" xfId="5803"/>
    <cellStyle name="Calculation 3 5 3" xfId="2809"/>
    <cellStyle name="Calculation 3 5 3 2" xfId="3412"/>
    <cellStyle name="Calculation 3 5 3 3" xfId="5320"/>
    <cellStyle name="Calculation 3 5 4" xfId="2688"/>
    <cellStyle name="Calculation 3 5 5" xfId="3521"/>
    <cellStyle name="Calculation 3 5 6" xfId="5364"/>
    <cellStyle name="Calculation 3 6" xfId="291"/>
    <cellStyle name="Calculation 3 6 2" xfId="2914"/>
    <cellStyle name="Calculation 3 6 3" xfId="3092"/>
    <cellStyle name="Calculation 3 6 4" xfId="5011"/>
    <cellStyle name="Calculation 3 7" xfId="2415"/>
    <cellStyle name="Calculation 3 7 2" xfId="4829"/>
    <cellStyle name="Calculation 3 7 3" xfId="5538"/>
    <cellStyle name="Calculation 3 7 4" xfId="5812"/>
    <cellStyle name="Calculation 3 8" xfId="2332"/>
    <cellStyle name="Calculation 3 8 2" xfId="4746"/>
    <cellStyle name="Calculation 3 8 3" xfId="5455"/>
    <cellStyle name="Calculation 3 8 4" xfId="5729"/>
    <cellStyle name="Calculation 3 9" xfId="2768"/>
    <cellStyle name="Calculation 3 9 2" xfId="3443"/>
    <cellStyle name="Calculation 3 9 3" xfId="5078"/>
    <cellStyle name="Calculation 4" xfId="62"/>
    <cellStyle name="Calculation 4 10" xfId="2593"/>
    <cellStyle name="Calculation 4 11" xfId="3831"/>
    <cellStyle name="Calculation 4 12" xfId="5406"/>
    <cellStyle name="Calculation 4 2" xfId="190"/>
    <cellStyle name="Calculation 4 2 2" xfId="312"/>
    <cellStyle name="Calculation 4 2 2 2" xfId="2934"/>
    <cellStyle name="Calculation 4 2 2 2 2" xfId="3073"/>
    <cellStyle name="Calculation 4 2 2 2 3" xfId="5273"/>
    <cellStyle name="Calculation 4 2 2 3" xfId="2705"/>
    <cellStyle name="Calculation 4 2 2 4" xfId="3504"/>
    <cellStyle name="Calculation 4 2 2 5" xfId="5357"/>
    <cellStyle name="Calculation 4 2 3" xfId="2336"/>
    <cellStyle name="Calculation 4 2 3 2" xfId="4750"/>
    <cellStyle name="Calculation 4 2 3 3" xfId="5459"/>
    <cellStyle name="Calculation 4 2 3 4" xfId="5733"/>
    <cellStyle name="Calculation 4 2 4" xfId="2508"/>
    <cellStyle name="Calculation 4 2 4 2" xfId="4922"/>
    <cellStyle name="Calculation 4 2 4 3" xfId="5631"/>
    <cellStyle name="Calculation 4 2 4 4" xfId="5905"/>
    <cellStyle name="Calculation 4 2 5" xfId="2541"/>
    <cellStyle name="Calculation 4 2 5 2" xfId="4954"/>
    <cellStyle name="Calculation 4 2 5 3" xfId="5664"/>
    <cellStyle name="Calculation 4 2 5 4" xfId="5937"/>
    <cellStyle name="Calculation 4 2 6" xfId="2830"/>
    <cellStyle name="Calculation 4 2 6 2" xfId="3394"/>
    <cellStyle name="Calculation 4 2 6 3" xfId="5049"/>
    <cellStyle name="Calculation 4 2 7" xfId="2618"/>
    <cellStyle name="Calculation 4 2 8" xfId="3660"/>
    <cellStyle name="Calculation 4 2 9" xfId="5396"/>
    <cellStyle name="Calculation 4 3" xfId="220"/>
    <cellStyle name="Calculation 4 3 2" xfId="342"/>
    <cellStyle name="Calculation 4 3 2 2" xfId="2964"/>
    <cellStyle name="Calculation 4 3 2 2 2" xfId="3008"/>
    <cellStyle name="Calculation 4 3 2 2 3" xfId="5258"/>
    <cellStyle name="Calculation 4 3 2 3" xfId="2735"/>
    <cellStyle name="Calculation 4 3 2 4" xfId="3474"/>
    <cellStyle name="Calculation 4 3 2 5" xfId="5106"/>
    <cellStyle name="Calculation 4 3 3" xfId="2441"/>
    <cellStyle name="Calculation 4 3 3 2" xfId="4855"/>
    <cellStyle name="Calculation 4 3 3 3" xfId="5564"/>
    <cellStyle name="Calculation 4 3 3 4" xfId="5838"/>
    <cellStyle name="Calculation 4 3 4" xfId="2525"/>
    <cellStyle name="Calculation 4 3 4 2" xfId="4939"/>
    <cellStyle name="Calculation 4 3 4 3" xfId="5648"/>
    <cellStyle name="Calculation 4 3 4 4" xfId="5922"/>
    <cellStyle name="Calculation 4 3 5" xfId="2860"/>
    <cellStyle name="Calculation 4 3 5 2" xfId="3258"/>
    <cellStyle name="Calculation 4 3 5 3" xfId="5300"/>
    <cellStyle name="Calculation 4 3 6" xfId="2648"/>
    <cellStyle name="Calculation 4 3 7" xfId="3632"/>
    <cellStyle name="Calculation 4 3 8" xfId="5381"/>
    <cellStyle name="Calculation 4 4" xfId="232"/>
    <cellStyle name="Calculation 4 4 2" xfId="354"/>
    <cellStyle name="Calculation 4 4 2 2" xfId="2976"/>
    <cellStyle name="Calculation 4 4 2 2 2" xfId="2996"/>
    <cellStyle name="Calculation 4 4 2 2 3" xfId="4976"/>
    <cellStyle name="Calculation 4 4 2 3" xfId="2747"/>
    <cellStyle name="Calculation 4 4 2 4" xfId="3462"/>
    <cellStyle name="Calculation 4 4 2 5" xfId="5101"/>
    <cellStyle name="Calculation 4 4 3" xfId="2421"/>
    <cellStyle name="Calculation 4 4 3 2" xfId="4835"/>
    <cellStyle name="Calculation 4 4 3 3" xfId="5544"/>
    <cellStyle name="Calculation 4 4 3 4" xfId="5818"/>
    <cellStyle name="Calculation 4 4 4" xfId="1612"/>
    <cellStyle name="Calculation 4 4 4 2" xfId="4027"/>
    <cellStyle name="Calculation 4 4 4 3" xfId="5203"/>
    <cellStyle name="Calculation 4 4 4 4" xfId="5232"/>
    <cellStyle name="Calculation 4 4 5" xfId="2872"/>
    <cellStyle name="Calculation 4 4 5 2" xfId="3246"/>
    <cellStyle name="Calculation 4 4 5 3" xfId="5027"/>
    <cellStyle name="Calculation 4 4 6" xfId="2660"/>
    <cellStyle name="Calculation 4 4 7" xfId="3611"/>
    <cellStyle name="Calculation 4 4 8" xfId="5140"/>
    <cellStyle name="Calculation 4 5" xfId="164"/>
    <cellStyle name="Calculation 4 5 2" xfId="2390"/>
    <cellStyle name="Calculation 4 5 2 2" xfId="4804"/>
    <cellStyle name="Calculation 4 5 2 3" xfId="5513"/>
    <cellStyle name="Calculation 4 5 2 4" xfId="5787"/>
    <cellStyle name="Calculation 4 5 3" xfId="2807"/>
    <cellStyle name="Calculation 4 5 3 2" xfId="3414"/>
    <cellStyle name="Calculation 4 5 3 3" xfId="5059"/>
    <cellStyle name="Calculation 4 5 4" xfId="2686"/>
    <cellStyle name="Calculation 4 5 5" xfId="3523"/>
    <cellStyle name="Calculation 4 5 6" xfId="5366"/>
    <cellStyle name="Calculation 4 6" xfId="289"/>
    <cellStyle name="Calculation 4 6 2" xfId="2912"/>
    <cellStyle name="Calculation 4 6 3" xfId="3094"/>
    <cellStyle name="Calculation 4 6 4" xfId="5009"/>
    <cellStyle name="Calculation 4 7" xfId="2334"/>
    <cellStyle name="Calculation 4 7 2" xfId="4748"/>
    <cellStyle name="Calculation 4 7 3" xfId="5457"/>
    <cellStyle name="Calculation 4 7 4" xfId="5731"/>
    <cellStyle name="Calculation 4 8" xfId="2352"/>
    <cellStyle name="Calculation 4 8 2" xfId="4766"/>
    <cellStyle name="Calculation 4 8 3" xfId="5475"/>
    <cellStyle name="Calculation 4 8 4" xfId="5749"/>
    <cellStyle name="Calculation 4 9" xfId="2766"/>
    <cellStyle name="Calculation 4 9 2" xfId="3445"/>
    <cellStyle name="Calculation 4 9 3" xfId="2579"/>
    <cellStyle name="Calculation 5" xfId="80"/>
    <cellStyle name="Calculation 5 10" xfId="5412"/>
    <cellStyle name="Calculation 5 2" xfId="131"/>
    <cellStyle name="Calculation 5 2 2" xfId="2366"/>
    <cellStyle name="Calculation 5 2 2 2" xfId="4780"/>
    <cellStyle name="Calculation 5 2 2 3" xfId="5489"/>
    <cellStyle name="Calculation 5 2 2 4" xfId="5763"/>
    <cellStyle name="Calculation 5 2 3" xfId="2790"/>
    <cellStyle name="Calculation 5 2 3 2" xfId="3428"/>
    <cellStyle name="Calculation 5 2 3 3" xfId="5065"/>
    <cellStyle name="Calculation 5 2 4" xfId="2673"/>
    <cellStyle name="Calculation 5 2 5" xfId="3536"/>
    <cellStyle name="Calculation 5 2 6" xfId="5370"/>
    <cellStyle name="Calculation 5 3" xfId="259"/>
    <cellStyle name="Calculation 5 3 2" xfId="2382"/>
    <cellStyle name="Calculation 5 3 2 2" xfId="4796"/>
    <cellStyle name="Calculation 5 3 2 3" xfId="5505"/>
    <cellStyle name="Calculation 5 3 2 4" xfId="5779"/>
    <cellStyle name="Calculation 5 3 3" xfId="2884"/>
    <cellStyle name="Calculation 5 3 4" xfId="3230"/>
    <cellStyle name="Calculation 5 3 5" xfId="5289"/>
    <cellStyle name="Calculation 5 4" xfId="2413"/>
    <cellStyle name="Calculation 5 4 2" xfId="2398"/>
    <cellStyle name="Calculation 5 4 2 2" xfId="4812"/>
    <cellStyle name="Calculation 5 4 2 3" xfId="5521"/>
    <cellStyle name="Calculation 5 4 2 4" xfId="5795"/>
    <cellStyle name="Calculation 5 4 3" xfId="4827"/>
    <cellStyle name="Calculation 5 4 4" xfId="5536"/>
    <cellStyle name="Calculation 5 4 5" xfId="5810"/>
    <cellStyle name="Calculation 5 5" xfId="2389"/>
    <cellStyle name="Calculation 5 5 2" xfId="4803"/>
    <cellStyle name="Calculation 5 5 3" xfId="5512"/>
    <cellStyle name="Calculation 5 5 4" xfId="5786"/>
    <cellStyle name="Calculation 5 6" xfId="2470"/>
    <cellStyle name="Calculation 5 6 2" xfId="4884"/>
    <cellStyle name="Calculation 5 6 3" xfId="5593"/>
    <cellStyle name="Calculation 5 6 4" xfId="5867"/>
    <cellStyle name="Calculation 5 7" xfId="2776"/>
    <cellStyle name="Calculation 5 7 2" xfId="3435"/>
    <cellStyle name="Calculation 5 7 3" xfId="5070"/>
    <cellStyle name="Calculation 5 8" xfId="2566"/>
    <cellStyle name="Calculation 5 9" xfId="3900"/>
    <cellStyle name="Calculation 6" xfId="203"/>
    <cellStyle name="Calculation 6 2" xfId="325"/>
    <cellStyle name="Calculation 6 2 2" xfId="2947"/>
    <cellStyle name="Calculation 6 2 2 2" xfId="3061"/>
    <cellStyle name="Calculation 6 2 2 3" xfId="5267"/>
    <cellStyle name="Calculation 6 2 3" xfId="2718"/>
    <cellStyle name="Calculation 6 2 4" xfId="3491"/>
    <cellStyle name="Calculation 6 2 5" xfId="5350"/>
    <cellStyle name="Calculation 6 3" xfId="1598"/>
    <cellStyle name="Calculation 6 3 2" xfId="4016"/>
    <cellStyle name="Calculation 6 3 3" xfId="5190"/>
    <cellStyle name="Calculation 6 3 4" xfId="2799"/>
    <cellStyle name="Calculation 6 4" xfId="2546"/>
    <cellStyle name="Calculation 6 4 2" xfId="4959"/>
    <cellStyle name="Calculation 6 4 3" xfId="5669"/>
    <cellStyle name="Calculation 6 4 4" xfId="5942"/>
    <cellStyle name="Calculation 6 5" xfId="2843"/>
    <cellStyle name="Calculation 6 5 2" xfId="3381"/>
    <cellStyle name="Calculation 6 5 3" xfId="5307"/>
    <cellStyle name="Calculation 6 6" xfId="2631"/>
    <cellStyle name="Calculation 6 7" xfId="3649"/>
    <cellStyle name="Calculation 6 8" xfId="5388"/>
    <cellStyle name="Calculation 7" xfId="2753"/>
    <cellStyle name="Calculation 7 2" xfId="2606"/>
    <cellStyle name="Calculation 7 3" xfId="5095"/>
    <cellStyle name="Check Cell" xfId="27"/>
    <cellStyle name="Check Cell 2" xfId="132"/>
    <cellStyle name="Comma 2" xfId="75"/>
    <cellStyle name="Comma 2 2" xfId="101"/>
    <cellStyle name="Comma 2 2 2" xfId="280"/>
    <cellStyle name="Comma 2 2 3" xfId="153"/>
    <cellStyle name="Comma 2 3" xfId="151"/>
    <cellStyle name="Comma 2 3 2" xfId="269"/>
    <cellStyle name="Comma 2 3 3" xfId="268"/>
    <cellStyle name="Comma 2 4" xfId="300"/>
    <cellStyle name="Comma 3" xfId="178"/>
    <cellStyle name="Comma 4" xfId="1621"/>
    <cellStyle name="Detail" xfId="275"/>
    <cellStyle name="Detail 2" xfId="281"/>
    <cellStyle name="Detail 2 2" xfId="180"/>
    <cellStyle name="Detail 2 2 2" xfId="1624"/>
    <cellStyle name="Detail 2 2 2 2" xfId="4038"/>
    <cellStyle name="Detail 2 2 2 3" xfId="5213"/>
    <cellStyle name="Detail 2 2 2 4" xfId="5227"/>
    <cellStyle name="Detail 2 2 3" xfId="2820"/>
    <cellStyle name="Detail 2 2 4" xfId="3404"/>
    <cellStyle name="Detail 2 2 5" xfId="5318"/>
    <cellStyle name="Detail 2 3" xfId="150"/>
    <cellStyle name="Detail 2 3 2" xfId="266"/>
    <cellStyle name="Detail 2 3 2 2" xfId="1626"/>
    <cellStyle name="Detail 2 3 2 2 2" xfId="4040"/>
    <cellStyle name="Detail 2 3 2 2 3" xfId="5215"/>
    <cellStyle name="Detail 2 3 2 2 4" xfId="2559"/>
    <cellStyle name="Detail 2 3 2 3" xfId="2891"/>
    <cellStyle name="Detail 2 3 2 4" xfId="2785"/>
    <cellStyle name="Detail 2 3 2 5" xfId="5286"/>
    <cellStyle name="Detail 2 3 3" xfId="1625"/>
    <cellStyle name="Detail 2 3 3 2" xfId="4039"/>
    <cellStyle name="Detail 2 3 3 3" xfId="5214"/>
    <cellStyle name="Detail 2 3 3 4" xfId="5230"/>
    <cellStyle name="Detail 2 3 4" xfId="2796"/>
    <cellStyle name="Detail 2 3 5" xfId="3422"/>
    <cellStyle name="Detail 2 3 6" xfId="5329"/>
    <cellStyle name="Detail 2 4" xfId="1623"/>
    <cellStyle name="Detail 2 4 2" xfId="2439"/>
    <cellStyle name="Detail 2 4 2 2" xfId="4853"/>
    <cellStyle name="Detail 2 4 2 3" xfId="5562"/>
    <cellStyle name="Detail 2 4 2 4" xfId="5836"/>
    <cellStyle name="Detail 2 4 3" xfId="2313"/>
    <cellStyle name="Detail 2 4 3 2" xfId="4727"/>
    <cellStyle name="Detail 2 4 3 3" xfId="5436"/>
    <cellStyle name="Detail 2 4 3 4" xfId="5710"/>
    <cellStyle name="Detail 2 4 4" xfId="4037"/>
    <cellStyle name="Detail 2 4 5" xfId="5212"/>
    <cellStyle name="Detail 2 4 6" xfId="2881"/>
    <cellStyle name="Detail 2 5" xfId="276"/>
    <cellStyle name="Detail 2 5 2" xfId="2901"/>
    <cellStyle name="Detail 2 5 3" xfId="4002"/>
    <cellStyle name="Detail 2 5 4" xfId="5283"/>
    <cellStyle name="Detail 2 6" xfId="2527"/>
    <cellStyle name="Detail 2 6 2" xfId="4941"/>
    <cellStyle name="Detail 2 6 3" xfId="5650"/>
    <cellStyle name="Detail 2 6 4" xfId="5924"/>
    <cellStyle name="Detail 2 7" xfId="2904"/>
    <cellStyle name="Detail 2 8" xfId="2560"/>
    <cellStyle name="Detail 2 9" xfId="5017"/>
    <cellStyle name="Detail 3" xfId="265"/>
    <cellStyle name="Detail 3 2" xfId="1627"/>
    <cellStyle name="Detail 3 2 2" xfId="4041"/>
    <cellStyle name="Detail 3 2 3" xfId="5216"/>
    <cellStyle name="Detail 3 2 4" xfId="5228"/>
    <cellStyle name="Detail 3 3" xfId="2890"/>
    <cellStyle name="Detail 3 4" xfId="3198"/>
    <cellStyle name="Detail 3 5" xfId="5020"/>
    <cellStyle name="Detail 4" xfId="264"/>
    <cellStyle name="Detail 4 2" xfId="1628"/>
    <cellStyle name="Detail 4 2 2" xfId="2444"/>
    <cellStyle name="Detail 4 2 2 2" xfId="4858"/>
    <cellStyle name="Detail 4 2 2 3" xfId="5567"/>
    <cellStyle name="Detail 4 2 2 4" xfId="5841"/>
    <cellStyle name="Detail 4 2 3" xfId="2312"/>
    <cellStyle name="Detail 4 2 3 2" xfId="4726"/>
    <cellStyle name="Detail 4 2 3 3" xfId="5435"/>
    <cellStyle name="Detail 4 2 3 4" xfId="5709"/>
    <cellStyle name="Detail 4 2 4" xfId="4042"/>
    <cellStyle name="Detail 4 2 5" xfId="5217"/>
    <cellStyle name="Detail 4 2 6" xfId="5229"/>
    <cellStyle name="Detail 4 3" xfId="1590"/>
    <cellStyle name="Detail 4 3 2" xfId="4008"/>
    <cellStyle name="Detail 4 3 3" xfId="5182"/>
    <cellStyle name="Detail 4 3 4" xfId="5244"/>
    <cellStyle name="Detail 4 4" xfId="2408"/>
    <cellStyle name="Detail 4 4 2" xfId="4822"/>
    <cellStyle name="Detail 4 4 3" xfId="5531"/>
    <cellStyle name="Detail 4 4 4" xfId="5805"/>
    <cellStyle name="Detail 4 5" xfId="2889"/>
    <cellStyle name="Detail 4 6" xfId="3205"/>
    <cellStyle name="Detail 4 7" xfId="5288"/>
    <cellStyle name="Detail 5" xfId="1622"/>
    <cellStyle name="Detail 5 2" xfId="4036"/>
    <cellStyle name="Detail 5 3" xfId="5211"/>
    <cellStyle name="Detail 5 4" xfId="2573"/>
    <cellStyle name="Detail 6" xfId="2900"/>
    <cellStyle name="Detail 7" xfId="2819"/>
    <cellStyle name="Detail 8" xfId="5282"/>
    <cellStyle name="Explanatory Text" xfId="28"/>
    <cellStyle name="Explanatory Text 2" xfId="133"/>
    <cellStyle name="Good" xfId="29"/>
    <cellStyle name="Good 2" xfId="134"/>
    <cellStyle name="Head" xfId="263"/>
    <cellStyle name="Head 2" xfId="262"/>
    <cellStyle name="Head 2 2" xfId="261"/>
    <cellStyle name="Head 2 2 2" xfId="1631"/>
    <cellStyle name="Head 2 2 2 2" xfId="4045"/>
    <cellStyle name="Head 2 2 2 3" xfId="5220"/>
    <cellStyle name="Head 2 2 2 4" xfId="3997"/>
    <cellStyle name="Head 2 2 3" xfId="2886"/>
    <cellStyle name="Head 2 2 4" xfId="3218"/>
    <cellStyle name="Head 2 2 5" xfId="5022"/>
    <cellStyle name="Head 2 3" xfId="301"/>
    <cellStyle name="Head 2 3 2" xfId="260"/>
    <cellStyle name="Head 2 3 2 2" xfId="1633"/>
    <cellStyle name="Head 2 3 2 2 2" xfId="4047"/>
    <cellStyle name="Head 2 3 2 2 3" xfId="5222"/>
    <cellStyle name="Head 2 3 2 2 4" xfId="2902"/>
    <cellStyle name="Head 2 3 2 3" xfId="2885"/>
    <cellStyle name="Head 2 3 2 4" xfId="3219"/>
    <cellStyle name="Head 2 3 2 5" xfId="5290"/>
    <cellStyle name="Head 2 3 3" xfId="1632"/>
    <cellStyle name="Head 2 3 3 2" xfId="4046"/>
    <cellStyle name="Head 2 3 3 3" xfId="5221"/>
    <cellStyle name="Head 2 3 3 4" xfId="2880"/>
    <cellStyle name="Head 2 3 4" xfId="2924"/>
    <cellStyle name="Head 2 3 5" xfId="3083"/>
    <cellStyle name="Head 2 3 6" xfId="5003"/>
    <cellStyle name="Head 2 4" xfId="1630"/>
    <cellStyle name="Head 2 4 2" xfId="2445"/>
    <cellStyle name="Head 2 4 2 2" xfId="4859"/>
    <cellStyle name="Head 2 4 2 3" xfId="5568"/>
    <cellStyle name="Head 2 4 2 4" xfId="5842"/>
    <cellStyle name="Head 2 4 3" xfId="2311"/>
    <cellStyle name="Head 2 4 3 2" xfId="4725"/>
    <cellStyle name="Head 2 4 3 3" xfId="5434"/>
    <cellStyle name="Head 2 4 3 4" xfId="5708"/>
    <cellStyle name="Head 2 4 4" xfId="4044"/>
    <cellStyle name="Head 2 4 5" xfId="5219"/>
    <cellStyle name="Head 2 4 6" xfId="2584"/>
    <cellStyle name="Head 2 5" xfId="1588"/>
    <cellStyle name="Head 2 5 2" xfId="4006"/>
    <cellStyle name="Head 2 5 3" xfId="5180"/>
    <cellStyle name="Head 2 5 4" xfId="2567"/>
    <cellStyle name="Head 2 6" xfId="2407"/>
    <cellStyle name="Head 2 6 2" xfId="4821"/>
    <cellStyle name="Head 2 6 3" xfId="5530"/>
    <cellStyle name="Head 2 6 4" xfId="5804"/>
    <cellStyle name="Head 2 7" xfId="2887"/>
    <cellStyle name="Head 2 8" xfId="3217"/>
    <cellStyle name="Head 2 9" xfId="5021"/>
    <cellStyle name="Head 3" xfId="258"/>
    <cellStyle name="Head 3 2" xfId="1634"/>
    <cellStyle name="Head 3 2 2" xfId="4048"/>
    <cellStyle name="Head 3 2 3" xfId="5223"/>
    <cellStyle name="Head 3 2 4" xfId="2788"/>
    <cellStyle name="Head 3 3" xfId="2883"/>
    <cellStyle name="Head 3 4" xfId="3238"/>
    <cellStyle name="Head 3 5" xfId="5023"/>
    <cellStyle name="Head 4" xfId="257"/>
    <cellStyle name="Head 4 2" xfId="1635"/>
    <cellStyle name="Head 4 2 2" xfId="2447"/>
    <cellStyle name="Head 4 2 2 2" xfId="4861"/>
    <cellStyle name="Head 4 2 2 3" xfId="5570"/>
    <cellStyle name="Head 4 2 2 4" xfId="5844"/>
    <cellStyle name="Head 4 2 3" xfId="2464"/>
    <cellStyle name="Head 4 2 3 2" xfId="4878"/>
    <cellStyle name="Head 4 2 3 3" xfId="5587"/>
    <cellStyle name="Head 4 2 3 4" xfId="5861"/>
    <cellStyle name="Head 4 2 4" xfId="4049"/>
    <cellStyle name="Head 4 2 5" xfId="5224"/>
    <cellStyle name="Head 4 2 6" xfId="2879"/>
    <cellStyle name="Head 4 3" xfId="1586"/>
    <cellStyle name="Head 4 3 2" xfId="4004"/>
    <cellStyle name="Head 4 3 3" xfId="5178"/>
    <cellStyle name="Head 4 3 4" xfId="5238"/>
    <cellStyle name="Head 4 4" xfId="2526"/>
    <cellStyle name="Head 4 4 2" xfId="4940"/>
    <cellStyle name="Head 4 4 3" xfId="5649"/>
    <cellStyle name="Head 4 4 4" xfId="5923"/>
    <cellStyle name="Head 4 5" xfId="2882"/>
    <cellStyle name="Head 4 6" xfId="3239"/>
    <cellStyle name="Head 4 7" xfId="5291"/>
    <cellStyle name="Head 5" xfId="1629"/>
    <cellStyle name="Head 5 2" xfId="4043"/>
    <cellStyle name="Head 5 3" xfId="5218"/>
    <cellStyle name="Head 5 4" xfId="2562"/>
    <cellStyle name="Head 6" xfId="2888"/>
    <cellStyle name="Head 7" xfId="3216"/>
    <cellStyle name="Head 8" xfId="5285"/>
    <cellStyle name="Heading 1" xfId="30"/>
    <cellStyle name="Heading 1 2" xfId="135"/>
    <cellStyle name="Heading 2" xfId="31"/>
    <cellStyle name="Heading 2 2" xfId="136"/>
    <cellStyle name="Heading 3" xfId="32"/>
    <cellStyle name="Heading 3 2" xfId="137"/>
    <cellStyle name="Heading 4" xfId="33"/>
    <cellStyle name="Heading 4 2" xfId="138"/>
    <cellStyle name="Hiperveza 2" xfId="256"/>
    <cellStyle name="Hyperlink" xfId="2557" builtinId="8"/>
    <cellStyle name="Hyperlink 2" xfId="52"/>
    <cellStyle name="Hyperlink 2 2" xfId="91"/>
    <cellStyle name="Hyperlink 2 2 2" xfId="1578"/>
    <cellStyle name="Hyperlink 2 2 3" xfId="254"/>
    <cellStyle name="Hyperlink 2 2 4" xfId="279"/>
    <cellStyle name="Hyperlink 2 3" xfId="103"/>
    <cellStyle name="Hyperlink 2 3 2" xfId="253"/>
    <cellStyle name="Hyperlink 2 4" xfId="255"/>
    <cellStyle name="Hyperlink 3" xfId="148"/>
    <cellStyle name="Hyperlink 3 2" xfId="251"/>
    <cellStyle name="Hyperlink 3 3" xfId="250"/>
    <cellStyle name="Hyperlink 3 4" xfId="252"/>
    <cellStyle name="Hyperlink 4" xfId="249"/>
    <cellStyle name="Hyperlink 5" xfId="92"/>
    <cellStyle name="Hyperlink 6" xfId="247"/>
    <cellStyle name="Hyperlink 7" xfId="246"/>
    <cellStyle name="Hyperlink 8" xfId="73"/>
    <cellStyle name="Input" xfId="34"/>
    <cellStyle name="Input 2" xfId="66"/>
    <cellStyle name="Input 2 10" xfId="2770"/>
    <cellStyle name="Input 2 10 2" xfId="3441"/>
    <cellStyle name="Input 2 10 3" xfId="5076"/>
    <cellStyle name="Input 2 11" xfId="2597"/>
    <cellStyle name="Input 2 12" xfId="3803"/>
    <cellStyle name="Input 2 13" xfId="5404"/>
    <cellStyle name="Input 2 2" xfId="186"/>
    <cellStyle name="Input 2 2 10" xfId="5398"/>
    <cellStyle name="Input 2 2 2" xfId="308"/>
    <cellStyle name="Input 2 2 2 2" xfId="2511"/>
    <cellStyle name="Input 2 2 2 2 2" xfId="4925"/>
    <cellStyle name="Input 2 2 2 2 3" xfId="5634"/>
    <cellStyle name="Input 2 2 2 2 4" xfId="5908"/>
    <cellStyle name="Input 2 2 2 3" xfId="2930"/>
    <cellStyle name="Input 2 2 2 3 2" xfId="3077"/>
    <cellStyle name="Input 2 2 2 3 3" xfId="5275"/>
    <cellStyle name="Input 2 2 2 4" xfId="2701"/>
    <cellStyle name="Input 2 2 2 5" xfId="3508"/>
    <cellStyle name="Input 2 2 2 6" xfId="5355"/>
    <cellStyle name="Input 2 2 3" xfId="1614"/>
    <cellStyle name="Input 2 2 3 2" xfId="2433"/>
    <cellStyle name="Input 2 2 3 2 2" xfId="4847"/>
    <cellStyle name="Input 2 2 3 2 3" xfId="5556"/>
    <cellStyle name="Input 2 2 3 2 4" xfId="5830"/>
    <cellStyle name="Input 2 2 3 3" xfId="4029"/>
    <cellStyle name="Input 2 2 3 4" xfId="5205"/>
    <cellStyle name="Input 2 2 3 5" xfId="2569"/>
    <cellStyle name="Input 2 2 4" xfId="2319"/>
    <cellStyle name="Input 2 2 4 2" xfId="2462"/>
    <cellStyle name="Input 2 2 4 2 2" xfId="4876"/>
    <cellStyle name="Input 2 2 4 2 3" xfId="5585"/>
    <cellStyle name="Input 2 2 4 2 4" xfId="5859"/>
    <cellStyle name="Input 2 2 4 3" xfId="4733"/>
    <cellStyle name="Input 2 2 4 4" xfId="5442"/>
    <cellStyle name="Input 2 2 4 5" xfId="5716"/>
    <cellStyle name="Input 2 2 5" xfId="2463"/>
    <cellStyle name="Input 2 2 5 2" xfId="4877"/>
    <cellStyle name="Input 2 2 5 3" xfId="5586"/>
    <cellStyle name="Input 2 2 5 4" xfId="5860"/>
    <cellStyle name="Input 2 2 6" xfId="2451"/>
    <cellStyle name="Input 2 2 6 2" xfId="4865"/>
    <cellStyle name="Input 2 2 6 3" xfId="5574"/>
    <cellStyle name="Input 2 2 6 4" xfId="5848"/>
    <cellStyle name="Input 2 2 7" xfId="2826"/>
    <cellStyle name="Input 2 2 7 2" xfId="3398"/>
    <cellStyle name="Input 2 2 7 3" xfId="5051"/>
    <cellStyle name="Input 2 2 8" xfId="2614"/>
    <cellStyle name="Input 2 2 9" xfId="3664"/>
    <cellStyle name="Input 2 3" xfId="224"/>
    <cellStyle name="Input 2 3 2" xfId="346"/>
    <cellStyle name="Input 2 3 2 2" xfId="2968"/>
    <cellStyle name="Input 2 3 2 2 2" xfId="3004"/>
    <cellStyle name="Input 2 3 2 2 3" xfId="5254"/>
    <cellStyle name="Input 2 3 2 3" xfId="2739"/>
    <cellStyle name="Input 2 3 2 4" xfId="3470"/>
    <cellStyle name="Input 2 3 2 5" xfId="5105"/>
    <cellStyle name="Input 2 3 3" xfId="2443"/>
    <cellStyle name="Input 2 3 3 2" xfId="4857"/>
    <cellStyle name="Input 2 3 3 3" xfId="5566"/>
    <cellStyle name="Input 2 3 3 4" xfId="5840"/>
    <cellStyle name="Input 2 3 4" xfId="2296"/>
    <cellStyle name="Input 2 3 4 2" xfId="4710"/>
    <cellStyle name="Input 2 3 4 3" xfId="5419"/>
    <cellStyle name="Input 2 3 4 4" xfId="5693"/>
    <cellStyle name="Input 2 3 5" xfId="2556"/>
    <cellStyle name="Input 2 3 5 2" xfId="4969"/>
    <cellStyle name="Input 2 3 5 3" xfId="5679"/>
    <cellStyle name="Input 2 3 5 4" xfId="5952"/>
    <cellStyle name="Input 2 3 6" xfId="2864"/>
    <cellStyle name="Input 2 3 6 2" xfId="3254"/>
    <cellStyle name="Input 2 3 6 3" xfId="5298"/>
    <cellStyle name="Input 2 3 7" xfId="2652"/>
    <cellStyle name="Input 2 3 8" xfId="3619"/>
    <cellStyle name="Input 2 3 9" xfId="5379"/>
    <cellStyle name="Input 2 4" xfId="213"/>
    <cellStyle name="Input 2 4 2" xfId="335"/>
    <cellStyle name="Input 2 4 2 2" xfId="2957"/>
    <cellStyle name="Input 2 4 2 2 2" xfId="3051"/>
    <cellStyle name="Input 2 4 2 2 3" xfId="5263"/>
    <cellStyle name="Input 2 4 2 3" xfId="2728"/>
    <cellStyle name="Input 2 4 2 4" xfId="3481"/>
    <cellStyle name="Input 2 4 2 5" xfId="5110"/>
    <cellStyle name="Input 2 4 3" xfId="2341"/>
    <cellStyle name="Input 2 4 3 2" xfId="4755"/>
    <cellStyle name="Input 2 4 3 3" xfId="5464"/>
    <cellStyle name="Input 2 4 3 4" xfId="5738"/>
    <cellStyle name="Input 2 4 4" xfId="2295"/>
    <cellStyle name="Input 2 4 4 2" xfId="4709"/>
    <cellStyle name="Input 2 4 4 3" xfId="5418"/>
    <cellStyle name="Input 2 4 4 4" xfId="5692"/>
    <cellStyle name="Input 2 4 5" xfId="2853"/>
    <cellStyle name="Input 2 4 5 2" xfId="3291"/>
    <cellStyle name="Input 2 4 5 3" xfId="5038"/>
    <cellStyle name="Input 2 4 6" xfId="2641"/>
    <cellStyle name="Input 2 4 7" xfId="3639"/>
    <cellStyle name="Input 2 4 8" xfId="5151"/>
    <cellStyle name="Input 2 5" xfId="168"/>
    <cellStyle name="Input 2 5 2" xfId="2396"/>
    <cellStyle name="Input 2 5 2 2" xfId="4810"/>
    <cellStyle name="Input 2 5 2 3" xfId="5519"/>
    <cellStyle name="Input 2 5 2 4" xfId="5793"/>
    <cellStyle name="Input 2 5 3" xfId="2811"/>
    <cellStyle name="Input 2 5 3 2" xfId="3410"/>
    <cellStyle name="Input 2 5 3 3" xfId="5057"/>
    <cellStyle name="Input 2 5 4" xfId="2690"/>
    <cellStyle name="Input 2 5 5" xfId="3519"/>
    <cellStyle name="Input 2 5 6" xfId="5129"/>
    <cellStyle name="Input 2 6" xfId="293"/>
    <cellStyle name="Input 2 6 2" xfId="2453"/>
    <cellStyle name="Input 2 6 2 2" xfId="4867"/>
    <cellStyle name="Input 2 6 2 3" xfId="5576"/>
    <cellStyle name="Input 2 6 2 4" xfId="5850"/>
    <cellStyle name="Input 2 6 3" xfId="2916"/>
    <cellStyle name="Input 2 6 4" xfId="3090"/>
    <cellStyle name="Input 2 6 5" xfId="3762"/>
    <cellStyle name="Input 2 7" xfId="1602"/>
    <cellStyle name="Input 2 7 2" xfId="4020"/>
    <cellStyle name="Input 2 7 3" xfId="5194"/>
    <cellStyle name="Input 2 7 4" xfId="5225"/>
    <cellStyle name="Input 2 8" xfId="2329"/>
    <cellStyle name="Input 2 8 2" xfId="4743"/>
    <cellStyle name="Input 2 8 3" xfId="5452"/>
    <cellStyle name="Input 2 8 4" xfId="5726"/>
    <cellStyle name="Input 2 9" xfId="2418"/>
    <cellStyle name="Input 2 9 2" xfId="4832"/>
    <cellStyle name="Input 2 9 3" xfId="5541"/>
    <cellStyle name="Input 2 9 4" xfId="5815"/>
    <cellStyle name="Input 3" xfId="61"/>
    <cellStyle name="Input 3 10" xfId="2592"/>
    <cellStyle name="Input 3 11" xfId="3832"/>
    <cellStyle name="Input 3 12" xfId="5405"/>
    <cellStyle name="Input 3 2" xfId="191"/>
    <cellStyle name="Input 3 2 2" xfId="313"/>
    <cellStyle name="Input 3 2 2 2" xfId="2935"/>
    <cellStyle name="Input 3 2 2 2 2" xfId="3072"/>
    <cellStyle name="Input 3 2 2 2 3" xfId="4997"/>
    <cellStyle name="Input 3 2 2 3" xfId="2706"/>
    <cellStyle name="Input 3 2 2 4" xfId="3503"/>
    <cellStyle name="Input 3 2 2 5" xfId="5121"/>
    <cellStyle name="Input 3 2 3" xfId="1601"/>
    <cellStyle name="Input 3 2 3 2" xfId="4019"/>
    <cellStyle name="Input 3 2 3 3" xfId="5193"/>
    <cellStyle name="Input 3 2 3 4" xfId="2893"/>
    <cellStyle name="Input 3 2 4" xfId="2409"/>
    <cellStyle name="Input 3 2 4 2" xfId="4823"/>
    <cellStyle name="Input 3 2 4 3" xfId="5532"/>
    <cellStyle name="Input 3 2 4 4" xfId="5806"/>
    <cellStyle name="Input 3 2 5" xfId="2542"/>
    <cellStyle name="Input 3 2 5 2" xfId="4955"/>
    <cellStyle name="Input 3 2 5 3" xfId="5665"/>
    <cellStyle name="Input 3 2 5 4" xfId="5938"/>
    <cellStyle name="Input 3 2 6" xfId="2831"/>
    <cellStyle name="Input 3 2 6 2" xfId="3393"/>
    <cellStyle name="Input 3 2 6 3" xfId="5311"/>
    <cellStyle name="Input 3 2 7" xfId="2619"/>
    <cellStyle name="Input 3 2 8" xfId="3659"/>
    <cellStyle name="Input 3 2 9" xfId="5161"/>
    <cellStyle name="Input 3 3" xfId="219"/>
    <cellStyle name="Input 3 3 2" xfId="341"/>
    <cellStyle name="Input 3 3 2 2" xfId="2963"/>
    <cellStyle name="Input 3 3 2 2 2" xfId="3009"/>
    <cellStyle name="Input 3 3 2 2 3" xfId="4983"/>
    <cellStyle name="Input 3 3 2 3" xfId="2734"/>
    <cellStyle name="Input 3 3 2 4" xfId="3475"/>
    <cellStyle name="Input 3 3 2 5" xfId="5343"/>
    <cellStyle name="Input 3 3 3" xfId="2489"/>
    <cellStyle name="Input 3 3 3 2" xfId="4903"/>
    <cellStyle name="Input 3 3 3 3" xfId="5612"/>
    <cellStyle name="Input 3 3 3 4" xfId="5886"/>
    <cellStyle name="Input 3 3 4" xfId="2513"/>
    <cellStyle name="Input 3 3 4 2" xfId="4927"/>
    <cellStyle name="Input 3 3 4 3" xfId="5636"/>
    <cellStyle name="Input 3 3 4 4" xfId="5910"/>
    <cellStyle name="Input 3 3 5" xfId="2859"/>
    <cellStyle name="Input 3 3 5 2" xfId="3259"/>
    <cellStyle name="Input 3 3 5 3" xfId="5299"/>
    <cellStyle name="Input 3 3 6" xfId="2647"/>
    <cellStyle name="Input 3 3 7" xfId="3633"/>
    <cellStyle name="Input 3 3 8" xfId="5380"/>
    <cellStyle name="Input 3 4" xfId="209"/>
    <cellStyle name="Input 3 4 2" xfId="331"/>
    <cellStyle name="Input 3 4 2 2" xfId="2953"/>
    <cellStyle name="Input 3 4 2 2 2" xfId="3055"/>
    <cellStyle name="Input 3 4 2 2 3" xfId="5261"/>
    <cellStyle name="Input 3 4 2 3" xfId="2724"/>
    <cellStyle name="Input 3 4 2 4" xfId="3485"/>
    <cellStyle name="Input 3 4 2 5" xfId="5111"/>
    <cellStyle name="Input 3 4 3" xfId="1596"/>
    <cellStyle name="Input 3 4 3 2" xfId="4014"/>
    <cellStyle name="Input 3 4 3 3" xfId="5188"/>
    <cellStyle name="Input 3 4 3 4" xfId="5240"/>
    <cellStyle name="Input 3 4 4" xfId="2428"/>
    <cellStyle name="Input 3 4 4 2" xfId="4842"/>
    <cellStyle name="Input 3 4 4 3" xfId="5551"/>
    <cellStyle name="Input 3 4 4 4" xfId="5825"/>
    <cellStyle name="Input 3 4 5" xfId="2849"/>
    <cellStyle name="Input 3 4 5 2" xfId="3349"/>
    <cellStyle name="Input 3 4 5 3" xfId="5040"/>
    <cellStyle name="Input 3 4 6" xfId="2637"/>
    <cellStyle name="Input 3 4 7" xfId="3643"/>
    <cellStyle name="Input 3 4 8" xfId="5153"/>
    <cellStyle name="Input 3 5" xfId="163"/>
    <cellStyle name="Input 3 5 2" xfId="2501"/>
    <cellStyle name="Input 3 5 2 2" xfId="4915"/>
    <cellStyle name="Input 3 5 2 3" xfId="5624"/>
    <cellStyle name="Input 3 5 2 4" xfId="5898"/>
    <cellStyle name="Input 3 5 3" xfId="2806"/>
    <cellStyle name="Input 3 5 3 2" xfId="3415"/>
    <cellStyle name="Input 3 5 3 3" xfId="5060"/>
    <cellStyle name="Input 3 5 4" xfId="2685"/>
    <cellStyle name="Input 3 5 5" xfId="3524"/>
    <cellStyle name="Input 3 5 6" xfId="5363"/>
    <cellStyle name="Input 3 6" xfId="288"/>
    <cellStyle name="Input 3 6 2" xfId="2911"/>
    <cellStyle name="Input 3 6 3" xfId="3095"/>
    <cellStyle name="Input 3 6 4" xfId="5012"/>
    <cellStyle name="Input 3 7" xfId="2333"/>
    <cellStyle name="Input 3 7 2" xfId="4747"/>
    <cellStyle name="Input 3 7 3" xfId="5456"/>
    <cellStyle name="Input 3 7 4" xfId="5730"/>
    <cellStyle name="Input 3 8" xfId="2331"/>
    <cellStyle name="Input 3 8 2" xfId="4745"/>
    <cellStyle name="Input 3 8 3" xfId="5454"/>
    <cellStyle name="Input 3 8 4" xfId="5728"/>
    <cellStyle name="Input 3 9" xfId="2765"/>
    <cellStyle name="Input 3 9 2" xfId="3446"/>
    <cellStyle name="Input 3 9 3" xfId="3887"/>
    <cellStyle name="Input 4" xfId="65"/>
    <cellStyle name="Input 4 10" xfId="2596"/>
    <cellStyle name="Input 4 11" xfId="3804"/>
    <cellStyle name="Input 4 12" xfId="5401"/>
    <cellStyle name="Input 4 2" xfId="187"/>
    <cellStyle name="Input 4 2 2" xfId="309"/>
    <cellStyle name="Input 4 2 2 2" xfId="2931"/>
    <cellStyle name="Input 4 2 2 2 2" xfId="3076"/>
    <cellStyle name="Input 4 2 2 2 3" xfId="4999"/>
    <cellStyle name="Input 4 2 2 3" xfId="2702"/>
    <cellStyle name="Input 4 2 2 4" xfId="3507"/>
    <cellStyle name="Input 4 2 2 5" xfId="5358"/>
    <cellStyle name="Input 4 2 3" xfId="2420"/>
    <cellStyle name="Input 4 2 3 2" xfId="4834"/>
    <cellStyle name="Input 4 2 3 3" xfId="5543"/>
    <cellStyle name="Input 4 2 3 4" xfId="5817"/>
    <cellStyle name="Input 4 2 4" xfId="2367"/>
    <cellStyle name="Input 4 2 4 2" xfId="4781"/>
    <cellStyle name="Input 4 2 4 3" xfId="5490"/>
    <cellStyle name="Input 4 2 4 4" xfId="5764"/>
    <cellStyle name="Input 4 2 5" xfId="2539"/>
    <cellStyle name="Input 4 2 5 2" xfId="4952"/>
    <cellStyle name="Input 4 2 5 3" xfId="5662"/>
    <cellStyle name="Input 4 2 5 4" xfId="5935"/>
    <cellStyle name="Input 4 2 6" xfId="2827"/>
    <cellStyle name="Input 4 2 6 2" xfId="3397"/>
    <cellStyle name="Input 4 2 6 3" xfId="5315"/>
    <cellStyle name="Input 4 2 7" xfId="2615"/>
    <cellStyle name="Input 4 2 8" xfId="3663"/>
    <cellStyle name="Input 4 2 9" xfId="5163"/>
    <cellStyle name="Input 4 3" xfId="223"/>
    <cellStyle name="Input 4 3 2" xfId="345"/>
    <cellStyle name="Input 4 3 2 2" xfId="2967"/>
    <cellStyle name="Input 4 3 2 2 2" xfId="3005"/>
    <cellStyle name="Input 4 3 2 2 3" xfId="4981"/>
    <cellStyle name="Input 4 3 2 3" xfId="2738"/>
    <cellStyle name="Input 4 3 2 4" xfId="3471"/>
    <cellStyle name="Input 4 3 2 5" xfId="5103"/>
    <cellStyle name="Input 4 3 3" xfId="2345"/>
    <cellStyle name="Input 4 3 3 2" xfId="4759"/>
    <cellStyle name="Input 4 3 3 3" xfId="5468"/>
    <cellStyle name="Input 4 3 3 4" xfId="5742"/>
    <cellStyle name="Input 4 3 4" xfId="2383"/>
    <cellStyle name="Input 4 3 4 2" xfId="4797"/>
    <cellStyle name="Input 4 3 4 3" xfId="5506"/>
    <cellStyle name="Input 4 3 4 4" xfId="5780"/>
    <cellStyle name="Input 4 3 5" xfId="2863"/>
    <cellStyle name="Input 4 3 5 2" xfId="3255"/>
    <cellStyle name="Input 4 3 5 3" xfId="5297"/>
    <cellStyle name="Input 4 3 6" xfId="2651"/>
    <cellStyle name="Input 4 3 7" xfId="3620"/>
    <cellStyle name="Input 4 3 8" xfId="5376"/>
    <cellStyle name="Input 4 4" xfId="233"/>
    <cellStyle name="Input 4 4 2" xfId="355"/>
    <cellStyle name="Input 4 4 2 2" xfId="2977"/>
    <cellStyle name="Input 4 4 2 2 2" xfId="2995"/>
    <cellStyle name="Input 4 4 2 2 3" xfId="4975"/>
    <cellStyle name="Input 4 4 2 3" xfId="2748"/>
    <cellStyle name="Input 4 4 2 4" xfId="3461"/>
    <cellStyle name="Input 4 4 2 5" xfId="5100"/>
    <cellStyle name="Input 4 4 3" xfId="2491"/>
    <cellStyle name="Input 4 4 3 2" xfId="4905"/>
    <cellStyle name="Input 4 4 3 3" xfId="5614"/>
    <cellStyle name="Input 4 4 3 4" xfId="5888"/>
    <cellStyle name="Input 4 4 4" xfId="2310"/>
    <cellStyle name="Input 4 4 4 2" xfId="4724"/>
    <cellStyle name="Input 4 4 4 3" xfId="5433"/>
    <cellStyle name="Input 4 4 4 4" xfId="5707"/>
    <cellStyle name="Input 4 4 5" xfId="2873"/>
    <cellStyle name="Input 4 4 5 2" xfId="3245"/>
    <cellStyle name="Input 4 4 5 3" xfId="5026"/>
    <cellStyle name="Input 4 4 6" xfId="2661"/>
    <cellStyle name="Input 4 4 7" xfId="3610"/>
    <cellStyle name="Input 4 4 8" xfId="5139"/>
    <cellStyle name="Input 4 5" xfId="167"/>
    <cellStyle name="Input 4 5 2" xfId="2391"/>
    <cellStyle name="Input 4 5 2 2" xfId="4805"/>
    <cellStyle name="Input 4 5 2 3" xfId="5514"/>
    <cellStyle name="Input 4 5 2 4" xfId="5788"/>
    <cellStyle name="Input 4 5 3" xfId="2810"/>
    <cellStyle name="Input 4 5 3 2" xfId="3411"/>
    <cellStyle name="Input 4 5 3 3" xfId="5323"/>
    <cellStyle name="Input 4 5 4" xfId="2689"/>
    <cellStyle name="Input 4 5 5" xfId="3520"/>
    <cellStyle name="Input 4 5 6" xfId="5365"/>
    <cellStyle name="Input 4 6" xfId="292"/>
    <cellStyle name="Input 4 6 2" xfId="2915"/>
    <cellStyle name="Input 4 6 3" xfId="3091"/>
    <cellStyle name="Input 4 6 4" xfId="5010"/>
    <cellStyle name="Input 4 7" xfId="2478"/>
    <cellStyle name="Input 4 7 2" xfId="4892"/>
    <cellStyle name="Input 4 7 3" xfId="5601"/>
    <cellStyle name="Input 4 7 4" xfId="5875"/>
    <cellStyle name="Input 4 8" xfId="2290"/>
    <cellStyle name="Input 4 8 2" xfId="4704"/>
    <cellStyle name="Input 4 8 3" xfId="5413"/>
    <cellStyle name="Input 4 8 4" xfId="5687"/>
    <cellStyle name="Input 4 9" xfId="2769"/>
    <cellStyle name="Input 4 9 2" xfId="3442"/>
    <cellStyle name="Input 4 9 3" xfId="5077"/>
    <cellStyle name="Input 5" xfId="81"/>
    <cellStyle name="Input 5 10" xfId="5409"/>
    <cellStyle name="Input 5 2" xfId="139"/>
    <cellStyle name="Input 5 2 2" xfId="2365"/>
    <cellStyle name="Input 5 2 2 2" xfId="4779"/>
    <cellStyle name="Input 5 2 2 3" xfId="5488"/>
    <cellStyle name="Input 5 2 2 4" xfId="5762"/>
    <cellStyle name="Input 5 2 3" xfId="2791"/>
    <cellStyle name="Input 5 2 3 2" xfId="3427"/>
    <cellStyle name="Input 5 2 3 3" xfId="5330"/>
    <cellStyle name="Input 5 2 4" xfId="2674"/>
    <cellStyle name="Input 5 2 5" xfId="3535"/>
    <cellStyle name="Input 5 2 6" xfId="5371"/>
    <cellStyle name="Input 5 3" xfId="267"/>
    <cellStyle name="Input 5 3 2" xfId="2381"/>
    <cellStyle name="Input 5 3 2 2" xfId="4795"/>
    <cellStyle name="Input 5 3 2 3" xfId="5504"/>
    <cellStyle name="Input 5 3 2 4" xfId="5778"/>
    <cellStyle name="Input 5 3 3" xfId="2892"/>
    <cellStyle name="Input 5 3 4" xfId="3177"/>
    <cellStyle name="Input 5 3 5" xfId="5287"/>
    <cellStyle name="Input 5 4" xfId="2411"/>
    <cellStyle name="Input 5 4 2" xfId="2399"/>
    <cellStyle name="Input 5 4 2 2" xfId="4813"/>
    <cellStyle name="Input 5 4 2 3" xfId="5522"/>
    <cellStyle name="Input 5 4 2 4" xfId="5796"/>
    <cellStyle name="Input 5 4 3" xfId="4825"/>
    <cellStyle name="Input 5 4 4" xfId="5534"/>
    <cellStyle name="Input 5 4 5" xfId="5808"/>
    <cellStyle name="Input 5 5" xfId="2388"/>
    <cellStyle name="Input 5 5 2" xfId="4802"/>
    <cellStyle name="Input 5 5 3" xfId="5511"/>
    <cellStyle name="Input 5 5 4" xfId="5785"/>
    <cellStyle name="Input 5 6" xfId="2324"/>
    <cellStyle name="Input 5 6 2" xfId="4738"/>
    <cellStyle name="Input 5 6 3" xfId="5447"/>
    <cellStyle name="Input 5 6 4" xfId="5721"/>
    <cellStyle name="Input 5 7" xfId="2777"/>
    <cellStyle name="Input 5 7 2" xfId="3434"/>
    <cellStyle name="Input 5 7 3" xfId="5069"/>
    <cellStyle name="Input 5 8" xfId="2574"/>
    <cellStyle name="Input 5 9" xfId="3899"/>
    <cellStyle name="Input 6" xfId="204"/>
    <cellStyle name="Input 6 2" xfId="326"/>
    <cellStyle name="Input 6 2 2" xfId="2948"/>
    <cellStyle name="Input 6 2 2 2" xfId="3060"/>
    <cellStyle name="Input 6 2 2 3" xfId="4990"/>
    <cellStyle name="Input 6 2 3" xfId="2719"/>
    <cellStyle name="Input 6 2 4" xfId="3490"/>
    <cellStyle name="Input 6 2 5" xfId="5114"/>
    <cellStyle name="Input 6 3" xfId="2481"/>
    <cellStyle name="Input 6 3 2" xfId="4895"/>
    <cellStyle name="Input 6 3 3" xfId="5604"/>
    <cellStyle name="Input 6 3 4" xfId="5878"/>
    <cellStyle name="Input 6 4" xfId="2547"/>
    <cellStyle name="Input 6 4 2" xfId="4960"/>
    <cellStyle name="Input 6 4 3" xfId="5670"/>
    <cellStyle name="Input 6 4 4" xfId="5943"/>
    <cellStyle name="Input 6 5" xfId="2844"/>
    <cellStyle name="Input 6 5 2" xfId="3380"/>
    <cellStyle name="Input 6 5 3" xfId="5308"/>
    <cellStyle name="Input 6 6" xfId="2632"/>
    <cellStyle name="Input 6 7" xfId="3648"/>
    <cellStyle name="Input 6 8" xfId="5389"/>
    <cellStyle name="Input 7" xfId="2754"/>
    <cellStyle name="Input 7 2" xfId="3457"/>
    <cellStyle name="Input 7 3" xfId="5088"/>
    <cellStyle name="Linked Cell" xfId="35"/>
    <cellStyle name="Linked Cell 2" xfId="140"/>
    <cellStyle name="Neutral" xfId="36"/>
    <cellStyle name="Neutral 2" xfId="141"/>
    <cellStyle name="Normal" xfId="0" builtinId="0"/>
    <cellStyle name="Normal 10" xfId="245"/>
    <cellStyle name="Normal 10 14" xfId="244"/>
    <cellStyle name="Normal 10 14 2" xfId="243"/>
    <cellStyle name="Normal 10 14 2 2" xfId="242"/>
    <cellStyle name="Normal 10 14 2 3" xfId="241"/>
    <cellStyle name="Normal 10 14 3" xfId="240"/>
    <cellStyle name="Normal 10 14 4" xfId="177"/>
    <cellStyle name="Normal 10 2" xfId="155"/>
    <cellStyle name="Normal 10 2 2" xfId="104"/>
    <cellStyle name="Normal 10 2 3" xfId="102"/>
    <cellStyle name="Normal 10 2 3 2" xfId="154"/>
    <cellStyle name="Normal 10 3" xfId="176"/>
    <cellStyle name="Normal 10 4" xfId="360"/>
    <cellStyle name="Normal 10 5" xfId="361"/>
    <cellStyle name="Normal 100" xfId="362"/>
    <cellStyle name="Normal 101" xfId="363"/>
    <cellStyle name="Normal 102" xfId="364"/>
    <cellStyle name="Normal 103" xfId="1573"/>
    <cellStyle name="Normal 104" xfId="302"/>
    <cellStyle name="Normal 104 2" xfId="2672"/>
    <cellStyle name="Normal 105" xfId="1582"/>
    <cellStyle name="Normal 106" xfId="1583"/>
    <cellStyle name="Normal 106 2" xfId="4001"/>
    <cellStyle name="Normal 107" xfId="1620"/>
    <cellStyle name="Normal 107 2" xfId="4035"/>
    <cellStyle name="Normal 108" xfId="2558"/>
    <cellStyle name="Normal 11" xfId="365"/>
    <cellStyle name="Normal 11 2" xfId="366"/>
    <cellStyle name="Normal 12" xfId="367"/>
    <cellStyle name="Normal 12 2" xfId="368"/>
    <cellStyle name="Normal 12 2 2" xfId="369"/>
    <cellStyle name="Normal 12 2 3" xfId="370"/>
    <cellStyle name="Normal 12 2 3 2" xfId="371"/>
    <cellStyle name="Normal 12 2 3 2 2" xfId="372"/>
    <cellStyle name="Normal 12 3" xfId="373"/>
    <cellStyle name="Normal 12 4" xfId="374"/>
    <cellStyle name="Normal 12 5" xfId="375"/>
    <cellStyle name="Normal 13" xfId="376"/>
    <cellStyle name="Normal 13 2" xfId="377"/>
    <cellStyle name="Normal 14" xfId="378"/>
    <cellStyle name="Normal 14 2" xfId="379"/>
    <cellStyle name="Normal 15" xfId="380"/>
    <cellStyle name="Normal 15 2" xfId="381"/>
    <cellStyle name="Normal 15 2 2" xfId="382"/>
    <cellStyle name="Normal 15 2 3" xfId="383"/>
    <cellStyle name="Normal 15 2 3 2" xfId="384"/>
    <cellStyle name="Normal 15 3" xfId="385"/>
    <cellStyle name="Normal 15 4" xfId="386"/>
    <cellStyle name="Normal 16" xfId="387"/>
    <cellStyle name="Normal 16 2" xfId="388"/>
    <cellStyle name="Normal 17" xfId="389"/>
    <cellStyle name="Normal 17 2" xfId="390"/>
    <cellStyle name="Normal 18" xfId="391"/>
    <cellStyle name="Normal 18 2" xfId="392"/>
    <cellStyle name="Normal 19" xfId="393"/>
    <cellStyle name="Normal 19 2" xfId="394"/>
    <cellStyle name="Normal 2" xfId="51"/>
    <cellStyle name="Normal 2 10" xfId="97"/>
    <cellStyle name="Normal 2 10 10" xfId="396"/>
    <cellStyle name="Normal 2 10 2" xfId="397"/>
    <cellStyle name="Normal 2 11" xfId="398"/>
    <cellStyle name="Normal 2 11 10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2" xfId="96"/>
    <cellStyle name="Normal 2 2 2" xfId="416"/>
    <cellStyle name="Normal 2 2 2 10" xfId="417"/>
    <cellStyle name="Normal 2 2 2 2" xfId="418"/>
    <cellStyle name="Normal 2 2 3" xfId="419"/>
    <cellStyle name="Normal 2 2 3 2" xfId="420"/>
    <cellStyle name="Normal 2 2 4" xfId="421"/>
    <cellStyle name="Normal 2 2 5" xfId="422"/>
    <cellStyle name="Normal 2 2 6" xfId="1576"/>
    <cellStyle name="Normal 2 2 6 2" xfId="3996"/>
    <cellStyle name="Normal 2 2 7" xfId="415"/>
    <cellStyle name="Normal 2 2 8" xfId="100"/>
    <cellStyle name="Normal 2 2 8 2" xfId="2786"/>
    <cellStyle name="Normal 2 2_Dubai Jumeirah" xfId="423"/>
    <cellStyle name="Normal 2 20" xfId="424"/>
    <cellStyle name="Normal 2 20 2" xfId="425"/>
    <cellStyle name="Normal 2 21" xfId="426"/>
    <cellStyle name="Normal 2 22" xfId="427"/>
    <cellStyle name="Normal 2 22 2" xfId="428"/>
    <cellStyle name="Normal 2 23" xfId="429"/>
    <cellStyle name="Normal 2 23 2" xfId="430"/>
    <cellStyle name="Normal 2 23 3" xfId="431"/>
    <cellStyle name="Normal 2 23 3 2" xfId="432"/>
    <cellStyle name="Normal 2 23 3 2 2" xfId="433"/>
    <cellStyle name="Normal 2 24" xfId="434"/>
    <cellStyle name="Normal 2 24 2" xfId="435"/>
    <cellStyle name="Normal 2 24 3" xfId="436"/>
    <cellStyle name="Normal 2 24 3 2" xfId="437"/>
    <cellStyle name="Normal 2 24 3 2 2" xfId="438"/>
    <cellStyle name="Normal 2 25" xfId="439"/>
    <cellStyle name="Normal 2 26" xfId="440"/>
    <cellStyle name="Normal 2 26 2" xfId="441"/>
    <cellStyle name="Normal 2 26 3" xfId="442"/>
    <cellStyle name="Normal 2 26 3 2" xfId="443"/>
    <cellStyle name="Normal 2 26 3 2 2" xfId="444"/>
    <cellStyle name="Normal 2 26 3 2 2 2" xfId="445"/>
    <cellStyle name="Normal 2 26 3 2 2 2 2" xfId="446"/>
    <cellStyle name="Normal 2 26 3 2 2 2 2 2" xfId="1639"/>
    <cellStyle name="Normal 2 26 3 2 2 2 2 2 2" xfId="4053"/>
    <cellStyle name="Normal 2 26 3 2 2 2 2 3" xfId="2986"/>
    <cellStyle name="Normal 2 26 3 2 2 2 3" xfId="1638"/>
    <cellStyle name="Normal 2 26 3 2 2 2 3 2" xfId="4052"/>
    <cellStyle name="Normal 2 26 3 2 2 2 4" xfId="2985"/>
    <cellStyle name="Normal 2 26 3 2 2 3" xfId="447"/>
    <cellStyle name="Normal 2 26 3 2 2 3 2" xfId="1640"/>
    <cellStyle name="Normal 2 26 3 2 2 3 2 2" xfId="4054"/>
    <cellStyle name="Normal 2 26 3 2 2 3 3" xfId="2987"/>
    <cellStyle name="Normal 2 26 3 2 2 4" xfId="1637"/>
    <cellStyle name="Normal 2 26 3 2 2 4 2" xfId="4051"/>
    <cellStyle name="Normal 2 26 3 2 2 5" xfId="2984"/>
    <cellStyle name="Normal 2 26 3 2 3" xfId="448"/>
    <cellStyle name="Normal 2 26 3 2 3 2" xfId="449"/>
    <cellStyle name="Normal 2 26 3 2 3 2 2" xfId="1642"/>
    <cellStyle name="Normal 2 26 3 2 3 2 2 2" xfId="4056"/>
    <cellStyle name="Normal 2 26 3 2 3 2 3" xfId="2989"/>
    <cellStyle name="Normal 2 26 3 2 3 3" xfId="1641"/>
    <cellStyle name="Normal 2 26 3 2 3 3 2" xfId="4055"/>
    <cellStyle name="Normal 2 26 3 2 3 4" xfId="2988"/>
    <cellStyle name="Normal 2 26 3 2 4" xfId="450"/>
    <cellStyle name="Normal 2 26 3 2 5" xfId="451"/>
    <cellStyle name="Normal 2 26 3 2 5 2" xfId="1643"/>
    <cellStyle name="Normal 2 26 3 2 5 2 2" xfId="4057"/>
    <cellStyle name="Normal 2 26 3 2 5 3" xfId="2990"/>
    <cellStyle name="Normal 2 26 3 3" xfId="1636"/>
    <cellStyle name="Normal 2 26 3 3 2" xfId="4050"/>
    <cellStyle name="Normal 2 26 3 4" xfId="2983"/>
    <cellStyle name="Normal 2 26 4" xfId="452"/>
    <cellStyle name="Normal 2 27" xfId="453"/>
    <cellStyle name="Normal 2 28" xfId="454"/>
    <cellStyle name="Normal 2 28 2" xfId="455"/>
    <cellStyle name="Normal 2 29" xfId="456"/>
    <cellStyle name="Normal 2 29 2" xfId="457"/>
    <cellStyle name="Normal 2 29 3" xfId="458"/>
    <cellStyle name="Normal 2 29 4" xfId="459"/>
    <cellStyle name="Normal 2 3" xfId="460"/>
    <cellStyle name="Normal 2 3 10" xfId="461"/>
    <cellStyle name="Normal 2 3 2" xfId="462"/>
    <cellStyle name="Normal 2 30" xfId="463"/>
    <cellStyle name="Normal 2 31" xfId="464"/>
    <cellStyle name="Normal 2 31 2" xfId="465"/>
    <cellStyle name="Normal 2 31 3" xfId="466"/>
    <cellStyle name="Normal 2 31 3 2" xfId="467"/>
    <cellStyle name="Normal 2 31 3 2 2" xfId="468"/>
    <cellStyle name="Normal 2 32" xfId="469"/>
    <cellStyle name="Normal 2 32 2" xfId="470"/>
    <cellStyle name="Normal 2 32 3" xfId="471"/>
    <cellStyle name="Normal 2 32 4" xfId="472"/>
    <cellStyle name="Normal 2 33" xfId="473"/>
    <cellStyle name="Normal 2 33 2" xfId="474"/>
    <cellStyle name="Normal 2 34" xfId="475"/>
    <cellStyle name="Normal 2 34 2" xfId="476"/>
    <cellStyle name="Normal 2 34 3" xfId="477"/>
    <cellStyle name="Normal 2 34 3 2" xfId="478"/>
    <cellStyle name="Normal 2 34 3 2 2" xfId="479"/>
    <cellStyle name="Normal 2 35" xfId="480"/>
    <cellStyle name="Normal 2 35 2" xfId="481"/>
    <cellStyle name="Normal 2 35 3" xfId="482"/>
    <cellStyle name="Normal 2 35 4" xfId="483"/>
    <cellStyle name="Normal 2 36" xfId="484"/>
    <cellStyle name="Normal 2 36 2" xfId="485"/>
    <cellStyle name="Normal 2 36 3" xfId="486"/>
    <cellStyle name="Normal 2 36 4" xfId="487"/>
    <cellStyle name="Normal 2 37" xfId="488"/>
    <cellStyle name="Normal 2 38" xfId="489"/>
    <cellStyle name="Normal 2 39" xfId="490"/>
    <cellStyle name="Normal 2 4" xfId="491"/>
    <cellStyle name="Normal 2 4 2" xfId="492"/>
    <cellStyle name="Normal 2 40" xfId="493"/>
    <cellStyle name="Normal 2 41" xfId="494"/>
    <cellStyle name="Normal 2 42" xfId="495"/>
    <cellStyle name="Normal 2 43" xfId="496"/>
    <cellStyle name="Normal 2 43 10" xfId="3012"/>
    <cellStyle name="Normal 2 43 2" xfId="497"/>
    <cellStyle name="Normal 2 43 2 2" xfId="498"/>
    <cellStyle name="Normal 2 43 2 2 2" xfId="499"/>
    <cellStyle name="Normal 2 43 2 2 2 2" xfId="500"/>
    <cellStyle name="Normal 2 43 2 2 2 2 2" xfId="501"/>
    <cellStyle name="Normal 2 43 2 2 2 2 2 2" xfId="1649"/>
    <cellStyle name="Normal 2 43 2 2 2 2 2 2 2" xfId="4063"/>
    <cellStyle name="Normal 2 43 2 2 2 2 2 3" xfId="3017"/>
    <cellStyle name="Normal 2 43 2 2 2 2 3" xfId="1648"/>
    <cellStyle name="Normal 2 43 2 2 2 2 3 2" xfId="4062"/>
    <cellStyle name="Normal 2 43 2 2 2 2 4" xfId="3016"/>
    <cellStyle name="Normal 2 43 2 2 2 3" xfId="502"/>
    <cellStyle name="Normal 2 43 2 2 2 3 2" xfId="1650"/>
    <cellStyle name="Normal 2 43 2 2 2 3 2 2" xfId="4064"/>
    <cellStyle name="Normal 2 43 2 2 2 3 3" xfId="3018"/>
    <cellStyle name="Normal 2 43 2 2 2 4" xfId="1647"/>
    <cellStyle name="Normal 2 43 2 2 2 4 2" xfId="4061"/>
    <cellStyle name="Normal 2 43 2 2 2 5" xfId="3015"/>
    <cellStyle name="Normal 2 43 2 2 3" xfId="503"/>
    <cellStyle name="Normal 2 43 2 2 3 2" xfId="504"/>
    <cellStyle name="Normal 2 43 2 2 3 2 2" xfId="1652"/>
    <cellStyle name="Normal 2 43 2 2 3 2 2 2" xfId="4066"/>
    <cellStyle name="Normal 2 43 2 2 3 2 3" xfId="3020"/>
    <cellStyle name="Normal 2 43 2 2 3 3" xfId="1651"/>
    <cellStyle name="Normal 2 43 2 2 3 3 2" xfId="4065"/>
    <cellStyle name="Normal 2 43 2 2 3 4" xfId="3019"/>
    <cellStyle name="Normal 2 43 2 2 4" xfId="505"/>
    <cellStyle name="Normal 2 43 2 2 4 2" xfId="1653"/>
    <cellStyle name="Normal 2 43 2 2 4 2 2" xfId="4067"/>
    <cellStyle name="Normal 2 43 2 2 4 3" xfId="3021"/>
    <cellStyle name="Normal 2 43 2 2 5" xfId="1646"/>
    <cellStyle name="Normal 2 43 2 2 5 2" xfId="4060"/>
    <cellStyle name="Normal 2 43 2 2 6" xfId="3014"/>
    <cellStyle name="Normal 2 43 2 3" xfId="506"/>
    <cellStyle name="Normal 2 43 2 3 2" xfId="507"/>
    <cellStyle name="Normal 2 43 2 3 2 2" xfId="508"/>
    <cellStyle name="Normal 2 43 2 3 2 2 2" xfId="1656"/>
    <cellStyle name="Normal 2 43 2 3 2 2 2 2" xfId="4070"/>
    <cellStyle name="Normal 2 43 2 3 2 2 3" xfId="3024"/>
    <cellStyle name="Normal 2 43 2 3 2 3" xfId="1655"/>
    <cellStyle name="Normal 2 43 2 3 2 3 2" xfId="4069"/>
    <cellStyle name="Normal 2 43 2 3 2 4" xfId="3023"/>
    <cellStyle name="Normal 2 43 2 3 3" xfId="509"/>
    <cellStyle name="Normal 2 43 2 3 3 2" xfId="1657"/>
    <cellStyle name="Normal 2 43 2 3 3 2 2" xfId="4071"/>
    <cellStyle name="Normal 2 43 2 3 3 3" xfId="3025"/>
    <cellStyle name="Normal 2 43 2 3 4" xfId="1654"/>
    <cellStyle name="Normal 2 43 2 3 4 2" xfId="4068"/>
    <cellStyle name="Normal 2 43 2 3 5" xfId="3022"/>
    <cellStyle name="Normal 2 43 2 4" xfId="510"/>
    <cellStyle name="Normal 2 43 2 4 2" xfId="511"/>
    <cellStyle name="Normal 2 43 2 4 2 2" xfId="1659"/>
    <cellStyle name="Normal 2 43 2 4 2 2 2" xfId="4073"/>
    <cellStyle name="Normal 2 43 2 4 2 3" xfId="3027"/>
    <cellStyle name="Normal 2 43 2 4 3" xfId="1658"/>
    <cellStyle name="Normal 2 43 2 4 3 2" xfId="4072"/>
    <cellStyle name="Normal 2 43 2 4 4" xfId="3026"/>
    <cellStyle name="Normal 2 43 2 5" xfId="512"/>
    <cellStyle name="Normal 2 43 2 5 2" xfId="1660"/>
    <cellStyle name="Normal 2 43 2 5 2 2" xfId="4074"/>
    <cellStyle name="Normal 2 43 2 5 3" xfId="3028"/>
    <cellStyle name="Normal 2 43 2 6" xfId="1645"/>
    <cellStyle name="Normal 2 43 2 6 2" xfId="4059"/>
    <cellStyle name="Normal 2 43 2 7" xfId="3013"/>
    <cellStyle name="Normal 2 43 3" xfId="513"/>
    <cellStyle name="Normal 2 43 3 2" xfId="514"/>
    <cellStyle name="Normal 2 43 3 2 2" xfId="515"/>
    <cellStyle name="Normal 2 43 3 2 2 2" xfId="516"/>
    <cellStyle name="Normal 2 43 3 2 2 2 2" xfId="1664"/>
    <cellStyle name="Normal 2 43 3 2 2 2 2 2" xfId="4078"/>
    <cellStyle name="Normal 2 43 3 2 2 2 3" xfId="3032"/>
    <cellStyle name="Normal 2 43 3 2 2 3" xfId="1663"/>
    <cellStyle name="Normal 2 43 3 2 2 3 2" xfId="4077"/>
    <cellStyle name="Normal 2 43 3 2 2 4" xfId="3031"/>
    <cellStyle name="Normal 2 43 3 2 3" xfId="517"/>
    <cellStyle name="Normal 2 43 3 2 3 2" xfId="1665"/>
    <cellStyle name="Normal 2 43 3 2 3 2 2" xfId="4079"/>
    <cellStyle name="Normal 2 43 3 2 3 3" xfId="3033"/>
    <cellStyle name="Normal 2 43 3 2 4" xfId="1662"/>
    <cellStyle name="Normal 2 43 3 2 4 2" xfId="4076"/>
    <cellStyle name="Normal 2 43 3 2 5" xfId="3030"/>
    <cellStyle name="Normal 2 43 3 3" xfId="518"/>
    <cellStyle name="Normal 2 43 3 3 2" xfId="519"/>
    <cellStyle name="Normal 2 43 3 3 2 2" xfId="1667"/>
    <cellStyle name="Normal 2 43 3 3 2 2 2" xfId="4081"/>
    <cellStyle name="Normal 2 43 3 3 2 3" xfId="3035"/>
    <cellStyle name="Normal 2 43 3 3 3" xfId="1666"/>
    <cellStyle name="Normal 2 43 3 3 3 2" xfId="4080"/>
    <cellStyle name="Normal 2 43 3 3 4" xfId="3034"/>
    <cellStyle name="Normal 2 43 3 4" xfId="520"/>
    <cellStyle name="Normal 2 43 3 4 2" xfId="1668"/>
    <cellStyle name="Normal 2 43 3 4 2 2" xfId="4082"/>
    <cellStyle name="Normal 2 43 3 4 3" xfId="3036"/>
    <cellStyle name="Normal 2 43 3 5" xfId="1661"/>
    <cellStyle name="Normal 2 43 3 5 2" xfId="4075"/>
    <cellStyle name="Normal 2 43 3 6" xfId="3029"/>
    <cellStyle name="Normal 2 43 4" xfId="521"/>
    <cellStyle name="Normal 2 43 4 2" xfId="522"/>
    <cellStyle name="Normal 2 43 4 2 2" xfId="523"/>
    <cellStyle name="Normal 2 43 4 2 2 2" xfId="1671"/>
    <cellStyle name="Normal 2 43 4 2 2 2 2" xfId="4085"/>
    <cellStyle name="Normal 2 43 4 2 2 3" xfId="3039"/>
    <cellStyle name="Normal 2 43 4 2 3" xfId="1670"/>
    <cellStyle name="Normal 2 43 4 2 3 2" xfId="4084"/>
    <cellStyle name="Normal 2 43 4 2 4" xfId="3038"/>
    <cellStyle name="Normal 2 43 4 3" xfId="524"/>
    <cellStyle name="Normal 2 43 4 3 2" xfId="1672"/>
    <cellStyle name="Normal 2 43 4 3 2 2" xfId="4086"/>
    <cellStyle name="Normal 2 43 4 3 3" xfId="3040"/>
    <cellStyle name="Normal 2 43 4 4" xfId="1669"/>
    <cellStyle name="Normal 2 43 4 4 2" xfId="4083"/>
    <cellStyle name="Normal 2 43 4 5" xfId="3037"/>
    <cellStyle name="Normal 2 43 5" xfId="525"/>
    <cellStyle name="Normal 2 43 5 2" xfId="526"/>
    <cellStyle name="Normal 2 43 5 2 2" xfId="1674"/>
    <cellStyle name="Normal 2 43 5 2 2 2" xfId="4088"/>
    <cellStyle name="Normal 2 43 5 2 3" xfId="3042"/>
    <cellStyle name="Normal 2 43 5 3" xfId="1673"/>
    <cellStyle name="Normal 2 43 5 3 2" xfId="4087"/>
    <cellStyle name="Normal 2 43 5 4" xfId="3041"/>
    <cellStyle name="Normal 2 43 6" xfId="527"/>
    <cellStyle name="Normal 2 43 6 2" xfId="528"/>
    <cellStyle name="Normal 2 43 6 2 2" xfId="1676"/>
    <cellStyle name="Normal 2 43 6 2 2 2" xfId="4090"/>
    <cellStyle name="Normal 2 43 6 2 3" xfId="3044"/>
    <cellStyle name="Normal 2 43 6 3" xfId="1675"/>
    <cellStyle name="Normal 2 43 6 3 2" xfId="4089"/>
    <cellStyle name="Normal 2 43 6 4" xfId="3043"/>
    <cellStyle name="Normal 2 43 7" xfId="529"/>
    <cellStyle name="Normal 2 43 7 2" xfId="1677"/>
    <cellStyle name="Normal 2 43 7 2 2" xfId="4091"/>
    <cellStyle name="Normal 2 43 7 3" xfId="3045"/>
    <cellStyle name="Normal 2 43 8" xfId="530"/>
    <cellStyle name="Normal 2 43 8 2" xfId="531"/>
    <cellStyle name="Normal 2 43 8 2 2" xfId="1679"/>
    <cellStyle name="Normal 2 43 8 2 2 2" xfId="4093"/>
    <cellStyle name="Normal 2 43 8 2 3" xfId="3047"/>
    <cellStyle name="Normal 2 43 8 3" xfId="1678"/>
    <cellStyle name="Normal 2 43 8 3 2" xfId="4092"/>
    <cellStyle name="Normal 2 43 8 4" xfId="3046"/>
    <cellStyle name="Normal 2 43 9" xfId="1644"/>
    <cellStyle name="Normal 2 43 9 2" xfId="4058"/>
    <cellStyle name="Normal 2 44" xfId="532"/>
    <cellStyle name="Normal 2 45" xfId="533"/>
    <cellStyle name="Normal 2 46" xfId="534"/>
    <cellStyle name="Normal 2 47" xfId="535"/>
    <cellStyle name="Normal 2 48" xfId="536"/>
    <cellStyle name="Normal 2 49" xfId="537"/>
    <cellStyle name="Normal 2 5" xfId="538"/>
    <cellStyle name="Normal 2 5 2" xfId="539"/>
    <cellStyle name="Normal 2 50" xfId="540"/>
    <cellStyle name="Normal 2 51" xfId="541"/>
    <cellStyle name="Normal 2 52" xfId="542"/>
    <cellStyle name="Normal 2 53" xfId="543"/>
    <cellStyle name="Normal 2 54" xfId="544"/>
    <cellStyle name="Normal 2 55" xfId="545"/>
    <cellStyle name="Normal 2 56" xfId="546"/>
    <cellStyle name="Normal 2 57" xfId="547"/>
    <cellStyle name="Normal 2 58" xfId="548"/>
    <cellStyle name="Normal 2 59" xfId="549"/>
    <cellStyle name="Normal 2 6" xfId="550"/>
    <cellStyle name="Normal 2 6 2" xfId="551"/>
    <cellStyle name="Normal 2 60" xfId="552"/>
    <cellStyle name="Normal 2 60 2" xfId="553"/>
    <cellStyle name="Normal 2 61" xfId="554"/>
    <cellStyle name="Normal 2 62" xfId="395"/>
    <cellStyle name="Normal 2 7" xfId="555"/>
    <cellStyle name="Normal 2 7 2" xfId="556"/>
    <cellStyle name="Normal 2 8" xfId="557"/>
    <cellStyle name="Normal 2 8 2" xfId="558"/>
    <cellStyle name="Normal 2 9" xfId="559"/>
    <cellStyle name="Normal 2 9 2" xfId="560"/>
    <cellStyle name="Normal 20" xfId="561"/>
    <cellStyle name="Normal 20 2" xfId="562"/>
    <cellStyle name="Normal 21" xfId="563"/>
    <cellStyle name="Normal 21 2" xfId="564"/>
    <cellStyle name="Normal 22" xfId="565"/>
    <cellStyle name="Normal 22 10" xfId="566"/>
    <cellStyle name="Normal 23" xfId="567"/>
    <cellStyle name="Normal 23 2" xfId="568"/>
    <cellStyle name="Normal 24" xfId="569"/>
    <cellStyle name="Normal 24 2" xfId="570"/>
    <cellStyle name="Normal 25" xfId="571"/>
    <cellStyle name="Normal 25 10" xfId="572"/>
    <cellStyle name="Normal 26" xfId="573"/>
    <cellStyle name="Normal 26 2" xfId="574"/>
    <cellStyle name="Normal 27" xfId="575"/>
    <cellStyle name="Normal 27 2" xfId="576"/>
    <cellStyle name="Normal 27 2 2" xfId="577"/>
    <cellStyle name="Normal 27 2 3" xfId="578"/>
    <cellStyle name="Normal 27 2 3 2" xfId="579"/>
    <cellStyle name="Normal 27 3" xfId="580"/>
    <cellStyle name="Normal 27 4" xfId="581"/>
    <cellStyle name="Normal 28" xfId="582"/>
    <cellStyle name="Normal 28 2" xfId="583"/>
    <cellStyle name="Normal 29" xfId="584"/>
    <cellStyle name="Normal 29 10" xfId="585"/>
    <cellStyle name="Normal 29 2" xfId="586"/>
    <cellStyle name="Normal 3" xfId="74"/>
    <cellStyle name="Normal 3 10" xfId="588"/>
    <cellStyle name="Normal 3 10 2" xfId="1680"/>
    <cellStyle name="Normal 3 10 2 2" xfId="4094"/>
    <cellStyle name="Normal 3 10 3" xfId="3102"/>
    <cellStyle name="Normal 3 11" xfId="589"/>
    <cellStyle name="Normal 3 12" xfId="587"/>
    <cellStyle name="Normal 3 13" xfId="1577"/>
    <cellStyle name="Normal 3 14" xfId="105"/>
    <cellStyle name="Normal 3 15" xfId="1584"/>
    <cellStyle name="Normal 3 16" xfId="179"/>
    <cellStyle name="Normal 3 2" xfId="90"/>
    <cellStyle name="Normal 3 2 2" xfId="591"/>
    <cellStyle name="Normal 3 2 2 10" xfId="1682"/>
    <cellStyle name="Normal 3 2 2 10 2" xfId="4096"/>
    <cellStyle name="Normal 3 2 2 11" xfId="3104"/>
    <cellStyle name="Normal 3 2 2 2" xfId="592"/>
    <cellStyle name="Normal 3 2 2 2 2" xfId="593"/>
    <cellStyle name="Normal 3 2 2 2 2 2" xfId="594"/>
    <cellStyle name="Normal 3 2 2 2 2 2 2" xfId="595"/>
    <cellStyle name="Normal 3 2 2 2 2 2 2 2" xfId="596"/>
    <cellStyle name="Normal 3 2 2 2 2 2 2 2 2" xfId="1686"/>
    <cellStyle name="Normal 3 2 2 2 2 2 2 2 2 2" xfId="4100"/>
    <cellStyle name="Normal 3 2 2 2 2 2 2 2 3" xfId="3109"/>
    <cellStyle name="Normal 3 2 2 2 2 2 2 3" xfId="1685"/>
    <cellStyle name="Normal 3 2 2 2 2 2 2 3 2" xfId="4099"/>
    <cellStyle name="Normal 3 2 2 2 2 2 2 4" xfId="3108"/>
    <cellStyle name="Normal 3 2 2 2 2 2 3" xfId="597"/>
    <cellStyle name="Normal 3 2 2 2 2 2 3 2" xfId="1687"/>
    <cellStyle name="Normal 3 2 2 2 2 2 3 2 2" xfId="4101"/>
    <cellStyle name="Normal 3 2 2 2 2 2 3 3" xfId="3110"/>
    <cellStyle name="Normal 3 2 2 2 2 2 4" xfId="1684"/>
    <cellStyle name="Normal 3 2 2 2 2 2 4 2" xfId="4098"/>
    <cellStyle name="Normal 3 2 2 2 2 2 5" xfId="3107"/>
    <cellStyle name="Normal 3 2 2 2 2 3" xfId="598"/>
    <cellStyle name="Normal 3 2 2 2 2 3 2" xfId="599"/>
    <cellStyle name="Normal 3 2 2 2 2 3 2 2" xfId="1689"/>
    <cellStyle name="Normal 3 2 2 2 2 3 2 2 2" xfId="4103"/>
    <cellStyle name="Normal 3 2 2 2 2 3 2 3" xfId="3112"/>
    <cellStyle name="Normal 3 2 2 2 2 3 3" xfId="1688"/>
    <cellStyle name="Normal 3 2 2 2 2 3 3 2" xfId="4102"/>
    <cellStyle name="Normal 3 2 2 2 2 3 4" xfId="3111"/>
    <cellStyle name="Normal 3 2 2 2 2 4" xfId="600"/>
    <cellStyle name="Normal 3 2 2 2 2 5" xfId="601"/>
    <cellStyle name="Normal 3 2 2 2 2 5 2" xfId="1690"/>
    <cellStyle name="Normal 3 2 2 2 2 5 2 2" xfId="4104"/>
    <cellStyle name="Normal 3 2 2 2 2 5 3" xfId="3114"/>
    <cellStyle name="Normal 3 2 2 2 3" xfId="1683"/>
    <cellStyle name="Normal 3 2 2 2 3 2" xfId="4097"/>
    <cellStyle name="Normal 3 2 2 2 4" xfId="3105"/>
    <cellStyle name="Normal 3 2 2 3" xfId="602"/>
    <cellStyle name="Normal 3 2 2 3 2" xfId="603"/>
    <cellStyle name="Normal 3 2 2 3 2 2" xfId="604"/>
    <cellStyle name="Normal 3 2 2 3 2 2 2" xfId="605"/>
    <cellStyle name="Normal 3 2 2 3 2 2 2 2" xfId="1693"/>
    <cellStyle name="Normal 3 2 2 3 2 2 2 2 2" xfId="4107"/>
    <cellStyle name="Normal 3 2 2 3 2 2 2 3" xfId="3118"/>
    <cellStyle name="Normal 3 2 2 3 2 2 3" xfId="1692"/>
    <cellStyle name="Normal 3 2 2 3 2 2 3 2" xfId="4106"/>
    <cellStyle name="Normal 3 2 2 3 2 2 4" xfId="3117"/>
    <cellStyle name="Normal 3 2 2 3 2 3" xfId="1691"/>
    <cellStyle name="Normal 3 2 2 3 2 3 2" xfId="4105"/>
    <cellStyle name="Normal 3 2 2 3 2 4" xfId="3116"/>
    <cellStyle name="Normal 3 2 2 3 3" xfId="606"/>
    <cellStyle name="Normal 3 2 2 3 3 2" xfId="607"/>
    <cellStyle name="Normal 3 2 2 3 3 2 2" xfId="608"/>
    <cellStyle name="Normal 3 2 2 3 3 2 2 2" xfId="1696"/>
    <cellStyle name="Normal 3 2 2 3 3 2 2 2 2" xfId="4110"/>
    <cellStyle name="Normal 3 2 2 3 3 2 2 3" xfId="3121"/>
    <cellStyle name="Normal 3 2 2 3 3 2 3" xfId="1695"/>
    <cellStyle name="Normal 3 2 2 3 3 2 3 2" xfId="4109"/>
    <cellStyle name="Normal 3 2 2 3 3 2 4" xfId="3120"/>
    <cellStyle name="Normal 3 2 2 3 3 3" xfId="609"/>
    <cellStyle name="Normal 3 2 2 3 3 3 2" xfId="1697"/>
    <cellStyle name="Normal 3 2 2 3 3 3 2 2" xfId="4111"/>
    <cellStyle name="Normal 3 2 2 3 3 3 3" xfId="3122"/>
    <cellStyle name="Normal 3 2 2 3 3 4" xfId="1694"/>
    <cellStyle name="Normal 3 2 2 3 3 4 2" xfId="4108"/>
    <cellStyle name="Normal 3 2 2 3 3 5" xfId="3119"/>
    <cellStyle name="Normal 3 2 2 3 4" xfId="610"/>
    <cellStyle name="Normal 3 2 2 3 4 2" xfId="611"/>
    <cellStyle name="Normal 3 2 2 3 4 2 2" xfId="1699"/>
    <cellStyle name="Normal 3 2 2 3 4 2 2 2" xfId="4113"/>
    <cellStyle name="Normal 3 2 2 3 4 2 3" xfId="3124"/>
    <cellStyle name="Normal 3 2 2 3 4 3" xfId="1698"/>
    <cellStyle name="Normal 3 2 2 3 4 3 2" xfId="4112"/>
    <cellStyle name="Normal 3 2 2 3 4 4" xfId="3123"/>
    <cellStyle name="Normal 3 2 2 3 5" xfId="612"/>
    <cellStyle name="Normal 3 2 2 3 5 2" xfId="1700"/>
    <cellStyle name="Normal 3 2 2 3 5 2 2" xfId="4114"/>
    <cellStyle name="Normal 3 2 2 3 5 3" xfId="3125"/>
    <cellStyle name="Normal 3 2 2 4" xfId="613"/>
    <cellStyle name="Normal 3 2 2 4 2" xfId="614"/>
    <cellStyle name="Normal 3 2 2 4 2 2" xfId="615"/>
    <cellStyle name="Normal 3 2 2 4 2 2 2" xfId="616"/>
    <cellStyle name="Normal 3 2 2 4 2 2 2 2" xfId="1704"/>
    <cellStyle name="Normal 3 2 2 4 2 2 2 2 2" xfId="4118"/>
    <cellStyle name="Normal 3 2 2 4 2 2 2 3" xfId="3129"/>
    <cellStyle name="Normal 3 2 2 4 2 2 3" xfId="1703"/>
    <cellStyle name="Normal 3 2 2 4 2 2 3 2" xfId="4117"/>
    <cellStyle name="Normal 3 2 2 4 2 2 4" xfId="3128"/>
    <cellStyle name="Normal 3 2 2 4 2 3" xfId="617"/>
    <cellStyle name="Normal 3 2 2 4 2 3 2" xfId="1705"/>
    <cellStyle name="Normal 3 2 2 4 2 3 2 2" xfId="4119"/>
    <cellStyle name="Normal 3 2 2 4 2 3 3" xfId="3130"/>
    <cellStyle name="Normal 3 2 2 4 2 4" xfId="1702"/>
    <cellStyle name="Normal 3 2 2 4 2 4 2" xfId="4116"/>
    <cellStyle name="Normal 3 2 2 4 2 5" xfId="3127"/>
    <cellStyle name="Normal 3 2 2 4 3" xfId="618"/>
    <cellStyle name="Normal 3 2 2 4 3 2" xfId="619"/>
    <cellStyle name="Normal 3 2 2 4 3 2 2" xfId="1707"/>
    <cellStyle name="Normal 3 2 2 4 3 2 2 2" xfId="4121"/>
    <cellStyle name="Normal 3 2 2 4 3 2 3" xfId="3132"/>
    <cellStyle name="Normal 3 2 2 4 3 3" xfId="1706"/>
    <cellStyle name="Normal 3 2 2 4 3 3 2" xfId="4120"/>
    <cellStyle name="Normal 3 2 2 4 3 4" xfId="3131"/>
    <cellStyle name="Normal 3 2 2 4 4" xfId="620"/>
    <cellStyle name="Normal 3 2 2 4 4 2" xfId="1708"/>
    <cellStyle name="Normal 3 2 2 4 4 2 2" xfId="4122"/>
    <cellStyle name="Normal 3 2 2 4 4 3" xfId="3133"/>
    <cellStyle name="Normal 3 2 2 4 5" xfId="1701"/>
    <cellStyle name="Normal 3 2 2 4 5 2" xfId="4115"/>
    <cellStyle name="Normal 3 2 2 4 6" xfId="3126"/>
    <cellStyle name="Normal 3 2 2 5" xfId="621"/>
    <cellStyle name="Normal 3 2 2 5 2" xfId="622"/>
    <cellStyle name="Normal 3 2 2 5 2 2" xfId="623"/>
    <cellStyle name="Normal 3 2 2 5 2 2 2" xfId="1711"/>
    <cellStyle name="Normal 3 2 2 5 2 2 2 2" xfId="4125"/>
    <cellStyle name="Normal 3 2 2 5 2 2 3" xfId="3136"/>
    <cellStyle name="Normal 3 2 2 5 2 3" xfId="1710"/>
    <cellStyle name="Normal 3 2 2 5 2 3 2" xfId="4124"/>
    <cellStyle name="Normal 3 2 2 5 2 4" xfId="3135"/>
    <cellStyle name="Normal 3 2 2 5 3" xfId="624"/>
    <cellStyle name="Normal 3 2 2 5 3 2" xfId="1712"/>
    <cellStyle name="Normal 3 2 2 5 3 2 2" xfId="4126"/>
    <cellStyle name="Normal 3 2 2 5 3 3" xfId="3137"/>
    <cellStyle name="Normal 3 2 2 5 4" xfId="1709"/>
    <cellStyle name="Normal 3 2 2 5 4 2" xfId="4123"/>
    <cellStyle name="Normal 3 2 2 5 5" xfId="3134"/>
    <cellStyle name="Normal 3 2 2 6" xfId="625"/>
    <cellStyle name="Normal 3 2 2 6 2" xfId="626"/>
    <cellStyle name="Normal 3 2 2 6 2 2" xfId="1714"/>
    <cellStyle name="Normal 3 2 2 6 2 2 2" xfId="4128"/>
    <cellStyle name="Normal 3 2 2 6 2 3" xfId="3139"/>
    <cellStyle name="Normal 3 2 2 6 3" xfId="1713"/>
    <cellStyle name="Normal 3 2 2 6 3 2" xfId="4127"/>
    <cellStyle name="Normal 3 2 2 6 4" xfId="3138"/>
    <cellStyle name="Normal 3 2 2 7" xfId="627"/>
    <cellStyle name="Normal 3 2 2 7 2" xfId="628"/>
    <cellStyle name="Normal 3 2 2 7 2 2" xfId="1716"/>
    <cellStyle name="Normal 3 2 2 7 2 2 2" xfId="4130"/>
    <cellStyle name="Normal 3 2 2 7 2 3" xfId="3141"/>
    <cellStyle name="Normal 3 2 2 7 3" xfId="1715"/>
    <cellStyle name="Normal 3 2 2 7 3 2" xfId="4129"/>
    <cellStyle name="Normal 3 2 2 7 4" xfId="3140"/>
    <cellStyle name="Normal 3 2 2 8" xfId="629"/>
    <cellStyle name="Normal 3 2 2 8 2" xfId="1717"/>
    <cellStyle name="Normal 3 2 2 8 2 2" xfId="4131"/>
    <cellStyle name="Normal 3 2 2 8 3" xfId="3142"/>
    <cellStyle name="Normal 3 2 2 9" xfId="630"/>
    <cellStyle name="Normal 3 2 2 9 2" xfId="1718"/>
    <cellStyle name="Normal 3 2 2 9 2 2" xfId="4132"/>
    <cellStyle name="Normal 3 2 2 9 3" xfId="3143"/>
    <cellStyle name="Normal 3 2 3" xfId="631"/>
    <cellStyle name="Normal 3 2 3 2" xfId="632"/>
    <cellStyle name="Normal 3 2 3 2 2" xfId="633"/>
    <cellStyle name="Normal 3 2 3 2 2 2" xfId="634"/>
    <cellStyle name="Normal 3 2 3 2 2 2 2" xfId="635"/>
    <cellStyle name="Normal 3 2 3 2 2 2 2 2" xfId="1723"/>
    <cellStyle name="Normal 3 2 3 2 2 2 2 2 2" xfId="4137"/>
    <cellStyle name="Normal 3 2 3 2 2 2 2 3" xfId="3148"/>
    <cellStyle name="Normal 3 2 3 2 2 2 3" xfId="1722"/>
    <cellStyle name="Normal 3 2 3 2 2 2 3 2" xfId="4136"/>
    <cellStyle name="Normal 3 2 3 2 2 2 4" xfId="3147"/>
    <cellStyle name="Normal 3 2 3 2 2 3" xfId="636"/>
    <cellStyle name="Normal 3 2 3 2 2 3 2" xfId="1724"/>
    <cellStyle name="Normal 3 2 3 2 2 3 2 2" xfId="4138"/>
    <cellStyle name="Normal 3 2 3 2 2 3 3" xfId="3149"/>
    <cellStyle name="Normal 3 2 3 2 2 4" xfId="1721"/>
    <cellStyle name="Normal 3 2 3 2 2 4 2" xfId="4135"/>
    <cellStyle name="Normal 3 2 3 2 2 5" xfId="3146"/>
    <cellStyle name="Normal 3 2 3 2 3" xfId="637"/>
    <cellStyle name="Normal 3 2 3 2 3 2" xfId="638"/>
    <cellStyle name="Normal 3 2 3 2 3 2 2" xfId="1726"/>
    <cellStyle name="Normal 3 2 3 2 3 2 2 2" xfId="4140"/>
    <cellStyle name="Normal 3 2 3 2 3 2 3" xfId="3151"/>
    <cellStyle name="Normal 3 2 3 2 3 3" xfId="1725"/>
    <cellStyle name="Normal 3 2 3 2 3 3 2" xfId="4139"/>
    <cellStyle name="Normal 3 2 3 2 3 4" xfId="3150"/>
    <cellStyle name="Normal 3 2 3 2 4" xfId="639"/>
    <cellStyle name="Normal 3 2 3 2 4 2" xfId="1727"/>
    <cellStyle name="Normal 3 2 3 2 4 2 2" xfId="4141"/>
    <cellStyle name="Normal 3 2 3 2 4 3" xfId="3152"/>
    <cellStyle name="Normal 3 2 3 2 5" xfId="1720"/>
    <cellStyle name="Normal 3 2 3 2 5 2" xfId="4134"/>
    <cellStyle name="Normal 3 2 3 2 6" xfId="3145"/>
    <cellStyle name="Normal 3 2 3 3" xfId="640"/>
    <cellStyle name="Normal 3 2 3 3 2" xfId="641"/>
    <cellStyle name="Normal 3 2 3 3 2 2" xfId="642"/>
    <cellStyle name="Normal 3 2 3 3 2 2 2" xfId="643"/>
    <cellStyle name="Normal 3 2 3 3 2 2 2 2" xfId="1731"/>
    <cellStyle name="Normal 3 2 3 3 2 2 2 2 2" xfId="4145"/>
    <cellStyle name="Normal 3 2 3 3 2 2 2 3" xfId="3156"/>
    <cellStyle name="Normal 3 2 3 3 2 2 3" xfId="1730"/>
    <cellStyle name="Normal 3 2 3 3 2 2 3 2" xfId="4144"/>
    <cellStyle name="Normal 3 2 3 3 2 2 4" xfId="3155"/>
    <cellStyle name="Normal 3 2 3 3 2 3" xfId="644"/>
    <cellStyle name="Normal 3 2 3 3 2 3 2" xfId="1732"/>
    <cellStyle name="Normal 3 2 3 3 2 3 2 2" xfId="4146"/>
    <cellStyle name="Normal 3 2 3 3 2 3 3" xfId="3157"/>
    <cellStyle name="Normal 3 2 3 3 2 4" xfId="1729"/>
    <cellStyle name="Normal 3 2 3 3 2 4 2" xfId="4143"/>
    <cellStyle name="Normal 3 2 3 3 2 5" xfId="3154"/>
    <cellStyle name="Normal 3 2 3 3 3" xfId="645"/>
    <cellStyle name="Normal 3 2 3 3 3 2" xfId="646"/>
    <cellStyle name="Normal 3 2 3 3 3 2 2" xfId="1734"/>
    <cellStyle name="Normal 3 2 3 3 3 2 2 2" xfId="4148"/>
    <cellStyle name="Normal 3 2 3 3 3 2 3" xfId="3159"/>
    <cellStyle name="Normal 3 2 3 3 3 3" xfId="1733"/>
    <cellStyle name="Normal 3 2 3 3 3 3 2" xfId="4147"/>
    <cellStyle name="Normal 3 2 3 3 3 4" xfId="3158"/>
    <cellStyle name="Normal 3 2 3 3 4" xfId="647"/>
    <cellStyle name="Normal 3 2 3 3 4 2" xfId="1735"/>
    <cellStyle name="Normal 3 2 3 3 4 2 2" xfId="4149"/>
    <cellStyle name="Normal 3 2 3 3 4 3" xfId="3160"/>
    <cellStyle name="Normal 3 2 3 3 5" xfId="1728"/>
    <cellStyle name="Normal 3 2 3 3 5 2" xfId="4142"/>
    <cellStyle name="Normal 3 2 3 3 6" xfId="3153"/>
    <cellStyle name="Normal 3 2 3 4" xfId="648"/>
    <cellStyle name="Normal 3 2 3 4 2" xfId="649"/>
    <cellStyle name="Normal 3 2 3 4 2 2" xfId="650"/>
    <cellStyle name="Normal 3 2 3 4 2 2 2" xfId="1738"/>
    <cellStyle name="Normal 3 2 3 4 2 2 2 2" xfId="4152"/>
    <cellStyle name="Normal 3 2 3 4 2 2 3" xfId="3163"/>
    <cellStyle name="Normal 3 2 3 4 2 3" xfId="1737"/>
    <cellStyle name="Normal 3 2 3 4 2 3 2" xfId="4151"/>
    <cellStyle name="Normal 3 2 3 4 2 4" xfId="3162"/>
    <cellStyle name="Normal 3 2 3 4 3" xfId="651"/>
    <cellStyle name="Normal 3 2 3 4 3 2" xfId="1739"/>
    <cellStyle name="Normal 3 2 3 4 3 2 2" xfId="4153"/>
    <cellStyle name="Normal 3 2 3 4 3 3" xfId="3164"/>
    <cellStyle name="Normal 3 2 3 4 4" xfId="1736"/>
    <cellStyle name="Normal 3 2 3 4 4 2" xfId="4150"/>
    <cellStyle name="Normal 3 2 3 4 5" xfId="3161"/>
    <cellStyle name="Normal 3 2 3 5" xfId="652"/>
    <cellStyle name="Normal 3 2 3 5 2" xfId="653"/>
    <cellStyle name="Normal 3 2 3 5 2 2" xfId="1741"/>
    <cellStyle name="Normal 3 2 3 5 2 2 2" xfId="4155"/>
    <cellStyle name="Normal 3 2 3 5 2 3" xfId="3166"/>
    <cellStyle name="Normal 3 2 3 5 3" xfId="1740"/>
    <cellStyle name="Normal 3 2 3 5 3 2" xfId="4154"/>
    <cellStyle name="Normal 3 2 3 5 4" xfId="3165"/>
    <cellStyle name="Normal 3 2 3 6" xfId="654"/>
    <cellStyle name="Normal 3 2 3 6 2" xfId="655"/>
    <cellStyle name="Normal 3 2 3 6 2 2" xfId="1743"/>
    <cellStyle name="Normal 3 2 3 6 2 2 2" xfId="4157"/>
    <cellStyle name="Normal 3 2 3 6 2 3" xfId="3168"/>
    <cellStyle name="Normal 3 2 3 6 3" xfId="1742"/>
    <cellStyle name="Normal 3 2 3 6 3 2" xfId="4156"/>
    <cellStyle name="Normal 3 2 3 6 4" xfId="3167"/>
    <cellStyle name="Normal 3 2 3 7" xfId="656"/>
    <cellStyle name="Normal 3 2 3 7 2" xfId="1744"/>
    <cellStyle name="Normal 3 2 3 7 2 2" xfId="4158"/>
    <cellStyle name="Normal 3 2 3 7 3" xfId="3169"/>
    <cellStyle name="Normal 3 2 3 8" xfId="1719"/>
    <cellStyle name="Normal 3 2 3 8 2" xfId="4133"/>
    <cellStyle name="Normal 3 2 3 9" xfId="3144"/>
    <cellStyle name="Normal 3 2 4" xfId="657"/>
    <cellStyle name="Normal 3 2 4 2" xfId="658"/>
    <cellStyle name="Normal 3 2 5" xfId="659"/>
    <cellStyle name="Normal 3 2 5 2" xfId="660"/>
    <cellStyle name="Normal 3 2 5 2 2" xfId="661"/>
    <cellStyle name="Normal 3 2 5 2 2 2" xfId="662"/>
    <cellStyle name="Normal 3 2 5 2 2 2 2" xfId="1747"/>
    <cellStyle name="Normal 3 2 5 2 2 2 2 2" xfId="4161"/>
    <cellStyle name="Normal 3 2 5 2 2 2 3" xfId="3173"/>
    <cellStyle name="Normal 3 2 5 2 2 3" xfId="1746"/>
    <cellStyle name="Normal 3 2 5 2 2 3 2" xfId="4160"/>
    <cellStyle name="Normal 3 2 5 2 2 4" xfId="3172"/>
    <cellStyle name="Normal 3 2 5 2 3" xfId="663"/>
    <cellStyle name="Normal 3 2 5 2 3 2" xfId="1748"/>
    <cellStyle name="Normal 3 2 5 2 3 2 2" xfId="4162"/>
    <cellStyle name="Normal 3 2 5 2 3 3" xfId="3174"/>
    <cellStyle name="Normal 3 2 5 2 4" xfId="1745"/>
    <cellStyle name="Normal 3 2 5 2 4 2" xfId="4159"/>
    <cellStyle name="Normal 3 2 5 2 5" xfId="3171"/>
    <cellStyle name="Normal 3 2 5 3" xfId="664"/>
    <cellStyle name="Normal 3 2 5 3 2" xfId="665"/>
    <cellStyle name="Normal 3 2 5 3 2 2" xfId="1750"/>
    <cellStyle name="Normal 3 2 5 3 2 2 2" xfId="4164"/>
    <cellStyle name="Normal 3 2 5 3 2 3" xfId="3176"/>
    <cellStyle name="Normal 3 2 5 3 3" xfId="1749"/>
    <cellStyle name="Normal 3 2 5 3 3 2" xfId="4163"/>
    <cellStyle name="Normal 3 2 5 3 4" xfId="3175"/>
    <cellStyle name="Normal 3 2 5 4" xfId="666"/>
    <cellStyle name="Normal 3 2 5 5" xfId="667"/>
    <cellStyle name="Normal 3 2 5 5 2" xfId="1751"/>
    <cellStyle name="Normal 3 2 5 5 2 2" xfId="4165"/>
    <cellStyle name="Normal 3 2 5 5 3" xfId="3178"/>
    <cellStyle name="Normal 3 2 6" xfId="668"/>
    <cellStyle name="Normal 3 2 6 2" xfId="1752"/>
    <cellStyle name="Normal 3 2 6 2 2" xfId="4166"/>
    <cellStyle name="Normal 3 2 6 3" xfId="3179"/>
    <cellStyle name="Normal 3 2 7" xfId="669"/>
    <cellStyle name="Normal 3 2 7 2" xfId="1753"/>
    <cellStyle name="Normal 3 2 7 2 2" xfId="4167"/>
    <cellStyle name="Normal 3 2 7 3" xfId="3180"/>
    <cellStyle name="Normal 3 2 8" xfId="1681"/>
    <cellStyle name="Normal 3 2 8 2" xfId="4095"/>
    <cellStyle name="Normal 3 2 9" xfId="590"/>
    <cellStyle name="Normal 3 2 9 2" xfId="3103"/>
    <cellStyle name="Normal 3 3" xfId="99"/>
    <cellStyle name="Normal 3 3 2" xfId="671"/>
    <cellStyle name="Normal 3 3 2 2" xfId="672"/>
    <cellStyle name="Normal 3 3 2 2 2" xfId="673"/>
    <cellStyle name="Normal 3 3 2 2 2 2" xfId="674"/>
    <cellStyle name="Normal 3 3 2 2 2 2 2" xfId="675"/>
    <cellStyle name="Normal 3 3 2 2 2 2 2 2" xfId="1759"/>
    <cellStyle name="Normal 3 3 2 2 2 2 2 2 2" xfId="4173"/>
    <cellStyle name="Normal 3 3 2 2 2 2 2 3" xfId="3186"/>
    <cellStyle name="Normal 3 3 2 2 2 2 3" xfId="1758"/>
    <cellStyle name="Normal 3 3 2 2 2 2 3 2" xfId="4172"/>
    <cellStyle name="Normal 3 3 2 2 2 2 4" xfId="3185"/>
    <cellStyle name="Normal 3 3 2 2 2 3" xfId="676"/>
    <cellStyle name="Normal 3 3 2 2 2 3 2" xfId="1760"/>
    <cellStyle name="Normal 3 3 2 2 2 3 2 2" xfId="4174"/>
    <cellStyle name="Normal 3 3 2 2 2 3 3" xfId="3187"/>
    <cellStyle name="Normal 3 3 2 2 2 4" xfId="1757"/>
    <cellStyle name="Normal 3 3 2 2 2 4 2" xfId="4171"/>
    <cellStyle name="Normal 3 3 2 2 2 5" xfId="3184"/>
    <cellStyle name="Normal 3 3 2 2 3" xfId="677"/>
    <cellStyle name="Normal 3 3 2 2 3 2" xfId="678"/>
    <cellStyle name="Normal 3 3 2 2 3 2 2" xfId="1762"/>
    <cellStyle name="Normal 3 3 2 2 3 2 2 2" xfId="4176"/>
    <cellStyle name="Normal 3 3 2 2 3 2 3" xfId="3189"/>
    <cellStyle name="Normal 3 3 2 2 3 3" xfId="1761"/>
    <cellStyle name="Normal 3 3 2 2 3 3 2" xfId="4175"/>
    <cellStyle name="Normal 3 3 2 2 3 4" xfId="3188"/>
    <cellStyle name="Normal 3 3 2 2 4" xfId="679"/>
    <cellStyle name="Normal 3 3 2 2 4 2" xfId="1763"/>
    <cellStyle name="Normal 3 3 2 2 4 2 2" xfId="4177"/>
    <cellStyle name="Normal 3 3 2 2 4 3" xfId="3190"/>
    <cellStyle name="Normal 3 3 2 2 5" xfId="1756"/>
    <cellStyle name="Normal 3 3 2 2 5 2" xfId="4170"/>
    <cellStyle name="Normal 3 3 2 2 6" xfId="3183"/>
    <cellStyle name="Normal 3 3 2 3" xfId="680"/>
    <cellStyle name="Normal 3 3 2 3 2" xfId="681"/>
    <cellStyle name="Normal 3 3 2 3 2 2" xfId="682"/>
    <cellStyle name="Normal 3 3 2 3 2 2 2" xfId="1766"/>
    <cellStyle name="Normal 3 3 2 3 2 2 2 2" xfId="4180"/>
    <cellStyle name="Normal 3 3 2 3 2 2 3" xfId="3193"/>
    <cellStyle name="Normal 3 3 2 3 2 3" xfId="1765"/>
    <cellStyle name="Normal 3 3 2 3 2 3 2" xfId="4179"/>
    <cellStyle name="Normal 3 3 2 3 2 4" xfId="3192"/>
    <cellStyle name="Normal 3 3 2 3 3" xfId="683"/>
    <cellStyle name="Normal 3 3 2 3 3 2" xfId="1767"/>
    <cellStyle name="Normal 3 3 2 3 3 2 2" xfId="4181"/>
    <cellStyle name="Normal 3 3 2 3 3 3" xfId="3194"/>
    <cellStyle name="Normal 3 3 2 3 4" xfId="1764"/>
    <cellStyle name="Normal 3 3 2 3 4 2" xfId="4178"/>
    <cellStyle name="Normal 3 3 2 3 5" xfId="3191"/>
    <cellStyle name="Normal 3 3 2 4" xfId="684"/>
    <cellStyle name="Normal 3 3 2 4 2" xfId="685"/>
    <cellStyle name="Normal 3 3 2 4 2 2" xfId="1769"/>
    <cellStyle name="Normal 3 3 2 4 2 2 2" xfId="4183"/>
    <cellStyle name="Normal 3 3 2 4 2 3" xfId="3196"/>
    <cellStyle name="Normal 3 3 2 4 3" xfId="1768"/>
    <cellStyle name="Normal 3 3 2 4 3 2" xfId="4182"/>
    <cellStyle name="Normal 3 3 2 4 4" xfId="3195"/>
    <cellStyle name="Normal 3 3 2 5" xfId="686"/>
    <cellStyle name="Normal 3 3 2 5 2" xfId="1770"/>
    <cellStyle name="Normal 3 3 2 5 2 2" xfId="4184"/>
    <cellStyle name="Normal 3 3 2 5 3" xfId="3197"/>
    <cellStyle name="Normal 3 3 2 6" xfId="1755"/>
    <cellStyle name="Normal 3 3 2 6 2" xfId="4169"/>
    <cellStyle name="Normal 3 3 2 7" xfId="3182"/>
    <cellStyle name="Normal 3 3 3" xfId="687"/>
    <cellStyle name="Normal 3 3 3 2" xfId="688"/>
    <cellStyle name="Normal 3 3 3 2 2" xfId="689"/>
    <cellStyle name="Normal 3 3 3 2 2 2" xfId="690"/>
    <cellStyle name="Normal 3 3 3 2 2 2 2" xfId="1773"/>
    <cellStyle name="Normal 3 3 3 2 2 2 2 2" xfId="4187"/>
    <cellStyle name="Normal 3 3 3 2 2 2 3" xfId="3201"/>
    <cellStyle name="Normal 3 3 3 2 2 3" xfId="1772"/>
    <cellStyle name="Normal 3 3 3 2 2 3 2" xfId="4186"/>
    <cellStyle name="Normal 3 3 3 2 2 4" xfId="3200"/>
    <cellStyle name="Normal 3 3 3 2 3" xfId="691"/>
    <cellStyle name="Normal 3 3 3 2 3 2" xfId="1774"/>
    <cellStyle name="Normal 3 3 3 2 3 2 2" xfId="4188"/>
    <cellStyle name="Normal 3 3 3 2 3 3" xfId="3202"/>
    <cellStyle name="Normal 3 3 3 2 4" xfId="1771"/>
    <cellStyle name="Normal 3 3 3 2 4 2" xfId="4185"/>
    <cellStyle name="Normal 3 3 3 2 5" xfId="3199"/>
    <cellStyle name="Normal 3 3 3 3" xfId="692"/>
    <cellStyle name="Normal 3 3 3 3 2" xfId="693"/>
    <cellStyle name="Normal 3 3 3 3 2 2" xfId="1776"/>
    <cellStyle name="Normal 3 3 3 3 2 2 2" xfId="4190"/>
    <cellStyle name="Normal 3 3 3 3 2 3" xfId="3204"/>
    <cellStyle name="Normal 3 3 3 3 3" xfId="1775"/>
    <cellStyle name="Normal 3 3 3 3 3 2" xfId="4189"/>
    <cellStyle name="Normal 3 3 3 3 4" xfId="3203"/>
    <cellStyle name="Normal 3 3 3 4" xfId="694"/>
    <cellStyle name="Normal 3 3 3 5" xfId="695"/>
    <cellStyle name="Normal 3 3 3 5 2" xfId="1777"/>
    <cellStyle name="Normal 3 3 3 5 2 2" xfId="4191"/>
    <cellStyle name="Normal 3 3 3 5 3" xfId="3206"/>
    <cellStyle name="Normal 3 3 4" xfId="696"/>
    <cellStyle name="Normal 3 3 4 2" xfId="697"/>
    <cellStyle name="Normal 3 3 4 2 2" xfId="698"/>
    <cellStyle name="Normal 3 3 4 2 2 2" xfId="1780"/>
    <cellStyle name="Normal 3 3 4 2 2 2 2" xfId="4194"/>
    <cellStyle name="Normal 3 3 4 2 2 3" xfId="3209"/>
    <cellStyle name="Normal 3 3 4 2 3" xfId="1779"/>
    <cellStyle name="Normal 3 3 4 2 3 2" xfId="4193"/>
    <cellStyle name="Normal 3 3 4 2 4" xfId="3208"/>
    <cellStyle name="Normal 3 3 4 3" xfId="699"/>
    <cellStyle name="Normal 3 3 4 3 2" xfId="1781"/>
    <cellStyle name="Normal 3 3 4 3 2 2" xfId="4195"/>
    <cellStyle name="Normal 3 3 4 3 3" xfId="3210"/>
    <cellStyle name="Normal 3 3 4 4" xfId="1778"/>
    <cellStyle name="Normal 3 3 4 4 2" xfId="4192"/>
    <cellStyle name="Normal 3 3 4 5" xfId="3207"/>
    <cellStyle name="Normal 3 3 5" xfId="700"/>
    <cellStyle name="Normal 3 3 5 2" xfId="701"/>
    <cellStyle name="Normal 3 3 5 2 2" xfId="1783"/>
    <cellStyle name="Normal 3 3 5 2 2 2" xfId="4197"/>
    <cellStyle name="Normal 3 3 5 2 3" xfId="3212"/>
    <cellStyle name="Normal 3 3 5 3" xfId="1782"/>
    <cellStyle name="Normal 3 3 5 3 2" xfId="4196"/>
    <cellStyle name="Normal 3 3 5 4" xfId="3211"/>
    <cellStyle name="Normal 3 3 6" xfId="702"/>
    <cellStyle name="Normal 3 3 6 2" xfId="703"/>
    <cellStyle name="Normal 3 3 6 2 2" xfId="1785"/>
    <cellStyle name="Normal 3 3 6 2 2 2" xfId="4199"/>
    <cellStyle name="Normal 3 3 6 2 3" xfId="3214"/>
    <cellStyle name="Normal 3 3 6 3" xfId="1784"/>
    <cellStyle name="Normal 3 3 6 3 2" xfId="4198"/>
    <cellStyle name="Normal 3 3 6 4" xfId="3213"/>
    <cellStyle name="Normal 3 3 7" xfId="704"/>
    <cellStyle name="Normal 3 3 7 2" xfId="1786"/>
    <cellStyle name="Normal 3 3 7 2 2" xfId="4200"/>
    <cellStyle name="Normal 3 3 7 3" xfId="3215"/>
    <cellStyle name="Normal 3 3 8" xfId="1754"/>
    <cellStyle name="Normal 3 3 8 2" xfId="4168"/>
    <cellStyle name="Normal 3 3 9" xfId="670"/>
    <cellStyle name="Normal 3 3 9 2" xfId="3181"/>
    <cellStyle name="Normal 3 4" xfId="705"/>
    <cellStyle name="Normal 3 4 2" xfId="706"/>
    <cellStyle name="Normal 3 5" xfId="707"/>
    <cellStyle name="Normal 3 6" xfId="708"/>
    <cellStyle name="Normal 3 6 2" xfId="709"/>
    <cellStyle name="Normal 3 6 2 2" xfId="710"/>
    <cellStyle name="Normal 3 6 2 2 2" xfId="711"/>
    <cellStyle name="Normal 3 6 2 2 2 2" xfId="1789"/>
    <cellStyle name="Normal 3 6 2 2 2 2 2" xfId="4203"/>
    <cellStyle name="Normal 3 6 2 2 2 3" xfId="3222"/>
    <cellStyle name="Normal 3 6 2 2 3" xfId="1788"/>
    <cellStyle name="Normal 3 6 2 2 3 2" xfId="4202"/>
    <cellStyle name="Normal 3 6 2 2 4" xfId="3221"/>
    <cellStyle name="Normal 3 6 2 3" xfId="1787"/>
    <cellStyle name="Normal 3 6 2 3 2" xfId="4201"/>
    <cellStyle name="Normal 3 6 2 4" xfId="3220"/>
    <cellStyle name="Normal 3 6 3" xfId="712"/>
    <cellStyle name="Normal 3 6 3 2" xfId="713"/>
    <cellStyle name="Normal 3 6 3 2 2" xfId="714"/>
    <cellStyle name="Normal 3 6 3 2 2 2" xfId="1792"/>
    <cellStyle name="Normal 3 6 3 2 2 2 2" xfId="4206"/>
    <cellStyle name="Normal 3 6 3 2 2 3" xfId="3225"/>
    <cellStyle name="Normal 3 6 3 2 3" xfId="1791"/>
    <cellStyle name="Normal 3 6 3 2 3 2" xfId="4205"/>
    <cellStyle name="Normal 3 6 3 2 4" xfId="3224"/>
    <cellStyle name="Normal 3 6 3 3" xfId="715"/>
    <cellStyle name="Normal 3 6 3 3 2" xfId="1793"/>
    <cellStyle name="Normal 3 6 3 3 2 2" xfId="4207"/>
    <cellStyle name="Normal 3 6 3 3 3" xfId="3226"/>
    <cellStyle name="Normal 3 6 3 4" xfId="1790"/>
    <cellStyle name="Normal 3 6 3 4 2" xfId="4204"/>
    <cellStyle name="Normal 3 6 3 5" xfId="3223"/>
    <cellStyle name="Normal 3 6 4" xfId="716"/>
    <cellStyle name="Normal 3 6 4 2" xfId="717"/>
    <cellStyle name="Normal 3 6 4 2 2" xfId="1795"/>
    <cellStyle name="Normal 3 6 4 2 2 2" xfId="4209"/>
    <cellStyle name="Normal 3 6 4 2 3" xfId="3228"/>
    <cellStyle name="Normal 3 6 4 3" xfId="1794"/>
    <cellStyle name="Normal 3 6 4 3 2" xfId="4208"/>
    <cellStyle name="Normal 3 6 4 4" xfId="3227"/>
    <cellStyle name="Normal 3 6 5" xfId="718"/>
    <cellStyle name="Normal 3 6 5 2" xfId="1796"/>
    <cellStyle name="Normal 3 6 5 2 2" xfId="4210"/>
    <cellStyle name="Normal 3 6 5 3" xfId="3229"/>
    <cellStyle name="Normal 3 7" xfId="719"/>
    <cellStyle name="Normal 3 7 2" xfId="720"/>
    <cellStyle name="Normal 3 7 2 2" xfId="721"/>
    <cellStyle name="Normal 3 7 2 2 2" xfId="1798"/>
    <cellStyle name="Normal 3 7 2 2 2 2" xfId="4212"/>
    <cellStyle name="Normal 3 7 2 2 3" xfId="3232"/>
    <cellStyle name="Normal 3 7 2 3" xfId="1797"/>
    <cellStyle name="Normal 3 7 2 3 2" xfId="4211"/>
    <cellStyle name="Normal 3 7 2 4" xfId="3231"/>
    <cellStyle name="Normal 3 7 3" xfId="722"/>
    <cellStyle name="Normal 3 7 3 2" xfId="1799"/>
    <cellStyle name="Normal 3 7 3 2 2" xfId="4213"/>
    <cellStyle name="Normal 3 7 3 3" xfId="3233"/>
    <cellStyle name="Normal 3 8" xfId="723"/>
    <cellStyle name="Normal 3 8 2" xfId="724"/>
    <cellStyle name="Normal 3 8 2 2" xfId="1801"/>
    <cellStyle name="Normal 3 8 2 2 2" xfId="4215"/>
    <cellStyle name="Normal 3 8 2 3" xfId="3235"/>
    <cellStyle name="Normal 3 8 3" xfId="1800"/>
    <cellStyle name="Normal 3 8 3 2" xfId="4214"/>
    <cellStyle name="Normal 3 8 4" xfId="3234"/>
    <cellStyle name="Normal 3 9" xfId="725"/>
    <cellStyle name="Normal 3 9 2" xfId="726"/>
    <cellStyle name="Normal 3 9 2 2" xfId="1803"/>
    <cellStyle name="Normal 3 9 2 2 2" xfId="4217"/>
    <cellStyle name="Normal 3 9 2 3" xfId="3237"/>
    <cellStyle name="Normal 3 9 3" xfId="1802"/>
    <cellStyle name="Normal 3 9 3 2" xfId="4216"/>
    <cellStyle name="Normal 3 9 4" xfId="3236"/>
    <cellStyle name="Normal 30" xfId="727"/>
    <cellStyle name="Normal 30 2" xfId="728"/>
    <cellStyle name="Normal 31" xfId="729"/>
    <cellStyle name="Normal 31 2" xfId="730"/>
    <cellStyle name="Normal 32" xfId="731"/>
    <cellStyle name="Normal 32 2" xfId="732"/>
    <cellStyle name="Normal 33" xfId="733"/>
    <cellStyle name="Normal 33 10" xfId="734"/>
    <cellStyle name="Normal 34" xfId="735"/>
    <cellStyle name="Normal 34 2" xfId="736"/>
    <cellStyle name="Normal 34 2 2" xfId="737"/>
    <cellStyle name="Normal 34 2 3" xfId="738"/>
    <cellStyle name="Normal 34 2 3 2" xfId="739"/>
    <cellStyle name="Normal 34 3" xfId="740"/>
    <cellStyle name="Normal 34 3 2" xfId="741"/>
    <cellStyle name="Normal 34 3 2 2" xfId="742"/>
    <cellStyle name="Normal 35" xfId="743"/>
    <cellStyle name="Normal 35 2" xfId="744"/>
    <cellStyle name="Normal 36" xfId="745"/>
    <cellStyle name="Normal 36 2" xfId="746"/>
    <cellStyle name="Normal 37" xfId="747"/>
    <cellStyle name="Normal 37 2" xfId="748"/>
    <cellStyle name="Normal 38" xfId="749"/>
    <cellStyle name="Normal 38 2" xfId="750"/>
    <cellStyle name="Normal 38 2 2" xfId="751"/>
    <cellStyle name="Normal 38 2 3" xfId="752"/>
    <cellStyle name="Normal 38 2 3 2" xfId="753"/>
    <cellStyle name="Normal 38 3" xfId="754"/>
    <cellStyle name="Normal 38 3 2" xfId="755"/>
    <cellStyle name="Normal 38 3 2 2" xfId="756"/>
    <cellStyle name="Normal 39" xfId="757"/>
    <cellStyle name="Normal 39 2" xfId="758"/>
    <cellStyle name="Normal 39 2 2" xfId="759"/>
    <cellStyle name="Normal 39 2 3" xfId="760"/>
    <cellStyle name="Normal 39 2 3 2" xfId="761"/>
    <cellStyle name="Normal 39 3" xfId="762"/>
    <cellStyle name="Normal 39 3 2" xfId="763"/>
    <cellStyle name="Normal 39 3 2 2" xfId="764"/>
    <cellStyle name="Normal 4" xfId="94"/>
    <cellStyle name="Normal 4 10" xfId="766"/>
    <cellStyle name="Normal 4 10 2" xfId="1805"/>
    <cellStyle name="Normal 4 10 2 2" xfId="4219"/>
    <cellStyle name="Normal 4 10 3" xfId="3261"/>
    <cellStyle name="Normal 4 11" xfId="1579"/>
    <cellStyle name="Normal 4 12" xfId="765"/>
    <cellStyle name="Normal 4 12 2" xfId="3260"/>
    <cellStyle name="Normal 4 13" xfId="1804"/>
    <cellStyle name="Normal 4 13 2" xfId="4218"/>
    <cellStyle name="Normal 4 14" xfId="274"/>
    <cellStyle name="Normal 4 2" xfId="767"/>
    <cellStyle name="Normal 4 2 10" xfId="1806"/>
    <cellStyle name="Normal 4 2 10 2" xfId="4220"/>
    <cellStyle name="Normal 4 2 11" xfId="3262"/>
    <cellStyle name="Normal 4 2 2" xfId="768"/>
    <cellStyle name="Normal 4 2 2 2" xfId="769"/>
    <cellStyle name="Normal 4 2 2 2 2" xfId="770"/>
    <cellStyle name="Normal 4 2 2 2 2 2" xfId="771"/>
    <cellStyle name="Normal 4 2 2 2 2 2 2" xfId="772"/>
    <cellStyle name="Normal 4 2 2 2 2 2 2 2" xfId="1811"/>
    <cellStyle name="Normal 4 2 2 2 2 2 2 2 2" xfId="4225"/>
    <cellStyle name="Normal 4 2 2 2 2 2 2 3" xfId="3267"/>
    <cellStyle name="Normal 4 2 2 2 2 2 3" xfId="1810"/>
    <cellStyle name="Normal 4 2 2 2 2 2 3 2" xfId="4224"/>
    <cellStyle name="Normal 4 2 2 2 2 2 4" xfId="3266"/>
    <cellStyle name="Normal 4 2 2 2 2 3" xfId="773"/>
    <cellStyle name="Normal 4 2 2 2 2 3 2" xfId="1812"/>
    <cellStyle name="Normal 4 2 2 2 2 3 2 2" xfId="4226"/>
    <cellStyle name="Normal 4 2 2 2 2 3 3" xfId="3268"/>
    <cellStyle name="Normal 4 2 2 2 2 4" xfId="1809"/>
    <cellStyle name="Normal 4 2 2 2 2 4 2" xfId="4223"/>
    <cellStyle name="Normal 4 2 2 2 2 5" xfId="3265"/>
    <cellStyle name="Normal 4 2 2 2 3" xfId="774"/>
    <cellStyle name="Normal 4 2 2 2 3 2" xfId="775"/>
    <cellStyle name="Normal 4 2 2 2 3 2 2" xfId="1814"/>
    <cellStyle name="Normal 4 2 2 2 3 2 2 2" xfId="4228"/>
    <cellStyle name="Normal 4 2 2 2 3 2 3" xfId="3270"/>
    <cellStyle name="Normal 4 2 2 2 3 3" xfId="1813"/>
    <cellStyle name="Normal 4 2 2 2 3 3 2" xfId="4227"/>
    <cellStyle name="Normal 4 2 2 2 3 4" xfId="3269"/>
    <cellStyle name="Normal 4 2 2 2 4" xfId="776"/>
    <cellStyle name="Normal 4 2 2 2 4 2" xfId="1815"/>
    <cellStyle name="Normal 4 2 2 2 4 2 2" xfId="4229"/>
    <cellStyle name="Normal 4 2 2 2 4 3" xfId="3271"/>
    <cellStyle name="Normal 4 2 2 2 5" xfId="1808"/>
    <cellStyle name="Normal 4 2 2 2 5 2" xfId="4222"/>
    <cellStyle name="Normal 4 2 2 2 6" xfId="3264"/>
    <cellStyle name="Normal 4 2 2 3" xfId="777"/>
    <cellStyle name="Normal 4 2 2 3 2" xfId="778"/>
    <cellStyle name="Normal 4 2 2 3 2 2" xfId="779"/>
    <cellStyle name="Normal 4 2 2 3 2 2 2" xfId="780"/>
    <cellStyle name="Normal 4 2 2 3 2 2 2 2" xfId="1819"/>
    <cellStyle name="Normal 4 2 2 3 2 2 2 2 2" xfId="4233"/>
    <cellStyle name="Normal 4 2 2 3 2 2 2 3" xfId="3275"/>
    <cellStyle name="Normal 4 2 2 3 2 2 3" xfId="1818"/>
    <cellStyle name="Normal 4 2 2 3 2 2 3 2" xfId="4232"/>
    <cellStyle name="Normal 4 2 2 3 2 2 4" xfId="3274"/>
    <cellStyle name="Normal 4 2 2 3 2 3" xfId="781"/>
    <cellStyle name="Normal 4 2 2 3 2 3 2" xfId="1820"/>
    <cellStyle name="Normal 4 2 2 3 2 3 2 2" xfId="4234"/>
    <cellStyle name="Normal 4 2 2 3 2 3 3" xfId="3276"/>
    <cellStyle name="Normal 4 2 2 3 2 4" xfId="1817"/>
    <cellStyle name="Normal 4 2 2 3 2 4 2" xfId="4231"/>
    <cellStyle name="Normal 4 2 2 3 2 5" xfId="3273"/>
    <cellStyle name="Normal 4 2 2 3 3" xfId="782"/>
    <cellStyle name="Normal 4 2 2 3 3 2" xfId="783"/>
    <cellStyle name="Normal 4 2 2 3 3 2 2" xfId="1822"/>
    <cellStyle name="Normal 4 2 2 3 3 2 2 2" xfId="4236"/>
    <cellStyle name="Normal 4 2 2 3 3 2 3" xfId="3278"/>
    <cellStyle name="Normal 4 2 2 3 3 3" xfId="1821"/>
    <cellStyle name="Normal 4 2 2 3 3 3 2" xfId="4235"/>
    <cellStyle name="Normal 4 2 2 3 3 4" xfId="3277"/>
    <cellStyle name="Normal 4 2 2 3 4" xfId="784"/>
    <cellStyle name="Normal 4 2 2 3 4 2" xfId="1823"/>
    <cellStyle name="Normal 4 2 2 3 4 2 2" xfId="4237"/>
    <cellStyle name="Normal 4 2 2 3 4 3" xfId="3279"/>
    <cellStyle name="Normal 4 2 2 3 5" xfId="1816"/>
    <cellStyle name="Normal 4 2 2 3 5 2" xfId="4230"/>
    <cellStyle name="Normal 4 2 2 3 6" xfId="3272"/>
    <cellStyle name="Normal 4 2 2 4" xfId="785"/>
    <cellStyle name="Normal 4 2 2 4 2" xfId="786"/>
    <cellStyle name="Normal 4 2 2 4 2 2" xfId="787"/>
    <cellStyle name="Normal 4 2 2 4 2 2 2" xfId="1826"/>
    <cellStyle name="Normal 4 2 2 4 2 2 2 2" xfId="4240"/>
    <cellStyle name="Normal 4 2 2 4 2 2 3" xfId="3282"/>
    <cellStyle name="Normal 4 2 2 4 2 3" xfId="1825"/>
    <cellStyle name="Normal 4 2 2 4 2 3 2" xfId="4239"/>
    <cellStyle name="Normal 4 2 2 4 2 4" xfId="3281"/>
    <cellStyle name="Normal 4 2 2 4 3" xfId="788"/>
    <cellStyle name="Normal 4 2 2 4 3 2" xfId="1827"/>
    <cellStyle name="Normal 4 2 2 4 3 2 2" xfId="4241"/>
    <cellStyle name="Normal 4 2 2 4 3 3" xfId="3283"/>
    <cellStyle name="Normal 4 2 2 4 4" xfId="1824"/>
    <cellStyle name="Normal 4 2 2 4 4 2" xfId="4238"/>
    <cellStyle name="Normal 4 2 2 4 5" xfId="3280"/>
    <cellStyle name="Normal 4 2 2 5" xfId="789"/>
    <cellStyle name="Normal 4 2 2 5 2" xfId="790"/>
    <cellStyle name="Normal 4 2 2 5 2 2" xfId="1829"/>
    <cellStyle name="Normal 4 2 2 5 2 2 2" xfId="4243"/>
    <cellStyle name="Normal 4 2 2 5 2 3" xfId="3285"/>
    <cellStyle name="Normal 4 2 2 5 3" xfId="1828"/>
    <cellStyle name="Normal 4 2 2 5 3 2" xfId="4242"/>
    <cellStyle name="Normal 4 2 2 5 4" xfId="3284"/>
    <cellStyle name="Normal 4 2 2 6" xfId="791"/>
    <cellStyle name="Normal 4 2 2 6 2" xfId="792"/>
    <cellStyle name="Normal 4 2 2 6 2 2" xfId="1831"/>
    <cellStyle name="Normal 4 2 2 6 2 2 2" xfId="4245"/>
    <cellStyle name="Normal 4 2 2 6 2 3" xfId="3287"/>
    <cellStyle name="Normal 4 2 2 6 3" xfId="1830"/>
    <cellStyle name="Normal 4 2 2 6 3 2" xfId="4244"/>
    <cellStyle name="Normal 4 2 2 6 4" xfId="3286"/>
    <cellStyle name="Normal 4 2 2 7" xfId="793"/>
    <cellStyle name="Normal 4 2 2 7 2" xfId="1832"/>
    <cellStyle name="Normal 4 2 2 7 2 2" xfId="4246"/>
    <cellStyle name="Normal 4 2 2 7 3" xfId="3288"/>
    <cellStyle name="Normal 4 2 2 8" xfId="1807"/>
    <cellStyle name="Normal 4 2 2 8 2" xfId="4221"/>
    <cellStyle name="Normal 4 2 2 9" xfId="3263"/>
    <cellStyle name="Normal 4 2 3" xfId="794"/>
    <cellStyle name="Normal 4 2 3 2" xfId="795"/>
    <cellStyle name="Normal 4 2 4" xfId="796"/>
    <cellStyle name="Normal 4 2 4 2" xfId="797"/>
    <cellStyle name="Normal 4 2 4 2 2" xfId="798"/>
    <cellStyle name="Normal 4 2 4 2 2 2" xfId="799"/>
    <cellStyle name="Normal 4 2 4 2 2 2 2" xfId="1835"/>
    <cellStyle name="Normal 4 2 4 2 2 2 2 2" xfId="4249"/>
    <cellStyle name="Normal 4 2 4 2 2 2 3" xfId="3294"/>
    <cellStyle name="Normal 4 2 4 2 2 3" xfId="1834"/>
    <cellStyle name="Normal 4 2 4 2 2 3 2" xfId="4248"/>
    <cellStyle name="Normal 4 2 4 2 2 4" xfId="3293"/>
    <cellStyle name="Normal 4 2 4 2 3" xfId="1833"/>
    <cellStyle name="Normal 4 2 4 2 3 2" xfId="4247"/>
    <cellStyle name="Normal 4 2 4 2 4" xfId="3292"/>
    <cellStyle name="Normal 4 2 4 3" xfId="800"/>
    <cellStyle name="Normal 4 2 4 3 2" xfId="801"/>
    <cellStyle name="Normal 4 2 4 3 2 2" xfId="802"/>
    <cellStyle name="Normal 4 2 4 3 2 2 2" xfId="1838"/>
    <cellStyle name="Normal 4 2 4 3 2 2 2 2" xfId="4252"/>
    <cellStyle name="Normal 4 2 4 3 2 2 3" xfId="3297"/>
    <cellStyle name="Normal 4 2 4 3 2 3" xfId="1837"/>
    <cellStyle name="Normal 4 2 4 3 2 3 2" xfId="4251"/>
    <cellStyle name="Normal 4 2 4 3 2 4" xfId="3296"/>
    <cellStyle name="Normal 4 2 4 3 3" xfId="803"/>
    <cellStyle name="Normal 4 2 4 3 3 2" xfId="1839"/>
    <cellStyle name="Normal 4 2 4 3 3 2 2" xfId="4253"/>
    <cellStyle name="Normal 4 2 4 3 3 3" xfId="3298"/>
    <cellStyle name="Normal 4 2 4 3 4" xfId="1836"/>
    <cellStyle name="Normal 4 2 4 3 4 2" xfId="4250"/>
    <cellStyle name="Normal 4 2 4 3 5" xfId="3295"/>
    <cellStyle name="Normal 4 2 4 4" xfId="804"/>
    <cellStyle name="Normal 4 2 4 4 2" xfId="805"/>
    <cellStyle name="Normal 4 2 4 4 2 2" xfId="1841"/>
    <cellStyle name="Normal 4 2 4 4 2 2 2" xfId="4255"/>
    <cellStyle name="Normal 4 2 4 4 2 3" xfId="3300"/>
    <cellStyle name="Normal 4 2 4 4 3" xfId="1840"/>
    <cellStyle name="Normal 4 2 4 4 3 2" xfId="4254"/>
    <cellStyle name="Normal 4 2 4 4 4" xfId="3299"/>
    <cellStyle name="Normal 4 2 4 5" xfId="806"/>
    <cellStyle name="Normal 4 2 4 5 2" xfId="1842"/>
    <cellStyle name="Normal 4 2 4 5 2 2" xfId="4256"/>
    <cellStyle name="Normal 4 2 4 5 3" xfId="3301"/>
    <cellStyle name="Normal 4 2 5" xfId="807"/>
    <cellStyle name="Normal 4 2 5 2" xfId="808"/>
    <cellStyle name="Normal 4 2 5 2 2" xfId="809"/>
    <cellStyle name="Normal 4 2 5 2 2 2" xfId="810"/>
    <cellStyle name="Normal 4 2 5 2 2 2 2" xfId="1845"/>
    <cellStyle name="Normal 4 2 5 2 2 2 2 2" xfId="4259"/>
    <cellStyle name="Normal 4 2 5 2 2 2 3" xfId="3305"/>
    <cellStyle name="Normal 4 2 5 2 2 3" xfId="1844"/>
    <cellStyle name="Normal 4 2 5 2 2 3 2" xfId="4258"/>
    <cellStyle name="Normal 4 2 5 2 2 4" xfId="3304"/>
    <cellStyle name="Normal 4 2 5 2 3" xfId="811"/>
    <cellStyle name="Normal 4 2 5 2 3 2" xfId="1846"/>
    <cellStyle name="Normal 4 2 5 2 3 2 2" xfId="4260"/>
    <cellStyle name="Normal 4 2 5 2 3 3" xfId="3306"/>
    <cellStyle name="Normal 4 2 5 2 4" xfId="1843"/>
    <cellStyle name="Normal 4 2 5 2 4 2" xfId="4257"/>
    <cellStyle name="Normal 4 2 5 2 5" xfId="3303"/>
    <cellStyle name="Normal 4 2 5 3" xfId="812"/>
    <cellStyle name="Normal 4 2 5 3 2" xfId="813"/>
    <cellStyle name="Normal 4 2 5 3 2 2" xfId="1848"/>
    <cellStyle name="Normal 4 2 5 3 2 2 2" xfId="4262"/>
    <cellStyle name="Normal 4 2 5 3 2 3" xfId="3308"/>
    <cellStyle name="Normal 4 2 5 3 3" xfId="1847"/>
    <cellStyle name="Normal 4 2 5 3 3 2" xfId="4261"/>
    <cellStyle name="Normal 4 2 5 3 4" xfId="3307"/>
    <cellStyle name="Normal 4 2 5 4" xfId="814"/>
    <cellStyle name="Normal 4 2 5 4 2" xfId="1849"/>
    <cellStyle name="Normal 4 2 5 4 2 2" xfId="4263"/>
    <cellStyle name="Normal 4 2 5 4 3" xfId="3309"/>
    <cellStyle name="Normal 4 2 6" xfId="815"/>
    <cellStyle name="Normal 4 2 6 2" xfId="816"/>
    <cellStyle name="Normal 4 2 6 2 2" xfId="817"/>
    <cellStyle name="Normal 4 2 6 2 2 2" xfId="1852"/>
    <cellStyle name="Normal 4 2 6 2 2 2 2" xfId="4266"/>
    <cellStyle name="Normal 4 2 6 2 2 3" xfId="3312"/>
    <cellStyle name="Normal 4 2 6 2 3" xfId="1851"/>
    <cellStyle name="Normal 4 2 6 2 3 2" xfId="4265"/>
    <cellStyle name="Normal 4 2 6 2 4" xfId="3311"/>
    <cellStyle name="Normal 4 2 6 3" xfId="818"/>
    <cellStyle name="Normal 4 2 6 3 2" xfId="1853"/>
    <cellStyle name="Normal 4 2 6 3 2 2" xfId="4267"/>
    <cellStyle name="Normal 4 2 6 3 3" xfId="3313"/>
    <cellStyle name="Normal 4 2 6 4" xfId="1850"/>
    <cellStyle name="Normal 4 2 6 4 2" xfId="4264"/>
    <cellStyle name="Normal 4 2 6 5" xfId="3310"/>
    <cellStyle name="Normal 4 2 7" xfId="819"/>
    <cellStyle name="Normal 4 2 7 2" xfId="820"/>
    <cellStyle name="Normal 4 2 7 2 2" xfId="1855"/>
    <cellStyle name="Normal 4 2 7 2 2 2" xfId="4269"/>
    <cellStyle name="Normal 4 2 7 2 3" xfId="3315"/>
    <cellStyle name="Normal 4 2 7 3" xfId="1854"/>
    <cellStyle name="Normal 4 2 7 3 2" xfId="4268"/>
    <cellStyle name="Normal 4 2 7 4" xfId="3314"/>
    <cellStyle name="Normal 4 2 8" xfId="821"/>
    <cellStyle name="Normal 4 2 8 2" xfId="822"/>
    <cellStyle name="Normal 4 2 8 2 2" xfId="1857"/>
    <cellStyle name="Normal 4 2 8 2 2 2" xfId="4271"/>
    <cellStyle name="Normal 4 2 8 2 3" xfId="3317"/>
    <cellStyle name="Normal 4 2 8 3" xfId="1856"/>
    <cellStyle name="Normal 4 2 8 3 2" xfId="4270"/>
    <cellStyle name="Normal 4 2 8 4" xfId="3316"/>
    <cellStyle name="Normal 4 2 9" xfId="823"/>
    <cellStyle name="Normal 4 2 9 2" xfId="1858"/>
    <cellStyle name="Normal 4 2 9 2 2" xfId="4272"/>
    <cellStyle name="Normal 4 2 9 3" xfId="3318"/>
    <cellStyle name="Normal 4 3" xfId="824"/>
    <cellStyle name="Normal 4 3 2" xfId="825"/>
    <cellStyle name="Normal 4 3 2 2" xfId="826"/>
    <cellStyle name="Normal 4 3 2 2 2" xfId="827"/>
    <cellStyle name="Normal 4 3 2 2 2 2" xfId="828"/>
    <cellStyle name="Normal 4 3 2 2 2 2 2" xfId="1862"/>
    <cellStyle name="Normal 4 3 2 2 2 2 2 2" xfId="4276"/>
    <cellStyle name="Normal 4 3 2 2 2 2 3" xfId="3323"/>
    <cellStyle name="Normal 4 3 2 2 2 3" xfId="1861"/>
    <cellStyle name="Normal 4 3 2 2 2 3 2" xfId="4275"/>
    <cellStyle name="Normal 4 3 2 2 2 4" xfId="3322"/>
    <cellStyle name="Normal 4 3 2 2 3" xfId="829"/>
    <cellStyle name="Normal 4 3 2 2 3 2" xfId="1863"/>
    <cellStyle name="Normal 4 3 2 2 3 2 2" xfId="4277"/>
    <cellStyle name="Normal 4 3 2 2 3 3" xfId="3324"/>
    <cellStyle name="Normal 4 3 2 2 4" xfId="1860"/>
    <cellStyle name="Normal 4 3 2 2 4 2" xfId="4274"/>
    <cellStyle name="Normal 4 3 2 2 5" xfId="3321"/>
    <cellStyle name="Normal 4 3 2 3" xfId="830"/>
    <cellStyle name="Normal 4 3 2 3 2" xfId="831"/>
    <cellStyle name="Normal 4 3 2 3 2 2" xfId="1865"/>
    <cellStyle name="Normal 4 3 2 3 2 2 2" xfId="4279"/>
    <cellStyle name="Normal 4 3 2 3 2 3" xfId="3326"/>
    <cellStyle name="Normal 4 3 2 3 3" xfId="1864"/>
    <cellStyle name="Normal 4 3 2 3 3 2" xfId="4278"/>
    <cellStyle name="Normal 4 3 2 3 4" xfId="3325"/>
    <cellStyle name="Normal 4 3 2 4" xfId="832"/>
    <cellStyle name="Normal 4 3 2 4 2" xfId="1866"/>
    <cellStyle name="Normal 4 3 2 4 2 2" xfId="4280"/>
    <cellStyle name="Normal 4 3 2 4 3" xfId="3327"/>
    <cellStyle name="Normal 4 3 2 5" xfId="1859"/>
    <cellStyle name="Normal 4 3 2 5 2" xfId="4273"/>
    <cellStyle name="Normal 4 3 2 6" xfId="3320"/>
    <cellStyle name="Normal 4 3 3" xfId="833"/>
    <cellStyle name="Normal 4 3 3 2" xfId="834"/>
    <cellStyle name="Normal 4 3 3 2 2" xfId="835"/>
    <cellStyle name="Normal 4 3 3 2 2 2" xfId="836"/>
    <cellStyle name="Normal 4 3 3 2 2 2 2" xfId="1870"/>
    <cellStyle name="Normal 4 3 3 2 2 2 2 2" xfId="4284"/>
    <cellStyle name="Normal 4 3 3 2 2 2 3" xfId="3331"/>
    <cellStyle name="Normal 4 3 3 2 2 3" xfId="1869"/>
    <cellStyle name="Normal 4 3 3 2 2 3 2" xfId="4283"/>
    <cellStyle name="Normal 4 3 3 2 2 4" xfId="3330"/>
    <cellStyle name="Normal 4 3 3 2 3" xfId="837"/>
    <cellStyle name="Normal 4 3 3 2 3 2" xfId="1871"/>
    <cellStyle name="Normal 4 3 3 2 3 2 2" xfId="4285"/>
    <cellStyle name="Normal 4 3 3 2 3 3" xfId="3332"/>
    <cellStyle name="Normal 4 3 3 2 4" xfId="1868"/>
    <cellStyle name="Normal 4 3 3 2 4 2" xfId="4282"/>
    <cellStyle name="Normal 4 3 3 2 5" xfId="3329"/>
    <cellStyle name="Normal 4 3 3 3" xfId="838"/>
    <cellStyle name="Normal 4 3 3 3 2" xfId="839"/>
    <cellStyle name="Normal 4 3 3 3 2 2" xfId="1873"/>
    <cellStyle name="Normal 4 3 3 3 2 2 2" xfId="4287"/>
    <cellStyle name="Normal 4 3 3 3 2 3" xfId="3334"/>
    <cellStyle name="Normal 4 3 3 3 3" xfId="1872"/>
    <cellStyle name="Normal 4 3 3 3 3 2" xfId="4286"/>
    <cellStyle name="Normal 4 3 3 3 4" xfId="3333"/>
    <cellStyle name="Normal 4 3 3 4" xfId="840"/>
    <cellStyle name="Normal 4 3 3 4 2" xfId="1874"/>
    <cellStyle name="Normal 4 3 3 4 2 2" xfId="4288"/>
    <cellStyle name="Normal 4 3 3 4 3" xfId="3335"/>
    <cellStyle name="Normal 4 3 3 5" xfId="1867"/>
    <cellStyle name="Normal 4 3 3 5 2" xfId="4281"/>
    <cellStyle name="Normal 4 3 3 6" xfId="3328"/>
    <cellStyle name="Normal 4 3 4" xfId="841"/>
    <cellStyle name="Normal 4 3 4 2" xfId="842"/>
    <cellStyle name="Normal 4 3 4 2 2" xfId="843"/>
    <cellStyle name="Normal 4 3 4 2 2 2" xfId="1877"/>
    <cellStyle name="Normal 4 3 4 2 2 2 2" xfId="4291"/>
    <cellStyle name="Normal 4 3 4 2 2 3" xfId="3338"/>
    <cellStyle name="Normal 4 3 4 2 3" xfId="1876"/>
    <cellStyle name="Normal 4 3 4 2 3 2" xfId="4290"/>
    <cellStyle name="Normal 4 3 4 2 4" xfId="3337"/>
    <cellStyle name="Normal 4 3 4 3" xfId="1875"/>
    <cellStyle name="Normal 4 3 4 3 2" xfId="4289"/>
    <cellStyle name="Normal 4 3 4 4" xfId="3336"/>
    <cellStyle name="Normal 4 3 5" xfId="844"/>
    <cellStyle name="Normal 4 3 5 2" xfId="845"/>
    <cellStyle name="Normal 4 3 5 2 2" xfId="846"/>
    <cellStyle name="Normal 4 3 5 2 2 2" xfId="1880"/>
    <cellStyle name="Normal 4 3 5 2 2 2 2" xfId="4294"/>
    <cellStyle name="Normal 4 3 5 2 2 3" xfId="3341"/>
    <cellStyle name="Normal 4 3 5 2 3" xfId="1879"/>
    <cellStyle name="Normal 4 3 5 2 3 2" xfId="4293"/>
    <cellStyle name="Normal 4 3 5 2 4" xfId="3340"/>
    <cellStyle name="Normal 4 3 5 3" xfId="847"/>
    <cellStyle name="Normal 4 3 5 3 2" xfId="1881"/>
    <cellStyle name="Normal 4 3 5 3 2 2" xfId="4295"/>
    <cellStyle name="Normal 4 3 5 3 3" xfId="3342"/>
    <cellStyle name="Normal 4 3 5 4" xfId="1878"/>
    <cellStyle name="Normal 4 3 5 4 2" xfId="4292"/>
    <cellStyle name="Normal 4 3 5 5" xfId="3339"/>
    <cellStyle name="Normal 4 3 6" xfId="848"/>
    <cellStyle name="Normal 4 3 6 2" xfId="849"/>
    <cellStyle name="Normal 4 3 6 2 2" xfId="1883"/>
    <cellStyle name="Normal 4 3 6 2 2 2" xfId="4297"/>
    <cellStyle name="Normal 4 3 6 2 3" xfId="3344"/>
    <cellStyle name="Normal 4 3 6 3" xfId="1882"/>
    <cellStyle name="Normal 4 3 6 3 2" xfId="4296"/>
    <cellStyle name="Normal 4 3 6 4" xfId="3343"/>
    <cellStyle name="Normal 4 3 7" xfId="850"/>
    <cellStyle name="Normal 4 3 7 2" xfId="851"/>
    <cellStyle name="Normal 4 3 7 2 2" xfId="1885"/>
    <cellStyle name="Normal 4 3 7 2 2 2" xfId="4299"/>
    <cellStyle name="Normal 4 3 7 2 3" xfId="3346"/>
    <cellStyle name="Normal 4 3 7 3" xfId="1884"/>
    <cellStyle name="Normal 4 3 7 3 2" xfId="4298"/>
    <cellStyle name="Normal 4 3 7 4" xfId="3345"/>
    <cellStyle name="Normal 4 3 8" xfId="852"/>
    <cellStyle name="Normal 4 3 8 2" xfId="1886"/>
    <cellStyle name="Normal 4 3 8 2 2" xfId="4300"/>
    <cellStyle name="Normal 4 3 8 3" xfId="3347"/>
    <cellStyle name="Normal 4 4" xfId="853"/>
    <cellStyle name="Normal 4 4 2" xfId="854"/>
    <cellStyle name="Normal 4 5" xfId="855"/>
    <cellStyle name="Normal 4 5 2" xfId="856"/>
    <cellStyle name="Normal 4 5 2 2" xfId="857"/>
    <cellStyle name="Normal 4 5 2 2 2" xfId="858"/>
    <cellStyle name="Normal 4 5 2 2 2 2" xfId="1889"/>
    <cellStyle name="Normal 4 5 2 2 2 2 2" xfId="4303"/>
    <cellStyle name="Normal 4 5 2 2 2 3" xfId="3353"/>
    <cellStyle name="Normal 4 5 2 2 3" xfId="1888"/>
    <cellStyle name="Normal 4 5 2 2 3 2" xfId="4302"/>
    <cellStyle name="Normal 4 5 2 2 4" xfId="3352"/>
    <cellStyle name="Normal 4 5 2 3" xfId="1887"/>
    <cellStyle name="Normal 4 5 2 3 2" xfId="4301"/>
    <cellStyle name="Normal 4 5 2 4" xfId="3351"/>
    <cellStyle name="Normal 4 5 3" xfId="859"/>
    <cellStyle name="Normal 4 5 3 2" xfId="860"/>
    <cellStyle name="Normal 4 5 3 2 2" xfId="861"/>
    <cellStyle name="Normal 4 5 3 2 2 2" xfId="1892"/>
    <cellStyle name="Normal 4 5 3 2 2 2 2" xfId="4306"/>
    <cellStyle name="Normal 4 5 3 2 2 3" xfId="3356"/>
    <cellStyle name="Normal 4 5 3 2 3" xfId="1891"/>
    <cellStyle name="Normal 4 5 3 2 3 2" xfId="4305"/>
    <cellStyle name="Normal 4 5 3 2 4" xfId="3355"/>
    <cellStyle name="Normal 4 5 3 3" xfId="862"/>
    <cellStyle name="Normal 4 5 3 3 2" xfId="1893"/>
    <cellStyle name="Normal 4 5 3 3 2 2" xfId="4307"/>
    <cellStyle name="Normal 4 5 3 3 3" xfId="3357"/>
    <cellStyle name="Normal 4 5 3 4" xfId="1890"/>
    <cellStyle name="Normal 4 5 3 4 2" xfId="4304"/>
    <cellStyle name="Normal 4 5 3 5" xfId="3354"/>
    <cellStyle name="Normal 4 5 4" xfId="863"/>
    <cellStyle name="Normal 4 5 4 2" xfId="864"/>
    <cellStyle name="Normal 4 5 4 2 2" xfId="1895"/>
    <cellStyle name="Normal 4 5 4 2 2 2" xfId="4309"/>
    <cellStyle name="Normal 4 5 4 2 3" xfId="3359"/>
    <cellStyle name="Normal 4 5 4 3" xfId="1894"/>
    <cellStyle name="Normal 4 5 4 3 2" xfId="4308"/>
    <cellStyle name="Normal 4 5 4 4" xfId="3358"/>
    <cellStyle name="Normal 4 5 5" xfId="865"/>
    <cellStyle name="Normal 4 5 5 2" xfId="1896"/>
    <cellStyle name="Normal 4 5 5 2 2" xfId="4310"/>
    <cellStyle name="Normal 4 5 5 3" xfId="3360"/>
    <cellStyle name="Normal 4 6" xfId="866"/>
    <cellStyle name="Normal 4 6 2" xfId="867"/>
    <cellStyle name="Normal 4 6 2 2" xfId="868"/>
    <cellStyle name="Normal 4 6 2 2 2" xfId="869"/>
    <cellStyle name="Normal 4 6 2 2 2 2" xfId="1900"/>
    <cellStyle name="Normal 4 6 2 2 2 2 2" xfId="4314"/>
    <cellStyle name="Normal 4 6 2 2 2 3" xfId="3364"/>
    <cellStyle name="Normal 4 6 2 2 3" xfId="1899"/>
    <cellStyle name="Normal 4 6 2 2 3 2" xfId="4313"/>
    <cellStyle name="Normal 4 6 2 2 4" xfId="3363"/>
    <cellStyle name="Normal 4 6 2 3" xfId="870"/>
    <cellStyle name="Normal 4 6 2 3 2" xfId="1901"/>
    <cellStyle name="Normal 4 6 2 3 2 2" xfId="4315"/>
    <cellStyle name="Normal 4 6 2 3 3" xfId="3365"/>
    <cellStyle name="Normal 4 6 2 4" xfId="1898"/>
    <cellStyle name="Normal 4 6 2 4 2" xfId="4312"/>
    <cellStyle name="Normal 4 6 2 5" xfId="3362"/>
    <cellStyle name="Normal 4 6 3" xfId="871"/>
    <cellStyle name="Normal 4 6 3 2" xfId="872"/>
    <cellStyle name="Normal 4 6 3 2 2" xfId="1903"/>
    <cellStyle name="Normal 4 6 3 2 2 2" xfId="4317"/>
    <cellStyle name="Normal 4 6 3 2 3" xfId="3367"/>
    <cellStyle name="Normal 4 6 3 3" xfId="1902"/>
    <cellStyle name="Normal 4 6 3 3 2" xfId="4316"/>
    <cellStyle name="Normal 4 6 3 4" xfId="3366"/>
    <cellStyle name="Normal 4 6 4" xfId="873"/>
    <cellStyle name="Normal 4 6 4 2" xfId="1904"/>
    <cellStyle name="Normal 4 6 4 2 2" xfId="4318"/>
    <cellStyle name="Normal 4 6 4 3" xfId="3368"/>
    <cellStyle name="Normal 4 6 5" xfId="1897"/>
    <cellStyle name="Normal 4 6 5 2" xfId="4311"/>
    <cellStyle name="Normal 4 6 6" xfId="3361"/>
    <cellStyle name="Normal 4 7" xfId="874"/>
    <cellStyle name="Normal 4 7 2" xfId="875"/>
    <cellStyle name="Normal 4 7 2 2" xfId="876"/>
    <cellStyle name="Normal 4 7 2 2 2" xfId="1907"/>
    <cellStyle name="Normal 4 7 2 2 2 2" xfId="4321"/>
    <cellStyle name="Normal 4 7 2 2 3" xfId="3371"/>
    <cellStyle name="Normal 4 7 2 3" xfId="1906"/>
    <cellStyle name="Normal 4 7 2 3 2" xfId="4320"/>
    <cellStyle name="Normal 4 7 2 4" xfId="3370"/>
    <cellStyle name="Normal 4 7 3" xfId="877"/>
    <cellStyle name="Normal 4 7 3 2" xfId="1908"/>
    <cellStyle name="Normal 4 7 3 2 2" xfId="4322"/>
    <cellStyle name="Normal 4 7 3 3" xfId="3372"/>
    <cellStyle name="Normal 4 7 4" xfId="1905"/>
    <cellStyle name="Normal 4 7 4 2" xfId="4319"/>
    <cellStyle name="Normal 4 7 5" xfId="3369"/>
    <cellStyle name="Normal 4 8" xfId="878"/>
    <cellStyle name="Normal 4 8 2" xfId="879"/>
    <cellStyle name="Normal 4 8 2 2" xfId="1910"/>
    <cellStyle name="Normal 4 8 2 2 2" xfId="4324"/>
    <cellStyle name="Normal 4 8 2 3" xfId="3374"/>
    <cellStyle name="Normal 4 8 3" xfId="1909"/>
    <cellStyle name="Normal 4 8 3 2" xfId="4323"/>
    <cellStyle name="Normal 4 8 4" xfId="3373"/>
    <cellStyle name="Normal 4 9" xfId="880"/>
    <cellStyle name="Normal 4 9 2" xfId="881"/>
    <cellStyle name="Normal 4 9 2 2" xfId="1912"/>
    <cellStyle name="Normal 4 9 2 2 2" xfId="4326"/>
    <cellStyle name="Normal 4 9 2 3" xfId="3376"/>
    <cellStyle name="Normal 4 9 3" xfId="1911"/>
    <cellStyle name="Normal 4 9 3 2" xfId="4325"/>
    <cellStyle name="Normal 4 9 4" xfId="3375"/>
    <cellStyle name="Normal 40" xfId="882"/>
    <cellStyle name="Normal 40 10" xfId="883"/>
    <cellStyle name="Normal 40 10 2" xfId="884"/>
    <cellStyle name="Normal 40 10 2 2" xfId="885"/>
    <cellStyle name="Normal 40 10 2 3" xfId="886"/>
    <cellStyle name="Normal 40 10 2 3 2" xfId="887"/>
    <cellStyle name="Normal 40 10 3" xfId="888"/>
    <cellStyle name="Normal 40 10 3 2" xfId="889"/>
    <cellStyle name="Normal 40 10 3 2 2" xfId="890"/>
    <cellStyle name="Normal 40 2" xfId="891"/>
    <cellStyle name="Normal 40 2 2" xfId="892"/>
    <cellStyle name="Normal 40 2 3" xfId="893"/>
    <cellStyle name="Normal 40 2 3 2" xfId="894"/>
    <cellStyle name="Normal 40 3" xfId="895"/>
    <cellStyle name="Normal 40 3 2" xfId="896"/>
    <cellStyle name="Normal 40 3 2 2" xfId="897"/>
    <cellStyle name="Normal 41" xfId="898"/>
    <cellStyle name="Normal 41 14" xfId="899"/>
    <cellStyle name="Normal 41 14 2" xfId="900"/>
    <cellStyle name="Normal 41 14 2 2" xfId="901"/>
    <cellStyle name="Normal 41 14 2 3" xfId="902"/>
    <cellStyle name="Normal 41 14 2 3 2" xfId="903"/>
    <cellStyle name="Normal 41 14 3" xfId="904"/>
    <cellStyle name="Normal 41 14 3 2" xfId="905"/>
    <cellStyle name="Normal 41 14 3 2 2" xfId="906"/>
    <cellStyle name="Normal 41 16" xfId="907"/>
    <cellStyle name="Normal 41 16 2" xfId="908"/>
    <cellStyle name="Normal 41 16 2 2" xfId="909"/>
    <cellStyle name="Normal 41 16 2 3" xfId="910"/>
    <cellStyle name="Normal 41 16 2 3 2" xfId="911"/>
    <cellStyle name="Normal 41 16 3" xfId="912"/>
    <cellStyle name="Normal 41 16 3 2" xfId="913"/>
    <cellStyle name="Normal 41 16 3 2 2" xfId="914"/>
    <cellStyle name="Normal 41 17" xfId="915"/>
    <cellStyle name="Normal 41 17 2" xfId="916"/>
    <cellStyle name="Normal 41 17 2 2" xfId="917"/>
    <cellStyle name="Normal 41 17 2 3" xfId="918"/>
    <cellStyle name="Normal 41 17 2 3 2" xfId="919"/>
    <cellStyle name="Normal 41 17 3" xfId="920"/>
    <cellStyle name="Normal 41 17 3 2" xfId="921"/>
    <cellStyle name="Normal 41 17 3 2 2" xfId="922"/>
    <cellStyle name="Normal 41 2" xfId="923"/>
    <cellStyle name="Normal 41 2 2" xfId="924"/>
    <cellStyle name="Normal 41 2 3" xfId="925"/>
    <cellStyle name="Normal 41 2 3 2" xfId="926"/>
    <cellStyle name="Normal 41 3" xfId="927"/>
    <cellStyle name="Normal 41 3 2" xfId="928"/>
    <cellStyle name="Normal 41 3 2 2" xfId="929"/>
    <cellStyle name="Normal 42" xfId="930"/>
    <cellStyle name="Normal 42 10" xfId="931"/>
    <cellStyle name="Normal 42 10 2" xfId="932"/>
    <cellStyle name="Normal 42 10 2 2" xfId="933"/>
    <cellStyle name="Normal 42 10 2 3" xfId="934"/>
    <cellStyle name="Normal 42 10 2 3 2" xfId="935"/>
    <cellStyle name="Normal 42 10 3" xfId="936"/>
    <cellStyle name="Normal 42 10 4" xfId="937"/>
    <cellStyle name="Normal 42 10 4 2" xfId="938"/>
    <cellStyle name="Normal 42 10 4 2 2" xfId="939"/>
    <cellStyle name="Normal 42 2" xfId="940"/>
    <cellStyle name="Normal 42 2 2" xfId="941"/>
    <cellStyle name="Normal 42 2 3" xfId="942"/>
    <cellStyle name="Normal 42 2 3 2" xfId="943"/>
    <cellStyle name="Normal 42 3" xfId="944"/>
    <cellStyle name="Normal 42 3 2" xfId="945"/>
    <cellStyle name="Normal 42 3 2 2" xfId="946"/>
    <cellStyle name="Normal 43" xfId="947"/>
    <cellStyle name="Normal 43 2" xfId="948"/>
    <cellStyle name="Normal 43 2 2" xfId="949"/>
    <cellStyle name="Normal 43 2 3" xfId="950"/>
    <cellStyle name="Normal 43 2 3 2" xfId="951"/>
    <cellStyle name="Normal 43 3" xfId="952"/>
    <cellStyle name="Normal 43 3 2" xfId="953"/>
    <cellStyle name="Normal 43 3 2 2" xfId="954"/>
    <cellStyle name="Normal 44" xfId="955"/>
    <cellStyle name="Normal 44 2" xfId="956"/>
    <cellStyle name="Normal 44 2 2" xfId="957"/>
    <cellStyle name="Normal 44 2 3" xfId="958"/>
    <cellStyle name="Normal 44 2 3 2" xfId="959"/>
    <cellStyle name="Normal 44 3" xfId="960"/>
    <cellStyle name="Normal 44 3 2" xfId="961"/>
    <cellStyle name="Normal 44 3 2 2" xfId="962"/>
    <cellStyle name="Normal 45" xfId="963"/>
    <cellStyle name="Normal 45 2" xfId="964"/>
    <cellStyle name="Normal 45 2 2" xfId="965"/>
    <cellStyle name="Normal 45 2 3" xfId="966"/>
    <cellStyle name="Normal 45 2 3 2" xfId="967"/>
    <cellStyle name="Normal 45 3" xfId="968"/>
    <cellStyle name="Normal 45 4" xfId="969"/>
    <cellStyle name="Normal 45 4 2" xfId="970"/>
    <cellStyle name="Normal 45 4 2 2" xfId="971"/>
    <cellStyle name="Normal 46" xfId="972"/>
    <cellStyle name="Normal 47" xfId="973"/>
    <cellStyle name="Normal 48" xfId="974"/>
    <cellStyle name="Normal 48 2" xfId="975"/>
    <cellStyle name="Normal 48 2 2" xfId="976"/>
    <cellStyle name="Normal 48 2 3" xfId="977"/>
    <cellStyle name="Normal 48 2 3 2" xfId="978"/>
    <cellStyle name="Normal 48 3" xfId="979"/>
    <cellStyle name="Normal 48 3 2" xfId="980"/>
    <cellStyle name="Normal 48 3 2 2" xfId="981"/>
    <cellStyle name="Normal 49" xfId="982"/>
    <cellStyle name="Normal 5" xfId="76"/>
    <cellStyle name="Normal 5 2" xfId="984"/>
    <cellStyle name="Normal 5 3" xfId="985"/>
    <cellStyle name="Normal 5 4" xfId="1575"/>
    <cellStyle name="Normal 5 5" xfId="983"/>
    <cellStyle name="Normal 50" xfId="986"/>
    <cellStyle name="Normal 51" xfId="987"/>
    <cellStyle name="Normal 51 2" xfId="988"/>
    <cellStyle name="Normal 51 2 2" xfId="989"/>
    <cellStyle name="Normal 51 2 3" xfId="990"/>
    <cellStyle name="Normal 51 2 3 2" xfId="991"/>
    <cellStyle name="Normal 51 3" xfId="992"/>
    <cellStyle name="Normal 51 3 2" xfId="993"/>
    <cellStyle name="Normal 51 3 2 2" xfId="994"/>
    <cellStyle name="Normal 52" xfId="995"/>
    <cellStyle name="Normal 52 2" xfId="996"/>
    <cellStyle name="Normal 52 2 2" xfId="997"/>
    <cellStyle name="Normal 52 2 3" xfId="998"/>
    <cellStyle name="Normal 52 2 3 2" xfId="999"/>
    <cellStyle name="Normal 52 3" xfId="1000"/>
    <cellStyle name="Normal 52 3 2" xfId="1001"/>
    <cellStyle name="Normal 52 3 2 2" xfId="1002"/>
    <cellStyle name="Normal 53" xfId="1003"/>
    <cellStyle name="Normal 53 2" xfId="1004"/>
    <cellStyle name="Normal 53 2 2" xfId="1005"/>
    <cellStyle name="Normal 53 2 3" xfId="1006"/>
    <cellStyle name="Normal 53 2 3 2" xfId="1007"/>
    <cellStyle name="Normal 53 3" xfId="1008"/>
    <cellStyle name="Normal 53 4" xfId="1009"/>
    <cellStyle name="Normal 54" xfId="1010"/>
    <cellStyle name="Normal 55" xfId="1011"/>
    <cellStyle name="Normal 55 2" xfId="1012"/>
    <cellStyle name="Normal 55 2 2" xfId="1013"/>
    <cellStyle name="Normal 55 2 3" xfId="1014"/>
    <cellStyle name="Normal 55 2 3 2" xfId="1015"/>
    <cellStyle name="Normal 55 3" xfId="1016"/>
    <cellStyle name="Normal 55 3 2" xfId="1017"/>
    <cellStyle name="Normal 55 3 2 2" xfId="1018"/>
    <cellStyle name="Normal 56" xfId="1019"/>
    <cellStyle name="Normal 56 2" xfId="1020"/>
    <cellStyle name="Normal 56 2 2" xfId="1021"/>
    <cellStyle name="Normal 56 2 3" xfId="1022"/>
    <cellStyle name="Normal 56 2 3 2" xfId="1023"/>
    <cellStyle name="Normal 56 3" xfId="1024"/>
    <cellStyle name="Normal 56 3 2" xfId="1025"/>
    <cellStyle name="Normal 56 3 2 2" xfId="1026"/>
    <cellStyle name="Normal 57" xfId="1027"/>
    <cellStyle name="Normal 57 2" xfId="1028"/>
    <cellStyle name="Normal 57 2 2" xfId="1029"/>
    <cellStyle name="Normal 57 2 3" xfId="1030"/>
    <cellStyle name="Normal 57 2 3 2" xfId="1031"/>
    <cellStyle name="Normal 57 3" xfId="1032"/>
    <cellStyle name="Normal 57 3 2" xfId="1033"/>
    <cellStyle name="Normal 57 3 2 2" xfId="1034"/>
    <cellStyle name="Normal 58" xfId="1035"/>
    <cellStyle name="Normal 58 2" xfId="1036"/>
    <cellStyle name="Normal 58 2 2" xfId="1037"/>
    <cellStyle name="Normal 58 2 3" xfId="1038"/>
    <cellStyle name="Normal 58 2 3 2" xfId="1039"/>
    <cellStyle name="Normal 58 3" xfId="1040"/>
    <cellStyle name="Normal 58 3 2" xfId="1041"/>
    <cellStyle name="Normal 58 3 2 2" xfId="1042"/>
    <cellStyle name="Normal 59" xfId="1043"/>
    <cellStyle name="Normal 59 2" xfId="1044"/>
    <cellStyle name="Normal 59 2 2" xfId="1045"/>
    <cellStyle name="Normal 59 2 3" xfId="1046"/>
    <cellStyle name="Normal 59 2 3 2" xfId="1047"/>
    <cellStyle name="Normal 59 3" xfId="1048"/>
    <cellStyle name="Normal 59 3 2" xfId="1049"/>
    <cellStyle name="Normal 59 3 2 2" xfId="1050"/>
    <cellStyle name="Normal 6" xfId="98"/>
    <cellStyle name="Normal 6 10" xfId="1052"/>
    <cellStyle name="Normal 6 2" xfId="1053"/>
    <cellStyle name="Normal 6 3" xfId="1574"/>
    <cellStyle name="Normal 6 3 2" xfId="3994"/>
    <cellStyle name="Normal 6 4" xfId="1051"/>
    <cellStyle name="Normal 6 5" xfId="2670"/>
    <cellStyle name="Normal 60" xfId="1054"/>
    <cellStyle name="Normal 60 2" xfId="1055"/>
    <cellStyle name="Normal 60 2 2" xfId="1056"/>
    <cellStyle name="Normal 60 2 3" xfId="1057"/>
    <cellStyle name="Normal 60 3" xfId="1058"/>
    <cellStyle name="Normal 60 4" xfId="1059"/>
    <cellStyle name="Normal 61" xfId="1060"/>
    <cellStyle name="Normal 61 2" xfId="1061"/>
    <cellStyle name="Normal 61 2 2" xfId="1062"/>
    <cellStyle name="Normal 61 2 3" xfId="1063"/>
    <cellStyle name="Normal 61 2 3 2" xfId="1064"/>
    <cellStyle name="Normal 61 3" xfId="1065"/>
    <cellStyle name="Normal 61 4" xfId="1066"/>
    <cellStyle name="Normal 61 5" xfId="1067"/>
    <cellStyle name="Normal 62" xfId="1068"/>
    <cellStyle name="Normal 62 2" xfId="1069"/>
    <cellStyle name="Normal 63" xfId="1070"/>
    <cellStyle name="Normal 64" xfId="1071"/>
    <cellStyle name="Normal 64 10" xfId="1913"/>
    <cellStyle name="Normal 64 10 2" xfId="4327"/>
    <cellStyle name="Normal 64 11" xfId="3537"/>
    <cellStyle name="Normal 64 2" xfId="1072"/>
    <cellStyle name="Normal 64 2 10" xfId="3538"/>
    <cellStyle name="Normal 64 2 2" xfId="1073"/>
    <cellStyle name="Normal 64 2 2 2" xfId="1074"/>
    <cellStyle name="Normal 64 2 2 2 2" xfId="1075"/>
    <cellStyle name="Normal 64 2 2 2 2 2" xfId="1076"/>
    <cellStyle name="Normal 64 2 2 2 2 2 2" xfId="1077"/>
    <cellStyle name="Normal 64 2 2 2 2 2 2 2" xfId="1919"/>
    <cellStyle name="Normal 64 2 2 2 2 2 2 2 2" xfId="4333"/>
    <cellStyle name="Normal 64 2 2 2 2 2 2 3" xfId="3543"/>
    <cellStyle name="Normal 64 2 2 2 2 2 3" xfId="1918"/>
    <cellStyle name="Normal 64 2 2 2 2 2 3 2" xfId="4332"/>
    <cellStyle name="Normal 64 2 2 2 2 2 4" xfId="3542"/>
    <cellStyle name="Normal 64 2 2 2 2 3" xfId="1078"/>
    <cellStyle name="Normal 64 2 2 2 2 3 2" xfId="1920"/>
    <cellStyle name="Normal 64 2 2 2 2 3 2 2" xfId="4334"/>
    <cellStyle name="Normal 64 2 2 2 2 3 3" xfId="3544"/>
    <cellStyle name="Normal 64 2 2 2 2 4" xfId="1917"/>
    <cellStyle name="Normal 64 2 2 2 2 4 2" xfId="4331"/>
    <cellStyle name="Normal 64 2 2 2 2 5" xfId="3541"/>
    <cellStyle name="Normal 64 2 2 2 3" xfId="1079"/>
    <cellStyle name="Normal 64 2 2 2 3 2" xfId="1080"/>
    <cellStyle name="Normal 64 2 2 2 3 2 2" xfId="1922"/>
    <cellStyle name="Normal 64 2 2 2 3 2 2 2" xfId="4336"/>
    <cellStyle name="Normal 64 2 2 2 3 2 3" xfId="3546"/>
    <cellStyle name="Normal 64 2 2 2 3 3" xfId="1921"/>
    <cellStyle name="Normal 64 2 2 2 3 3 2" xfId="4335"/>
    <cellStyle name="Normal 64 2 2 2 3 4" xfId="3545"/>
    <cellStyle name="Normal 64 2 2 2 4" xfId="1081"/>
    <cellStyle name="Normal 64 2 2 2 4 2" xfId="1923"/>
    <cellStyle name="Normal 64 2 2 2 4 2 2" xfId="4337"/>
    <cellStyle name="Normal 64 2 2 2 4 3" xfId="3547"/>
    <cellStyle name="Normal 64 2 2 2 5" xfId="1916"/>
    <cellStyle name="Normal 64 2 2 2 5 2" xfId="4330"/>
    <cellStyle name="Normal 64 2 2 2 6" xfId="3540"/>
    <cellStyle name="Normal 64 2 2 3" xfId="1082"/>
    <cellStyle name="Normal 64 2 2 3 2" xfId="1083"/>
    <cellStyle name="Normal 64 2 2 3 2 2" xfId="1084"/>
    <cellStyle name="Normal 64 2 2 3 2 2 2" xfId="1926"/>
    <cellStyle name="Normal 64 2 2 3 2 2 2 2" xfId="4340"/>
    <cellStyle name="Normal 64 2 2 3 2 2 3" xfId="3550"/>
    <cellStyle name="Normal 64 2 2 3 2 3" xfId="1925"/>
    <cellStyle name="Normal 64 2 2 3 2 3 2" xfId="4339"/>
    <cellStyle name="Normal 64 2 2 3 2 4" xfId="3549"/>
    <cellStyle name="Normal 64 2 2 3 3" xfId="1085"/>
    <cellStyle name="Normal 64 2 2 3 3 2" xfId="1927"/>
    <cellStyle name="Normal 64 2 2 3 3 2 2" xfId="4341"/>
    <cellStyle name="Normal 64 2 2 3 3 3" xfId="3551"/>
    <cellStyle name="Normal 64 2 2 3 4" xfId="1924"/>
    <cellStyle name="Normal 64 2 2 3 4 2" xfId="4338"/>
    <cellStyle name="Normal 64 2 2 3 5" xfId="3548"/>
    <cellStyle name="Normal 64 2 2 4" xfId="1086"/>
    <cellStyle name="Normal 64 2 2 4 2" xfId="1087"/>
    <cellStyle name="Normal 64 2 2 4 2 2" xfId="1929"/>
    <cellStyle name="Normal 64 2 2 4 2 2 2" xfId="4343"/>
    <cellStyle name="Normal 64 2 2 4 2 3" xfId="3553"/>
    <cellStyle name="Normal 64 2 2 4 3" xfId="1928"/>
    <cellStyle name="Normal 64 2 2 4 3 2" xfId="4342"/>
    <cellStyle name="Normal 64 2 2 4 4" xfId="3552"/>
    <cellStyle name="Normal 64 2 2 5" xfId="1088"/>
    <cellStyle name="Normal 64 2 2 5 2" xfId="1930"/>
    <cellStyle name="Normal 64 2 2 5 2 2" xfId="4344"/>
    <cellStyle name="Normal 64 2 2 5 3" xfId="3554"/>
    <cellStyle name="Normal 64 2 2 6" xfId="1915"/>
    <cellStyle name="Normal 64 2 2 6 2" xfId="4329"/>
    <cellStyle name="Normal 64 2 2 7" xfId="3539"/>
    <cellStyle name="Normal 64 2 3" xfId="1089"/>
    <cellStyle name="Normal 64 2 3 2" xfId="1090"/>
    <cellStyle name="Normal 64 2 3 2 2" xfId="1091"/>
    <cellStyle name="Normal 64 2 3 2 2 2" xfId="1092"/>
    <cellStyle name="Normal 64 2 3 2 2 2 2" xfId="1934"/>
    <cellStyle name="Normal 64 2 3 2 2 2 2 2" xfId="4348"/>
    <cellStyle name="Normal 64 2 3 2 2 2 3" xfId="3558"/>
    <cellStyle name="Normal 64 2 3 2 2 3" xfId="1933"/>
    <cellStyle name="Normal 64 2 3 2 2 3 2" xfId="4347"/>
    <cellStyle name="Normal 64 2 3 2 2 4" xfId="3557"/>
    <cellStyle name="Normal 64 2 3 2 3" xfId="1093"/>
    <cellStyle name="Normal 64 2 3 2 3 2" xfId="1935"/>
    <cellStyle name="Normal 64 2 3 2 3 2 2" xfId="4349"/>
    <cellStyle name="Normal 64 2 3 2 3 3" xfId="3559"/>
    <cellStyle name="Normal 64 2 3 2 4" xfId="1932"/>
    <cellStyle name="Normal 64 2 3 2 4 2" xfId="4346"/>
    <cellStyle name="Normal 64 2 3 2 5" xfId="3556"/>
    <cellStyle name="Normal 64 2 3 3" xfId="1094"/>
    <cellStyle name="Normal 64 2 3 3 2" xfId="1095"/>
    <cellStyle name="Normal 64 2 3 3 2 2" xfId="1937"/>
    <cellStyle name="Normal 64 2 3 3 2 2 2" xfId="4351"/>
    <cellStyle name="Normal 64 2 3 3 2 3" xfId="3561"/>
    <cellStyle name="Normal 64 2 3 3 3" xfId="1936"/>
    <cellStyle name="Normal 64 2 3 3 3 2" xfId="4350"/>
    <cellStyle name="Normal 64 2 3 3 4" xfId="3560"/>
    <cellStyle name="Normal 64 2 3 4" xfId="1096"/>
    <cellStyle name="Normal 64 2 3 4 2" xfId="1938"/>
    <cellStyle name="Normal 64 2 3 4 2 2" xfId="4352"/>
    <cellStyle name="Normal 64 2 3 4 3" xfId="3562"/>
    <cellStyle name="Normal 64 2 3 5" xfId="1931"/>
    <cellStyle name="Normal 64 2 3 5 2" xfId="4345"/>
    <cellStyle name="Normal 64 2 3 6" xfId="3555"/>
    <cellStyle name="Normal 64 2 4" xfId="1097"/>
    <cellStyle name="Normal 64 2 4 2" xfId="1098"/>
    <cellStyle name="Normal 64 2 4 2 2" xfId="1099"/>
    <cellStyle name="Normal 64 2 4 2 2 2" xfId="1941"/>
    <cellStyle name="Normal 64 2 4 2 2 2 2" xfId="4355"/>
    <cellStyle name="Normal 64 2 4 2 2 3" xfId="3565"/>
    <cellStyle name="Normal 64 2 4 2 3" xfId="1940"/>
    <cellStyle name="Normal 64 2 4 2 3 2" xfId="4354"/>
    <cellStyle name="Normal 64 2 4 2 4" xfId="3564"/>
    <cellStyle name="Normal 64 2 4 3" xfId="1100"/>
    <cellStyle name="Normal 64 2 4 3 2" xfId="1942"/>
    <cellStyle name="Normal 64 2 4 3 2 2" xfId="4356"/>
    <cellStyle name="Normal 64 2 4 3 3" xfId="3566"/>
    <cellStyle name="Normal 64 2 4 4" xfId="1939"/>
    <cellStyle name="Normal 64 2 4 4 2" xfId="4353"/>
    <cellStyle name="Normal 64 2 4 5" xfId="3563"/>
    <cellStyle name="Normal 64 2 5" xfId="1101"/>
    <cellStyle name="Normal 64 2 5 2" xfId="1102"/>
    <cellStyle name="Normal 64 2 5 2 2" xfId="1944"/>
    <cellStyle name="Normal 64 2 5 2 2 2" xfId="4358"/>
    <cellStyle name="Normal 64 2 5 2 3" xfId="3568"/>
    <cellStyle name="Normal 64 2 5 3" xfId="1943"/>
    <cellStyle name="Normal 64 2 5 3 2" xfId="4357"/>
    <cellStyle name="Normal 64 2 5 4" xfId="3567"/>
    <cellStyle name="Normal 64 2 6" xfId="1103"/>
    <cellStyle name="Normal 64 2 6 2" xfId="1104"/>
    <cellStyle name="Normal 64 2 6 2 2" xfId="1946"/>
    <cellStyle name="Normal 64 2 6 2 2 2" xfId="4360"/>
    <cellStyle name="Normal 64 2 6 2 3" xfId="3570"/>
    <cellStyle name="Normal 64 2 6 3" xfId="1945"/>
    <cellStyle name="Normal 64 2 6 3 2" xfId="4359"/>
    <cellStyle name="Normal 64 2 6 4" xfId="3569"/>
    <cellStyle name="Normal 64 2 7" xfId="1105"/>
    <cellStyle name="Normal 64 2 7 2" xfId="1947"/>
    <cellStyle name="Normal 64 2 7 2 2" xfId="4361"/>
    <cellStyle name="Normal 64 2 7 3" xfId="3571"/>
    <cellStyle name="Normal 64 2 8" xfId="1106"/>
    <cellStyle name="Normal 64 2 8 2" xfId="1948"/>
    <cellStyle name="Normal 64 2 8 2 2" xfId="4362"/>
    <cellStyle name="Normal 64 2 8 3" xfId="3572"/>
    <cellStyle name="Normal 64 2 9" xfId="1914"/>
    <cellStyle name="Normal 64 2 9 2" xfId="4328"/>
    <cellStyle name="Normal 64 3" xfId="1107"/>
    <cellStyle name="Normal 64 3 2" xfId="1108"/>
    <cellStyle name="Normal 64 3 2 2" xfId="1109"/>
    <cellStyle name="Normal 64 3 2 2 2" xfId="1110"/>
    <cellStyle name="Normal 64 3 2 2 2 2" xfId="1111"/>
    <cellStyle name="Normal 64 3 2 2 2 2 2" xfId="1953"/>
    <cellStyle name="Normal 64 3 2 2 2 2 2 2" xfId="4367"/>
    <cellStyle name="Normal 64 3 2 2 2 2 3" xfId="3577"/>
    <cellStyle name="Normal 64 3 2 2 2 3" xfId="1952"/>
    <cellStyle name="Normal 64 3 2 2 2 3 2" xfId="4366"/>
    <cellStyle name="Normal 64 3 2 2 2 4" xfId="3576"/>
    <cellStyle name="Normal 64 3 2 2 3" xfId="1112"/>
    <cellStyle name="Normal 64 3 2 2 3 2" xfId="1954"/>
    <cellStyle name="Normal 64 3 2 2 3 2 2" xfId="4368"/>
    <cellStyle name="Normal 64 3 2 2 3 3" xfId="3578"/>
    <cellStyle name="Normal 64 3 2 2 4" xfId="1951"/>
    <cellStyle name="Normal 64 3 2 2 4 2" xfId="4365"/>
    <cellStyle name="Normal 64 3 2 2 5" xfId="3575"/>
    <cellStyle name="Normal 64 3 2 3" xfId="1113"/>
    <cellStyle name="Normal 64 3 2 3 2" xfId="1114"/>
    <cellStyle name="Normal 64 3 2 3 2 2" xfId="1956"/>
    <cellStyle name="Normal 64 3 2 3 2 2 2" xfId="4370"/>
    <cellStyle name="Normal 64 3 2 3 2 3" xfId="3580"/>
    <cellStyle name="Normal 64 3 2 3 3" xfId="1955"/>
    <cellStyle name="Normal 64 3 2 3 3 2" xfId="4369"/>
    <cellStyle name="Normal 64 3 2 3 4" xfId="3579"/>
    <cellStyle name="Normal 64 3 2 4" xfId="1115"/>
    <cellStyle name="Normal 64 3 2 4 2" xfId="1957"/>
    <cellStyle name="Normal 64 3 2 4 2 2" xfId="4371"/>
    <cellStyle name="Normal 64 3 2 4 3" xfId="3581"/>
    <cellStyle name="Normal 64 3 2 5" xfId="1950"/>
    <cellStyle name="Normal 64 3 2 5 2" xfId="4364"/>
    <cellStyle name="Normal 64 3 2 6" xfId="3574"/>
    <cellStyle name="Normal 64 3 3" xfId="1116"/>
    <cellStyle name="Normal 64 3 3 2" xfId="1117"/>
    <cellStyle name="Normal 64 3 3 2 2" xfId="1118"/>
    <cellStyle name="Normal 64 3 3 2 2 2" xfId="1960"/>
    <cellStyle name="Normal 64 3 3 2 2 2 2" xfId="4374"/>
    <cellStyle name="Normal 64 3 3 2 2 3" xfId="3584"/>
    <cellStyle name="Normal 64 3 3 2 3" xfId="1959"/>
    <cellStyle name="Normal 64 3 3 2 3 2" xfId="4373"/>
    <cellStyle name="Normal 64 3 3 2 4" xfId="3583"/>
    <cellStyle name="Normal 64 3 3 3" xfId="1119"/>
    <cellStyle name="Normal 64 3 3 3 2" xfId="1961"/>
    <cellStyle name="Normal 64 3 3 3 2 2" xfId="4375"/>
    <cellStyle name="Normal 64 3 3 3 3" xfId="3585"/>
    <cellStyle name="Normal 64 3 3 4" xfId="1958"/>
    <cellStyle name="Normal 64 3 3 4 2" xfId="4372"/>
    <cellStyle name="Normal 64 3 3 5" xfId="3582"/>
    <cellStyle name="Normal 64 3 4" xfId="1120"/>
    <cellStyle name="Normal 64 3 4 2" xfId="1121"/>
    <cellStyle name="Normal 64 3 4 2 2" xfId="1963"/>
    <cellStyle name="Normal 64 3 4 2 2 2" xfId="4377"/>
    <cellStyle name="Normal 64 3 4 2 3" xfId="3587"/>
    <cellStyle name="Normal 64 3 4 3" xfId="1962"/>
    <cellStyle name="Normal 64 3 4 3 2" xfId="4376"/>
    <cellStyle name="Normal 64 3 4 4" xfId="3586"/>
    <cellStyle name="Normal 64 3 5" xfId="1122"/>
    <cellStyle name="Normal 64 3 5 2" xfId="1964"/>
    <cellStyle name="Normal 64 3 5 2 2" xfId="4378"/>
    <cellStyle name="Normal 64 3 5 3" xfId="3588"/>
    <cellStyle name="Normal 64 3 6" xfId="1949"/>
    <cellStyle name="Normal 64 3 6 2" xfId="4363"/>
    <cellStyle name="Normal 64 3 7" xfId="3573"/>
    <cellStyle name="Normal 64 4" xfId="1123"/>
    <cellStyle name="Normal 64 5" xfId="1124"/>
    <cellStyle name="Normal 64 5 2" xfId="1125"/>
    <cellStyle name="Normal 64 5 2 2" xfId="1126"/>
    <cellStyle name="Normal 64 5 2 2 2" xfId="1127"/>
    <cellStyle name="Normal 64 5 2 2 2 2" xfId="1968"/>
    <cellStyle name="Normal 64 5 2 2 2 2 2" xfId="4382"/>
    <cellStyle name="Normal 64 5 2 2 2 3" xfId="3592"/>
    <cellStyle name="Normal 64 5 2 2 3" xfId="1967"/>
    <cellStyle name="Normal 64 5 2 2 3 2" xfId="4381"/>
    <cellStyle name="Normal 64 5 2 2 4" xfId="3591"/>
    <cellStyle name="Normal 64 5 2 3" xfId="1128"/>
    <cellStyle name="Normal 64 5 2 3 2" xfId="1969"/>
    <cellStyle name="Normal 64 5 2 3 2 2" xfId="4383"/>
    <cellStyle name="Normal 64 5 2 3 3" xfId="3593"/>
    <cellStyle name="Normal 64 5 2 4" xfId="1966"/>
    <cellStyle name="Normal 64 5 2 4 2" xfId="4380"/>
    <cellStyle name="Normal 64 5 2 5" xfId="3590"/>
    <cellStyle name="Normal 64 5 3" xfId="1129"/>
    <cellStyle name="Normal 64 5 3 2" xfId="1130"/>
    <cellStyle name="Normal 64 5 3 2 2" xfId="1971"/>
    <cellStyle name="Normal 64 5 3 2 2 2" xfId="4385"/>
    <cellStyle name="Normal 64 5 3 2 3" xfId="3595"/>
    <cellStyle name="Normal 64 5 3 3" xfId="1970"/>
    <cellStyle name="Normal 64 5 3 3 2" xfId="4384"/>
    <cellStyle name="Normal 64 5 3 4" xfId="3594"/>
    <cellStyle name="Normal 64 5 4" xfId="1131"/>
    <cellStyle name="Normal 64 5 4 2" xfId="1972"/>
    <cellStyle name="Normal 64 5 4 2 2" xfId="4386"/>
    <cellStyle name="Normal 64 5 4 3" xfId="3596"/>
    <cellStyle name="Normal 64 5 5" xfId="1965"/>
    <cellStyle name="Normal 64 5 5 2" xfId="4379"/>
    <cellStyle name="Normal 64 5 6" xfId="3589"/>
    <cellStyle name="Normal 64 6" xfId="1132"/>
    <cellStyle name="Normal 64 6 2" xfId="1133"/>
    <cellStyle name="Normal 64 6 2 2" xfId="1134"/>
    <cellStyle name="Normal 64 6 2 2 2" xfId="1975"/>
    <cellStyle name="Normal 64 6 2 2 2 2" xfId="4389"/>
    <cellStyle name="Normal 64 6 2 2 3" xfId="3599"/>
    <cellStyle name="Normal 64 6 2 3" xfId="1974"/>
    <cellStyle name="Normal 64 6 2 3 2" xfId="4388"/>
    <cellStyle name="Normal 64 6 2 4" xfId="3598"/>
    <cellStyle name="Normal 64 6 3" xfId="1135"/>
    <cellStyle name="Normal 64 6 3 2" xfId="1976"/>
    <cellStyle name="Normal 64 6 3 2 2" xfId="4390"/>
    <cellStyle name="Normal 64 6 3 3" xfId="3600"/>
    <cellStyle name="Normal 64 6 4" xfId="1973"/>
    <cellStyle name="Normal 64 6 4 2" xfId="4387"/>
    <cellStyle name="Normal 64 6 5" xfId="3597"/>
    <cellStyle name="Normal 64 7" xfId="1136"/>
    <cellStyle name="Normal 64 7 2" xfId="1137"/>
    <cellStyle name="Normal 64 7 2 2" xfId="1978"/>
    <cellStyle name="Normal 64 7 2 2 2" xfId="4392"/>
    <cellStyle name="Normal 64 7 2 3" xfId="3602"/>
    <cellStyle name="Normal 64 7 3" xfId="1977"/>
    <cellStyle name="Normal 64 7 3 2" xfId="4391"/>
    <cellStyle name="Normal 64 7 4" xfId="3601"/>
    <cellStyle name="Normal 64 8" xfId="1138"/>
    <cellStyle name="Normal 64 8 2" xfId="1139"/>
    <cellStyle name="Normal 64 8 2 2" xfId="1980"/>
    <cellStyle name="Normal 64 8 2 2 2" xfId="4394"/>
    <cellStyle name="Normal 64 8 2 3" xfId="3604"/>
    <cellStyle name="Normal 64 8 3" xfId="1979"/>
    <cellStyle name="Normal 64 8 3 2" xfId="4393"/>
    <cellStyle name="Normal 64 8 4" xfId="3603"/>
    <cellStyle name="Normal 64 9" xfId="1140"/>
    <cellStyle name="Normal 64 9 2" xfId="1981"/>
    <cellStyle name="Normal 64 9 2 2" xfId="4395"/>
    <cellStyle name="Normal 64 9 3" xfId="3605"/>
    <cellStyle name="Normal 65" xfId="1141"/>
    <cellStyle name="Normal 65 2" xfId="1142"/>
    <cellStyle name="Normal 65 2 2" xfId="1143"/>
    <cellStyle name="Normal 65 2 2 2" xfId="1144"/>
    <cellStyle name="Normal 65 2 3" xfId="1145"/>
    <cellStyle name="Normal 65 3" xfId="1146"/>
    <cellStyle name="Normal 65 3 2" xfId="1147"/>
    <cellStyle name="Normal 65 3 2 2" xfId="1148"/>
    <cellStyle name="Normal 66" xfId="1149"/>
    <cellStyle name="Normal 66 2" xfId="1150"/>
    <cellStyle name="Normal 66 2 2" xfId="1151"/>
    <cellStyle name="Normal 66 3" xfId="1152"/>
    <cellStyle name="Normal 66 4" xfId="1153"/>
    <cellStyle name="Normal 66 4 2 2" xfId="1154"/>
    <cellStyle name="Normal 66 5" xfId="1155"/>
    <cellStyle name="Normal 67" xfId="1156"/>
    <cellStyle name="Normal 67 2" xfId="1157"/>
    <cellStyle name="Normal 67 2 2" xfId="1158"/>
    <cellStyle name="Normal 67 2 3" xfId="1159"/>
    <cellStyle name="Normal 67 2 3 2" xfId="1160"/>
    <cellStyle name="Normal 67 2 3 2 2" xfId="1161"/>
    <cellStyle name="Normal 67 2 3 2 2 2" xfId="1162"/>
    <cellStyle name="Normal 67 2 3 2 2 2 2" xfId="1986"/>
    <cellStyle name="Normal 67 2 3 2 2 2 2 2" xfId="4400"/>
    <cellStyle name="Normal 67 2 3 2 2 2 3" xfId="3627"/>
    <cellStyle name="Normal 67 2 3 2 2 3" xfId="1985"/>
    <cellStyle name="Normal 67 2 3 2 2 3 2" xfId="4399"/>
    <cellStyle name="Normal 67 2 3 2 2 4" xfId="3626"/>
    <cellStyle name="Normal 67 2 3 2 3" xfId="1163"/>
    <cellStyle name="Normal 67 2 3 2 3 2" xfId="1987"/>
    <cellStyle name="Normal 67 2 3 2 3 2 2" xfId="4401"/>
    <cellStyle name="Normal 67 2 3 2 3 3" xfId="3628"/>
    <cellStyle name="Normal 67 2 3 2 4" xfId="1984"/>
    <cellStyle name="Normal 67 2 3 2 4 2" xfId="4398"/>
    <cellStyle name="Normal 67 2 3 2 5" xfId="3625"/>
    <cellStyle name="Normal 67 2 3 3" xfId="1164"/>
    <cellStyle name="Normal 67 2 3 3 2" xfId="1165"/>
    <cellStyle name="Normal 67 2 3 3 2 2" xfId="1989"/>
    <cellStyle name="Normal 67 2 3 3 2 2 2" xfId="4403"/>
    <cellStyle name="Normal 67 2 3 3 2 3" xfId="3630"/>
    <cellStyle name="Normal 67 2 3 3 3" xfId="1988"/>
    <cellStyle name="Normal 67 2 3 3 3 2" xfId="4402"/>
    <cellStyle name="Normal 67 2 3 3 4" xfId="3629"/>
    <cellStyle name="Normal 67 2 3 4" xfId="1166"/>
    <cellStyle name="Normal 67 2 3 4 2" xfId="1990"/>
    <cellStyle name="Normal 67 2 3 4 2 2" xfId="4404"/>
    <cellStyle name="Normal 67 2 3 4 3" xfId="3631"/>
    <cellStyle name="Normal 67 2 3 5" xfId="1983"/>
    <cellStyle name="Normal 67 2 3 5 2" xfId="4397"/>
    <cellStyle name="Normal 67 2 3 6" xfId="3624"/>
    <cellStyle name="Normal 67 2 4" xfId="1982"/>
    <cellStyle name="Normal 67 2 4 2" xfId="4396"/>
    <cellStyle name="Normal 67 2 5" xfId="3622"/>
    <cellStyle name="Normal 67 3" xfId="1167"/>
    <cellStyle name="Normal 67 3 2" xfId="1168"/>
    <cellStyle name="Normal 67 3 2 2" xfId="1169"/>
    <cellStyle name="Normal 67 4" xfId="1170"/>
    <cellStyle name="Normal 67 4 2" xfId="1171"/>
    <cellStyle name="Normal 67 5" xfId="1172"/>
    <cellStyle name="Normal 68" xfId="1173"/>
    <cellStyle name="Normal 68 2" xfId="1174"/>
    <cellStyle name="Normal 68 2 2" xfId="1175"/>
    <cellStyle name="Normal 68 2 2 2" xfId="1176"/>
    <cellStyle name="Normal 68 3" xfId="1177"/>
    <cellStyle name="Normal 68 3 2" xfId="1178"/>
    <cellStyle name="Normal 69" xfId="1179"/>
    <cellStyle name="Normal 69 2" xfId="1180"/>
    <cellStyle name="Normal 69 3" xfId="1181"/>
    <cellStyle name="Normal 69 3 2" xfId="1182"/>
    <cellStyle name="Normal 69 3 2 2" xfId="1183"/>
    <cellStyle name="Normal 69 4" xfId="1184"/>
    <cellStyle name="Normal 69 4 2" xfId="1185"/>
    <cellStyle name="Normal 7" xfId="77"/>
    <cellStyle name="Normal 7 10" xfId="1187"/>
    <cellStyle name="Normal 7 2" xfId="1580"/>
    <cellStyle name="Normal 7 3" xfId="1186"/>
    <cellStyle name="Normal 70" xfId="1188"/>
    <cellStyle name="Normal 70 2" xfId="1189"/>
    <cellStyle name="Normal 70 3" xfId="1190"/>
    <cellStyle name="Normal 71" xfId="1191"/>
    <cellStyle name="Normal 71 2" xfId="1192"/>
    <cellStyle name="Normal 71 3" xfId="1193"/>
    <cellStyle name="Normal 71 4" xfId="1194"/>
    <cellStyle name="Normal 71 5" xfId="1195"/>
    <cellStyle name="Normal 71 6" xfId="1196"/>
    <cellStyle name="Normal 71 7" xfId="1197"/>
    <cellStyle name="Normal 72" xfId="1198"/>
    <cellStyle name="Normal 72 2" xfId="1199"/>
    <cellStyle name="Normal 72 2 2" xfId="1200"/>
    <cellStyle name="Normal 72 3" xfId="1201"/>
    <cellStyle name="Normal 72 3 2" xfId="1202"/>
    <cellStyle name="Normal 72 3 2 2" xfId="1203"/>
    <cellStyle name="Normal 72 3 2 2 2" xfId="1204"/>
    <cellStyle name="Normal 72 3 2 2 2 2" xfId="1994"/>
    <cellStyle name="Normal 72 3 2 2 2 2 2" xfId="4408"/>
    <cellStyle name="Normal 72 3 2 2 2 3" xfId="3668"/>
    <cellStyle name="Normal 72 3 2 2 3" xfId="1993"/>
    <cellStyle name="Normal 72 3 2 2 3 2" xfId="4407"/>
    <cellStyle name="Normal 72 3 2 2 4" xfId="3667"/>
    <cellStyle name="Normal 72 3 2 3" xfId="1205"/>
    <cellStyle name="Normal 72 3 2 3 2" xfId="1995"/>
    <cellStyle name="Normal 72 3 2 3 2 2" xfId="4409"/>
    <cellStyle name="Normal 72 3 2 3 3" xfId="3669"/>
    <cellStyle name="Normal 72 3 2 4" xfId="1992"/>
    <cellStyle name="Normal 72 3 2 4 2" xfId="4406"/>
    <cellStyle name="Normal 72 3 2 5" xfId="3666"/>
    <cellStyle name="Normal 72 3 3" xfId="1206"/>
    <cellStyle name="Normal 72 3 3 2" xfId="1207"/>
    <cellStyle name="Normal 72 3 3 2 2" xfId="1997"/>
    <cellStyle name="Normal 72 3 3 2 2 2" xfId="4411"/>
    <cellStyle name="Normal 72 3 3 2 3" xfId="3671"/>
    <cellStyle name="Normal 72 3 3 3" xfId="1996"/>
    <cellStyle name="Normal 72 3 3 3 2" xfId="4410"/>
    <cellStyle name="Normal 72 3 3 4" xfId="3670"/>
    <cellStyle name="Normal 72 3 4" xfId="1208"/>
    <cellStyle name="Normal 72 3 4 2" xfId="1998"/>
    <cellStyle name="Normal 72 3 4 2 2" xfId="4412"/>
    <cellStyle name="Normal 72 3 4 3" xfId="3672"/>
    <cellStyle name="Normal 72 3 5" xfId="1991"/>
    <cellStyle name="Normal 72 3 5 2" xfId="4405"/>
    <cellStyle name="Normal 72 3 6" xfId="3665"/>
    <cellStyle name="Normal 72 4" xfId="1209"/>
    <cellStyle name="Normal 72 4 2" xfId="1210"/>
    <cellStyle name="Normal 72 4 2 2" xfId="1211"/>
    <cellStyle name="Normal 72 4 2 2 2" xfId="1212"/>
    <cellStyle name="Normal 72 4 2 2 2 2" xfId="2002"/>
    <cellStyle name="Normal 72 4 2 2 2 2 2" xfId="4416"/>
    <cellStyle name="Normal 72 4 2 2 2 3" xfId="3676"/>
    <cellStyle name="Normal 72 4 2 2 3" xfId="2001"/>
    <cellStyle name="Normal 72 4 2 2 3 2" xfId="4415"/>
    <cellStyle name="Normal 72 4 2 2 4" xfId="3675"/>
    <cellStyle name="Normal 72 4 2 3" xfId="1213"/>
    <cellStyle name="Normal 72 4 2 3 2" xfId="2003"/>
    <cellStyle name="Normal 72 4 2 3 2 2" xfId="4417"/>
    <cellStyle name="Normal 72 4 2 3 3" xfId="3677"/>
    <cellStyle name="Normal 72 4 2 4" xfId="2000"/>
    <cellStyle name="Normal 72 4 2 4 2" xfId="4414"/>
    <cellStyle name="Normal 72 4 2 5" xfId="3674"/>
    <cellStyle name="Normal 72 4 3" xfId="1214"/>
    <cellStyle name="Normal 72 4 3 2" xfId="1215"/>
    <cellStyle name="Normal 72 4 3 2 2" xfId="2005"/>
    <cellStyle name="Normal 72 4 3 2 2 2" xfId="4419"/>
    <cellStyle name="Normal 72 4 3 2 3" xfId="3679"/>
    <cellStyle name="Normal 72 4 3 3" xfId="2004"/>
    <cellStyle name="Normal 72 4 3 3 2" xfId="4418"/>
    <cellStyle name="Normal 72 4 3 4" xfId="3678"/>
    <cellStyle name="Normal 72 4 4" xfId="1216"/>
    <cellStyle name="Normal 72 4 4 2" xfId="2006"/>
    <cellStyle name="Normal 72 4 4 2 2" xfId="4420"/>
    <cellStyle name="Normal 72 4 4 3" xfId="3680"/>
    <cellStyle name="Normal 72 4 5" xfId="1999"/>
    <cellStyle name="Normal 72 4 5 2" xfId="4413"/>
    <cellStyle name="Normal 72 4 6" xfId="3673"/>
    <cellStyle name="Normal 72 5" xfId="1217"/>
    <cellStyle name="Normal 72 5 2" xfId="1218"/>
    <cellStyle name="Normal 72 5 2 2" xfId="1219"/>
    <cellStyle name="Normal 72 5 2 2 2" xfId="2009"/>
    <cellStyle name="Normal 72 5 2 2 2 2" xfId="4423"/>
    <cellStyle name="Normal 72 5 2 2 3" xfId="3683"/>
    <cellStyle name="Normal 72 5 2 3" xfId="2008"/>
    <cellStyle name="Normal 72 5 2 3 2" xfId="4422"/>
    <cellStyle name="Normal 72 5 2 4" xfId="3682"/>
    <cellStyle name="Normal 72 5 3" xfId="1220"/>
    <cellStyle name="Normal 72 5 3 2" xfId="2010"/>
    <cellStyle name="Normal 72 5 3 2 2" xfId="4424"/>
    <cellStyle name="Normal 72 5 3 3" xfId="3684"/>
    <cellStyle name="Normal 72 5 4" xfId="2007"/>
    <cellStyle name="Normal 72 5 4 2" xfId="4421"/>
    <cellStyle name="Normal 72 5 5" xfId="3681"/>
    <cellStyle name="Normal 72 6" xfId="1221"/>
    <cellStyle name="Normal 72 6 2" xfId="1222"/>
    <cellStyle name="Normal 72 6 2 2" xfId="2012"/>
    <cellStyle name="Normal 72 6 2 2 2" xfId="4426"/>
    <cellStyle name="Normal 72 6 2 3" xfId="3686"/>
    <cellStyle name="Normal 72 6 3" xfId="2011"/>
    <cellStyle name="Normal 72 6 3 2" xfId="4425"/>
    <cellStyle name="Normal 72 6 4" xfId="3685"/>
    <cellStyle name="Normal 72 7" xfId="1223"/>
    <cellStyle name="Normal 72 7 2" xfId="1224"/>
    <cellStyle name="Normal 72 7 2 2" xfId="2014"/>
    <cellStyle name="Normal 72 7 2 2 2" xfId="4428"/>
    <cellStyle name="Normal 72 7 2 3" xfId="3688"/>
    <cellStyle name="Normal 72 7 3" xfId="2013"/>
    <cellStyle name="Normal 72 7 3 2" xfId="4427"/>
    <cellStyle name="Normal 72 7 4" xfId="3687"/>
    <cellStyle name="Normal 72 8" xfId="1225"/>
    <cellStyle name="Normal 72 8 2" xfId="2015"/>
    <cellStyle name="Normal 72 8 2 2" xfId="4429"/>
    <cellStyle name="Normal 72 8 3" xfId="3689"/>
    <cellStyle name="Normal 73" xfId="1226"/>
    <cellStyle name="Normal 73 2" xfId="1227"/>
    <cellStyle name="Normal 73 2 2" xfId="1228"/>
    <cellStyle name="Normal 73 2 2 2" xfId="1229"/>
    <cellStyle name="Normal 73 2 2 2 2" xfId="1230"/>
    <cellStyle name="Normal 73 2 2 2 2 2" xfId="1231"/>
    <cellStyle name="Normal 73 2 2 2 2 2 2" xfId="2020"/>
    <cellStyle name="Normal 73 2 2 2 2 2 2 2" xfId="4434"/>
    <cellStyle name="Normal 73 2 2 2 2 2 3" xfId="3695"/>
    <cellStyle name="Normal 73 2 2 2 2 3" xfId="2019"/>
    <cellStyle name="Normal 73 2 2 2 2 3 2" xfId="4433"/>
    <cellStyle name="Normal 73 2 2 2 2 4" xfId="3694"/>
    <cellStyle name="Normal 73 2 2 2 3" xfId="1232"/>
    <cellStyle name="Normal 73 2 2 2 3 2" xfId="2021"/>
    <cellStyle name="Normal 73 2 2 2 3 2 2" xfId="4435"/>
    <cellStyle name="Normal 73 2 2 2 3 3" xfId="3696"/>
    <cellStyle name="Normal 73 2 2 2 4" xfId="2018"/>
    <cellStyle name="Normal 73 2 2 2 4 2" xfId="4432"/>
    <cellStyle name="Normal 73 2 2 2 5" xfId="3693"/>
    <cellStyle name="Normal 73 2 2 3" xfId="1233"/>
    <cellStyle name="Normal 73 2 2 3 2" xfId="1234"/>
    <cellStyle name="Normal 73 2 2 3 2 2" xfId="2023"/>
    <cellStyle name="Normal 73 2 2 3 2 2 2" xfId="4437"/>
    <cellStyle name="Normal 73 2 2 3 2 3" xfId="3698"/>
    <cellStyle name="Normal 73 2 2 3 3" xfId="2022"/>
    <cellStyle name="Normal 73 2 2 3 3 2" xfId="4436"/>
    <cellStyle name="Normal 73 2 2 3 4" xfId="3697"/>
    <cellStyle name="Normal 73 2 2 4" xfId="1235"/>
    <cellStyle name="Normal 73 2 2 4 2" xfId="2024"/>
    <cellStyle name="Normal 73 2 2 4 2 2" xfId="4438"/>
    <cellStyle name="Normal 73 2 2 4 3" xfId="3699"/>
    <cellStyle name="Normal 73 2 2 5" xfId="2017"/>
    <cellStyle name="Normal 73 2 2 5 2" xfId="4431"/>
    <cellStyle name="Normal 73 2 2 6" xfId="3692"/>
    <cellStyle name="Normal 73 2 3" xfId="1236"/>
    <cellStyle name="Normal 73 2 3 2" xfId="1237"/>
    <cellStyle name="Normal 73 2 3 2 2" xfId="1238"/>
    <cellStyle name="Normal 73 2 3 2 2 2" xfId="2027"/>
    <cellStyle name="Normal 73 2 3 2 2 2 2" xfId="4441"/>
    <cellStyle name="Normal 73 2 3 2 2 3" xfId="3702"/>
    <cellStyle name="Normal 73 2 3 2 3" xfId="2026"/>
    <cellStyle name="Normal 73 2 3 2 3 2" xfId="4440"/>
    <cellStyle name="Normal 73 2 3 2 4" xfId="3701"/>
    <cellStyle name="Normal 73 2 3 3" xfId="1239"/>
    <cellStyle name="Normal 73 2 3 3 2" xfId="2028"/>
    <cellStyle name="Normal 73 2 3 3 2 2" xfId="4442"/>
    <cellStyle name="Normal 73 2 3 3 3" xfId="3703"/>
    <cellStyle name="Normal 73 2 3 4" xfId="2025"/>
    <cellStyle name="Normal 73 2 3 4 2" xfId="4439"/>
    <cellStyle name="Normal 73 2 3 5" xfId="3700"/>
    <cellStyle name="Normal 73 2 4" xfId="1240"/>
    <cellStyle name="Normal 73 2 4 2" xfId="1241"/>
    <cellStyle name="Normal 73 2 4 2 2" xfId="2030"/>
    <cellStyle name="Normal 73 2 4 2 2 2" xfId="4444"/>
    <cellStyle name="Normal 73 2 4 2 3" xfId="3705"/>
    <cellStyle name="Normal 73 2 4 3" xfId="2029"/>
    <cellStyle name="Normal 73 2 4 3 2" xfId="4443"/>
    <cellStyle name="Normal 73 2 4 4" xfId="3704"/>
    <cellStyle name="Normal 73 2 5" xfId="1242"/>
    <cellStyle name="Normal 73 2 5 2" xfId="2031"/>
    <cellStyle name="Normal 73 2 5 2 2" xfId="4445"/>
    <cellStyle name="Normal 73 2 5 3" xfId="3706"/>
    <cellStyle name="Normal 73 2 6" xfId="1243"/>
    <cellStyle name="Normal 73 2 6 2" xfId="2032"/>
    <cellStyle name="Normal 73 2 6 2 2" xfId="4446"/>
    <cellStyle name="Normal 73 2 6 3" xfId="3707"/>
    <cellStyle name="Normal 73 2 7" xfId="2016"/>
    <cellStyle name="Normal 73 2 7 2" xfId="4430"/>
    <cellStyle name="Normal 73 2 8" xfId="3691"/>
    <cellStyle name="Normal 73 3" xfId="1244"/>
    <cellStyle name="Normal 73 4" xfId="1245"/>
    <cellStyle name="Normal 73 4 2" xfId="1246"/>
    <cellStyle name="Normal 73 4 2 2" xfId="1247"/>
    <cellStyle name="Normal 73 4 2 2 2" xfId="2035"/>
    <cellStyle name="Normal 73 4 2 2 2 2" xfId="4449"/>
    <cellStyle name="Normal 73 4 2 2 3" xfId="3711"/>
    <cellStyle name="Normal 73 4 2 3" xfId="2034"/>
    <cellStyle name="Normal 73 4 2 3 2" xfId="4448"/>
    <cellStyle name="Normal 73 4 2 4" xfId="3710"/>
    <cellStyle name="Normal 73 4 3" xfId="1248"/>
    <cellStyle name="Normal 73 4 3 2" xfId="2036"/>
    <cellStyle name="Normal 73 4 3 2 2" xfId="4450"/>
    <cellStyle name="Normal 73 4 3 3" xfId="3712"/>
    <cellStyle name="Normal 73 4 4" xfId="2033"/>
    <cellStyle name="Normal 73 4 4 2" xfId="4447"/>
    <cellStyle name="Normal 73 4 5" xfId="3709"/>
    <cellStyle name="Normal 73 5" xfId="1249"/>
    <cellStyle name="Normal 73 5 2" xfId="1250"/>
    <cellStyle name="Normal 73 5 2 2" xfId="2038"/>
    <cellStyle name="Normal 73 5 2 2 2" xfId="4452"/>
    <cellStyle name="Normal 73 5 2 3" xfId="3714"/>
    <cellStyle name="Normal 73 5 3" xfId="2037"/>
    <cellStyle name="Normal 73 5 3 2" xfId="4451"/>
    <cellStyle name="Normal 73 5 4" xfId="3713"/>
    <cellStyle name="Normal 73 6" xfId="1251"/>
    <cellStyle name="Normal 73 6 2" xfId="1252"/>
    <cellStyle name="Normal 73 6 2 2" xfId="2040"/>
    <cellStyle name="Normal 73 6 2 2 2" xfId="4454"/>
    <cellStyle name="Normal 73 6 2 3" xfId="3716"/>
    <cellStyle name="Normal 73 6 3" xfId="2039"/>
    <cellStyle name="Normal 73 6 3 2" xfId="4453"/>
    <cellStyle name="Normal 73 6 4" xfId="3715"/>
    <cellStyle name="Normal 73 7" xfId="1253"/>
    <cellStyle name="Normal 73 7 2" xfId="2041"/>
    <cellStyle name="Normal 73 7 2 2" xfId="4455"/>
    <cellStyle name="Normal 73 7 3" xfId="3717"/>
    <cellStyle name="Normal 74" xfId="1254"/>
    <cellStyle name="Normal 74 2" xfId="1255"/>
    <cellStyle name="Normal 74 2 2" xfId="1256"/>
    <cellStyle name="Normal 74 2 2 2" xfId="1257"/>
    <cellStyle name="Normal 74 2 2 2 2" xfId="1258"/>
    <cellStyle name="Normal 74 2 2 2 2 2" xfId="1259"/>
    <cellStyle name="Normal 74 2 2 2 2 2 2" xfId="2046"/>
    <cellStyle name="Normal 74 2 2 2 2 2 2 2" xfId="4460"/>
    <cellStyle name="Normal 74 2 2 2 2 2 3" xfId="3723"/>
    <cellStyle name="Normal 74 2 2 2 2 3" xfId="2045"/>
    <cellStyle name="Normal 74 2 2 2 2 3 2" xfId="4459"/>
    <cellStyle name="Normal 74 2 2 2 2 4" xfId="3722"/>
    <cellStyle name="Normal 74 2 2 2 3" xfId="1260"/>
    <cellStyle name="Normal 74 2 2 2 3 2" xfId="2047"/>
    <cellStyle name="Normal 74 2 2 2 3 2 2" xfId="4461"/>
    <cellStyle name="Normal 74 2 2 2 3 3" xfId="3724"/>
    <cellStyle name="Normal 74 2 2 2 4" xfId="2044"/>
    <cellStyle name="Normal 74 2 2 2 4 2" xfId="4458"/>
    <cellStyle name="Normal 74 2 2 2 5" xfId="3721"/>
    <cellStyle name="Normal 74 2 2 3" xfId="1261"/>
    <cellStyle name="Normal 74 2 2 3 2" xfId="1262"/>
    <cellStyle name="Normal 74 2 2 3 2 2" xfId="2049"/>
    <cellStyle name="Normal 74 2 2 3 2 2 2" xfId="4463"/>
    <cellStyle name="Normal 74 2 2 3 2 3" xfId="3726"/>
    <cellStyle name="Normal 74 2 2 3 3" xfId="2048"/>
    <cellStyle name="Normal 74 2 2 3 3 2" xfId="4462"/>
    <cellStyle name="Normal 74 2 2 3 4" xfId="3725"/>
    <cellStyle name="Normal 74 2 2 4" xfId="1263"/>
    <cellStyle name="Normal 74 2 2 4 2" xfId="2050"/>
    <cellStyle name="Normal 74 2 2 4 2 2" xfId="4464"/>
    <cellStyle name="Normal 74 2 2 4 3" xfId="3727"/>
    <cellStyle name="Normal 74 2 2 5" xfId="2043"/>
    <cellStyle name="Normal 74 2 2 5 2" xfId="4457"/>
    <cellStyle name="Normal 74 2 2 6" xfId="3720"/>
    <cellStyle name="Normal 74 2 3" xfId="1264"/>
    <cellStyle name="Normal 74 2 3 2" xfId="1265"/>
    <cellStyle name="Normal 74 2 3 2 2" xfId="1266"/>
    <cellStyle name="Normal 74 2 3 2 2 2" xfId="2053"/>
    <cellStyle name="Normal 74 2 3 2 2 2 2" xfId="4467"/>
    <cellStyle name="Normal 74 2 3 2 2 3" xfId="3730"/>
    <cellStyle name="Normal 74 2 3 2 3" xfId="2052"/>
    <cellStyle name="Normal 74 2 3 2 3 2" xfId="4466"/>
    <cellStyle name="Normal 74 2 3 2 4" xfId="3729"/>
    <cellStyle name="Normal 74 2 3 3" xfId="1267"/>
    <cellStyle name="Normal 74 2 3 3 2" xfId="2054"/>
    <cellStyle name="Normal 74 2 3 3 2 2" xfId="4468"/>
    <cellStyle name="Normal 74 2 3 3 3" xfId="3731"/>
    <cellStyle name="Normal 74 2 3 4" xfId="2051"/>
    <cellStyle name="Normal 74 2 3 4 2" xfId="4465"/>
    <cellStyle name="Normal 74 2 3 5" xfId="3728"/>
    <cellStyle name="Normal 74 2 4" xfId="1268"/>
    <cellStyle name="Normal 74 2 4 2" xfId="1269"/>
    <cellStyle name="Normal 74 2 4 2 2" xfId="2056"/>
    <cellStyle name="Normal 74 2 4 2 2 2" xfId="4470"/>
    <cellStyle name="Normal 74 2 4 2 3" xfId="3733"/>
    <cellStyle name="Normal 74 2 4 3" xfId="2055"/>
    <cellStyle name="Normal 74 2 4 3 2" xfId="4469"/>
    <cellStyle name="Normal 74 2 4 4" xfId="3732"/>
    <cellStyle name="Normal 74 2 5" xfId="1270"/>
    <cellStyle name="Normal 74 2 5 2" xfId="2057"/>
    <cellStyle name="Normal 74 2 5 2 2" xfId="4471"/>
    <cellStyle name="Normal 74 2 5 3" xfId="3734"/>
    <cellStyle name="Normal 74 2 6" xfId="2042"/>
    <cellStyle name="Normal 74 2 6 2" xfId="4456"/>
    <cellStyle name="Normal 74 2 7" xfId="3719"/>
    <cellStyle name="Normal 74 3" xfId="1271"/>
    <cellStyle name="Normal 74 4" xfId="1272"/>
    <cellStyle name="Normal 74 4 2" xfId="1273"/>
    <cellStyle name="Normal 74 4 2 2" xfId="1274"/>
    <cellStyle name="Normal 74 4 2 2 2" xfId="2060"/>
    <cellStyle name="Normal 74 4 2 2 2 2" xfId="4474"/>
    <cellStyle name="Normal 74 4 2 2 3" xfId="3738"/>
    <cellStyle name="Normal 74 4 2 3" xfId="2059"/>
    <cellStyle name="Normal 74 4 2 3 2" xfId="4473"/>
    <cellStyle name="Normal 74 4 2 4" xfId="3737"/>
    <cellStyle name="Normal 74 4 3" xfId="1275"/>
    <cellStyle name="Normal 74 4 3 2" xfId="2061"/>
    <cellStyle name="Normal 74 4 3 2 2" xfId="4475"/>
    <cellStyle name="Normal 74 4 3 3" xfId="3739"/>
    <cellStyle name="Normal 74 4 4" xfId="2058"/>
    <cellStyle name="Normal 74 4 4 2" xfId="4472"/>
    <cellStyle name="Normal 74 4 5" xfId="3736"/>
    <cellStyle name="Normal 74 5" xfId="1276"/>
    <cellStyle name="Normal 74 5 2" xfId="1277"/>
    <cellStyle name="Normal 74 5 2 2" xfId="2063"/>
    <cellStyle name="Normal 74 5 2 2 2" xfId="4477"/>
    <cellStyle name="Normal 74 5 2 3" xfId="3741"/>
    <cellStyle name="Normal 74 5 3" xfId="2062"/>
    <cellStyle name="Normal 74 5 3 2" xfId="4476"/>
    <cellStyle name="Normal 74 5 4" xfId="3740"/>
    <cellStyle name="Normal 74 6" xfId="1278"/>
    <cellStyle name="Normal 74 6 2" xfId="1279"/>
    <cellStyle name="Normal 74 6 2 2" xfId="2065"/>
    <cellStyle name="Normal 74 6 2 2 2" xfId="4479"/>
    <cellStyle name="Normal 74 6 2 3" xfId="3743"/>
    <cellStyle name="Normal 74 6 3" xfId="2064"/>
    <cellStyle name="Normal 74 6 3 2" xfId="4478"/>
    <cellStyle name="Normal 74 6 4" xfId="3742"/>
    <cellStyle name="Normal 74 7" xfId="1280"/>
    <cellStyle name="Normal 74 7 2" xfId="2066"/>
    <cellStyle name="Normal 74 7 2 2" xfId="4480"/>
    <cellStyle name="Normal 74 7 3" xfId="3744"/>
    <cellStyle name="Normal 75" xfId="1281"/>
    <cellStyle name="Normal 75 2" xfId="1282"/>
    <cellStyle name="Normal 75 2 2" xfId="1283"/>
    <cellStyle name="Normal 75 2 2 2" xfId="1284"/>
    <cellStyle name="Normal 75 2 2 2 2" xfId="1285"/>
    <cellStyle name="Normal 75 2 2 2 2 2" xfId="1286"/>
    <cellStyle name="Normal 75 2 2 2 2 2 2" xfId="2071"/>
    <cellStyle name="Normal 75 2 2 2 2 2 2 2" xfId="4485"/>
    <cellStyle name="Normal 75 2 2 2 2 2 3" xfId="3750"/>
    <cellStyle name="Normal 75 2 2 2 2 3" xfId="2070"/>
    <cellStyle name="Normal 75 2 2 2 2 3 2" xfId="4484"/>
    <cellStyle name="Normal 75 2 2 2 2 4" xfId="3749"/>
    <cellStyle name="Normal 75 2 2 2 3" xfId="1287"/>
    <cellStyle name="Normal 75 2 2 2 3 2" xfId="2072"/>
    <cellStyle name="Normal 75 2 2 2 3 2 2" xfId="4486"/>
    <cellStyle name="Normal 75 2 2 2 3 3" xfId="3751"/>
    <cellStyle name="Normal 75 2 2 2 4" xfId="2069"/>
    <cellStyle name="Normal 75 2 2 2 4 2" xfId="4483"/>
    <cellStyle name="Normal 75 2 2 2 5" xfId="3748"/>
    <cellStyle name="Normal 75 2 2 3" xfId="1288"/>
    <cellStyle name="Normal 75 2 2 3 2" xfId="1289"/>
    <cellStyle name="Normal 75 2 2 3 2 2" xfId="2074"/>
    <cellStyle name="Normal 75 2 2 3 2 2 2" xfId="4488"/>
    <cellStyle name="Normal 75 2 2 3 2 3" xfId="3753"/>
    <cellStyle name="Normal 75 2 2 3 3" xfId="2073"/>
    <cellStyle name="Normal 75 2 2 3 3 2" xfId="4487"/>
    <cellStyle name="Normal 75 2 2 3 4" xfId="3752"/>
    <cellStyle name="Normal 75 2 2 4" xfId="1290"/>
    <cellStyle name="Normal 75 2 2 4 2" xfId="2075"/>
    <cellStyle name="Normal 75 2 2 4 2 2" xfId="4489"/>
    <cellStyle name="Normal 75 2 2 4 3" xfId="3754"/>
    <cellStyle name="Normal 75 2 2 5" xfId="2068"/>
    <cellStyle name="Normal 75 2 2 5 2" xfId="4482"/>
    <cellStyle name="Normal 75 2 2 6" xfId="3747"/>
    <cellStyle name="Normal 75 2 3" xfId="1291"/>
    <cellStyle name="Normal 75 2 3 2" xfId="1292"/>
    <cellStyle name="Normal 75 2 3 2 2" xfId="1293"/>
    <cellStyle name="Normal 75 2 3 2 2 2" xfId="2078"/>
    <cellStyle name="Normal 75 2 3 2 2 2 2" xfId="4492"/>
    <cellStyle name="Normal 75 2 3 2 2 3" xfId="3757"/>
    <cellStyle name="Normal 75 2 3 2 3" xfId="2077"/>
    <cellStyle name="Normal 75 2 3 2 3 2" xfId="4491"/>
    <cellStyle name="Normal 75 2 3 2 4" xfId="3756"/>
    <cellStyle name="Normal 75 2 3 3" xfId="1294"/>
    <cellStyle name="Normal 75 2 3 3 2" xfId="2079"/>
    <cellStyle name="Normal 75 2 3 3 2 2" xfId="4493"/>
    <cellStyle name="Normal 75 2 3 3 3" xfId="3758"/>
    <cellStyle name="Normal 75 2 3 4" xfId="2076"/>
    <cellStyle name="Normal 75 2 3 4 2" xfId="4490"/>
    <cellStyle name="Normal 75 2 3 5" xfId="3755"/>
    <cellStyle name="Normal 75 2 4" xfId="1295"/>
    <cellStyle name="Normal 75 2 4 2" xfId="1296"/>
    <cellStyle name="Normal 75 2 4 2 2" xfId="2081"/>
    <cellStyle name="Normal 75 2 4 2 2 2" xfId="4495"/>
    <cellStyle name="Normal 75 2 4 2 3" xfId="3760"/>
    <cellStyle name="Normal 75 2 4 3" xfId="2080"/>
    <cellStyle name="Normal 75 2 4 3 2" xfId="4494"/>
    <cellStyle name="Normal 75 2 4 4" xfId="3759"/>
    <cellStyle name="Normal 75 2 5" xfId="1297"/>
    <cellStyle name="Normal 75 2 5 2" xfId="2082"/>
    <cellStyle name="Normal 75 2 5 2 2" xfId="4496"/>
    <cellStyle name="Normal 75 2 5 3" xfId="3761"/>
    <cellStyle name="Normal 75 2 6" xfId="2067"/>
    <cellStyle name="Normal 75 2 6 2" xfId="4481"/>
    <cellStyle name="Normal 75 2 7" xfId="3746"/>
    <cellStyle name="Normal 75 3" xfId="1298"/>
    <cellStyle name="Normal 75 4" xfId="1299"/>
    <cellStyle name="Normal 75 4 2" xfId="1300"/>
    <cellStyle name="Normal 75 4 2 2" xfId="1301"/>
    <cellStyle name="Normal 75 4 2 2 2" xfId="2085"/>
    <cellStyle name="Normal 75 4 2 2 2 2" xfId="4499"/>
    <cellStyle name="Normal 75 4 2 2 3" xfId="3765"/>
    <cellStyle name="Normal 75 4 2 3" xfId="2084"/>
    <cellStyle name="Normal 75 4 2 3 2" xfId="4498"/>
    <cellStyle name="Normal 75 4 2 4" xfId="3764"/>
    <cellStyle name="Normal 75 4 3" xfId="1302"/>
    <cellStyle name="Normal 75 4 3 2" xfId="2086"/>
    <cellStyle name="Normal 75 4 3 2 2" xfId="4500"/>
    <cellStyle name="Normal 75 4 3 3" xfId="3766"/>
    <cellStyle name="Normal 75 4 4" xfId="2083"/>
    <cellStyle name="Normal 75 4 4 2" xfId="4497"/>
    <cellStyle name="Normal 75 4 5" xfId="3763"/>
    <cellStyle name="Normal 75 5" xfId="1303"/>
    <cellStyle name="Normal 75 5 2" xfId="1304"/>
    <cellStyle name="Normal 75 5 2 2" xfId="2088"/>
    <cellStyle name="Normal 75 5 2 2 2" xfId="4502"/>
    <cellStyle name="Normal 75 5 2 3" xfId="3768"/>
    <cellStyle name="Normal 75 5 3" xfId="2087"/>
    <cellStyle name="Normal 75 5 3 2" xfId="4501"/>
    <cellStyle name="Normal 75 5 4" xfId="3767"/>
    <cellStyle name="Normal 75 6" xfId="1305"/>
    <cellStyle name="Normal 75 6 2" xfId="1306"/>
    <cellStyle name="Normal 75 6 2 2" xfId="2090"/>
    <cellStyle name="Normal 75 6 2 2 2" xfId="4504"/>
    <cellStyle name="Normal 75 6 2 3" xfId="3770"/>
    <cellStyle name="Normal 75 6 3" xfId="2089"/>
    <cellStyle name="Normal 75 6 3 2" xfId="4503"/>
    <cellStyle name="Normal 75 6 4" xfId="3769"/>
    <cellStyle name="Normal 75 7" xfId="1307"/>
    <cellStyle name="Normal 75 7 2" xfId="2091"/>
    <cellStyle name="Normal 75 7 2 2" xfId="4505"/>
    <cellStyle name="Normal 75 7 3" xfId="3771"/>
    <cellStyle name="Normal 76" xfId="1308"/>
    <cellStyle name="Normal 76 2" xfId="1309"/>
    <cellStyle name="Normal 76 2 2" xfId="1310"/>
    <cellStyle name="Normal 76 2 2 2" xfId="1311"/>
    <cellStyle name="Normal 76 2 2 2 2" xfId="1312"/>
    <cellStyle name="Normal 76 2 2 2 2 2" xfId="1313"/>
    <cellStyle name="Normal 76 2 2 2 2 2 2" xfId="2096"/>
    <cellStyle name="Normal 76 2 2 2 2 2 2 2" xfId="4510"/>
    <cellStyle name="Normal 76 2 2 2 2 2 3" xfId="3776"/>
    <cellStyle name="Normal 76 2 2 2 2 3" xfId="2095"/>
    <cellStyle name="Normal 76 2 2 2 2 3 2" xfId="4509"/>
    <cellStyle name="Normal 76 2 2 2 2 4" xfId="3775"/>
    <cellStyle name="Normal 76 2 2 2 3" xfId="1314"/>
    <cellStyle name="Normal 76 2 2 2 3 2" xfId="2097"/>
    <cellStyle name="Normal 76 2 2 2 3 2 2" xfId="4511"/>
    <cellStyle name="Normal 76 2 2 2 3 3" xfId="3777"/>
    <cellStyle name="Normal 76 2 2 2 4" xfId="2094"/>
    <cellStyle name="Normal 76 2 2 2 4 2" xfId="4508"/>
    <cellStyle name="Normal 76 2 2 2 5" xfId="3774"/>
    <cellStyle name="Normal 76 2 2 3" xfId="1315"/>
    <cellStyle name="Normal 76 2 2 3 2" xfId="1316"/>
    <cellStyle name="Normal 76 2 2 3 2 2" xfId="2099"/>
    <cellStyle name="Normal 76 2 2 3 2 2 2" xfId="4513"/>
    <cellStyle name="Normal 76 2 2 3 2 3" xfId="3779"/>
    <cellStyle name="Normal 76 2 2 3 3" xfId="2098"/>
    <cellStyle name="Normal 76 2 2 3 3 2" xfId="4512"/>
    <cellStyle name="Normal 76 2 2 3 4" xfId="3778"/>
    <cellStyle name="Normal 76 2 2 4" xfId="1317"/>
    <cellStyle name="Normal 76 2 2 4 2" xfId="2100"/>
    <cellStyle name="Normal 76 2 2 4 2 2" xfId="4514"/>
    <cellStyle name="Normal 76 2 2 4 3" xfId="3780"/>
    <cellStyle name="Normal 76 2 2 5" xfId="2093"/>
    <cellStyle name="Normal 76 2 2 5 2" xfId="4507"/>
    <cellStyle name="Normal 76 2 2 6" xfId="3773"/>
    <cellStyle name="Normal 76 2 3" xfId="1318"/>
    <cellStyle name="Normal 76 2 3 2" xfId="1319"/>
    <cellStyle name="Normal 76 2 3 2 2" xfId="1320"/>
    <cellStyle name="Normal 76 2 3 2 2 2" xfId="2103"/>
    <cellStyle name="Normal 76 2 3 2 2 2 2" xfId="4517"/>
    <cellStyle name="Normal 76 2 3 2 2 3" xfId="3783"/>
    <cellStyle name="Normal 76 2 3 2 3" xfId="2102"/>
    <cellStyle name="Normal 76 2 3 2 3 2" xfId="4516"/>
    <cellStyle name="Normal 76 2 3 2 4" xfId="3782"/>
    <cellStyle name="Normal 76 2 3 3" xfId="1321"/>
    <cellStyle name="Normal 76 2 3 3 2" xfId="2104"/>
    <cellStyle name="Normal 76 2 3 3 2 2" xfId="4518"/>
    <cellStyle name="Normal 76 2 3 3 3" xfId="3784"/>
    <cellStyle name="Normal 76 2 3 4" xfId="2101"/>
    <cellStyle name="Normal 76 2 3 4 2" xfId="4515"/>
    <cellStyle name="Normal 76 2 3 5" xfId="3781"/>
    <cellStyle name="Normal 76 2 4" xfId="1322"/>
    <cellStyle name="Normal 76 2 4 2" xfId="1323"/>
    <cellStyle name="Normal 76 2 4 2 2" xfId="2106"/>
    <cellStyle name="Normal 76 2 4 2 2 2" xfId="4520"/>
    <cellStyle name="Normal 76 2 4 2 3" xfId="3786"/>
    <cellStyle name="Normal 76 2 4 3" xfId="2105"/>
    <cellStyle name="Normal 76 2 4 3 2" xfId="4519"/>
    <cellStyle name="Normal 76 2 4 4" xfId="3785"/>
    <cellStyle name="Normal 76 2 5" xfId="1324"/>
    <cellStyle name="Normal 76 2 5 2" xfId="2107"/>
    <cellStyle name="Normal 76 2 5 2 2" xfId="4521"/>
    <cellStyle name="Normal 76 2 5 3" xfId="3787"/>
    <cellStyle name="Normal 76 2 6" xfId="2092"/>
    <cellStyle name="Normal 76 2 6 2" xfId="4506"/>
    <cellStyle name="Normal 76 2 7" xfId="3772"/>
    <cellStyle name="Normal 76 3" xfId="1325"/>
    <cellStyle name="Normal 76 4" xfId="1326"/>
    <cellStyle name="Normal 76 4 2" xfId="1327"/>
    <cellStyle name="Normal 76 4 2 2" xfId="1328"/>
    <cellStyle name="Normal 76 4 2 2 2" xfId="2110"/>
    <cellStyle name="Normal 76 4 2 2 2 2" xfId="4524"/>
    <cellStyle name="Normal 76 4 2 2 3" xfId="3790"/>
    <cellStyle name="Normal 76 4 2 3" xfId="2109"/>
    <cellStyle name="Normal 76 4 2 3 2" xfId="4523"/>
    <cellStyle name="Normal 76 4 2 4" xfId="3789"/>
    <cellStyle name="Normal 76 4 3" xfId="1329"/>
    <cellStyle name="Normal 76 4 3 2" xfId="2111"/>
    <cellStyle name="Normal 76 4 3 2 2" xfId="4525"/>
    <cellStyle name="Normal 76 4 3 3" xfId="3791"/>
    <cellStyle name="Normal 76 4 4" xfId="2108"/>
    <cellStyle name="Normal 76 4 4 2" xfId="4522"/>
    <cellStyle name="Normal 76 4 5" xfId="3788"/>
    <cellStyle name="Normal 76 5" xfId="1330"/>
    <cellStyle name="Normal 76 5 2" xfId="1331"/>
    <cellStyle name="Normal 76 5 2 2" xfId="2113"/>
    <cellStyle name="Normal 76 5 2 2 2" xfId="4527"/>
    <cellStyle name="Normal 76 5 2 3" xfId="3793"/>
    <cellStyle name="Normal 76 5 3" xfId="2112"/>
    <cellStyle name="Normal 76 5 3 2" xfId="4526"/>
    <cellStyle name="Normal 76 5 4" xfId="3792"/>
    <cellStyle name="Normal 76 6" xfId="1332"/>
    <cellStyle name="Normal 76 6 2" xfId="1333"/>
    <cellStyle name="Normal 76 6 2 2" xfId="2115"/>
    <cellStyle name="Normal 76 6 2 2 2" xfId="4529"/>
    <cellStyle name="Normal 76 6 2 3" xfId="3795"/>
    <cellStyle name="Normal 76 6 3" xfId="2114"/>
    <cellStyle name="Normal 76 6 3 2" xfId="4528"/>
    <cellStyle name="Normal 76 6 4" xfId="3794"/>
    <cellStyle name="Normal 76 7" xfId="1334"/>
    <cellStyle name="Normal 76 7 2" xfId="2116"/>
    <cellStyle name="Normal 76 7 2 2" xfId="4530"/>
    <cellStyle name="Normal 76 7 3" xfId="3796"/>
    <cellStyle name="Normal 77" xfId="1335"/>
    <cellStyle name="Normal 77 2" xfId="1336"/>
    <cellStyle name="Normal 77 2 2" xfId="1337"/>
    <cellStyle name="Normal 77 3" xfId="1338"/>
    <cellStyle name="Normal 77 4" xfId="1339"/>
    <cellStyle name="Normal 78" xfId="1340"/>
    <cellStyle name="Normal 78 2" xfId="1341"/>
    <cellStyle name="Normal 79" xfId="1342"/>
    <cellStyle name="Normal 79 2" xfId="1343"/>
    <cellStyle name="Normal 79 2 2" xfId="2117"/>
    <cellStyle name="Normal 79 2 2 2" xfId="4531"/>
    <cellStyle name="Normal 79 2 3" xfId="3801"/>
    <cellStyle name="Normal 8" xfId="78"/>
    <cellStyle name="Normal 8 10" xfId="1345"/>
    <cellStyle name="Normal 8 2" xfId="1346"/>
    <cellStyle name="Normal 8 3" xfId="1581"/>
    <cellStyle name="Normal 8 4" xfId="1344"/>
    <cellStyle name="Normal 80" xfId="1347"/>
    <cellStyle name="Normal 80 2" xfId="1348"/>
    <cellStyle name="Normal 80 2 2" xfId="1349"/>
    <cellStyle name="Normal 80 2 2 2" xfId="1350"/>
    <cellStyle name="Normal 80 2 2 2 2" xfId="1351"/>
    <cellStyle name="Normal 80 2 2 2 2 2" xfId="2122"/>
    <cellStyle name="Normal 80 2 2 2 2 2 2" xfId="4536"/>
    <cellStyle name="Normal 80 2 2 2 2 3" xfId="3809"/>
    <cellStyle name="Normal 80 2 2 2 3" xfId="2121"/>
    <cellStyle name="Normal 80 2 2 2 3 2" xfId="4535"/>
    <cellStyle name="Normal 80 2 2 2 4" xfId="3808"/>
    <cellStyle name="Normal 80 2 2 3" xfId="1352"/>
    <cellStyle name="Normal 80 2 2 3 2" xfId="2123"/>
    <cellStyle name="Normal 80 2 2 3 2 2" xfId="4537"/>
    <cellStyle name="Normal 80 2 2 3 3" xfId="3810"/>
    <cellStyle name="Normal 80 2 2 4" xfId="2120"/>
    <cellStyle name="Normal 80 2 2 4 2" xfId="4534"/>
    <cellStyle name="Normal 80 2 2 5" xfId="3807"/>
    <cellStyle name="Normal 80 2 3" xfId="1353"/>
    <cellStyle name="Normal 80 2 3 2" xfId="1354"/>
    <cellStyle name="Normal 80 2 3 2 2" xfId="2125"/>
    <cellStyle name="Normal 80 2 3 2 2 2" xfId="4539"/>
    <cellStyle name="Normal 80 2 3 2 3" xfId="3812"/>
    <cellStyle name="Normal 80 2 3 3" xfId="2124"/>
    <cellStyle name="Normal 80 2 3 3 2" xfId="4538"/>
    <cellStyle name="Normal 80 2 3 4" xfId="3811"/>
    <cellStyle name="Normal 80 2 4" xfId="1355"/>
    <cellStyle name="Normal 80 2 4 2" xfId="2126"/>
    <cellStyle name="Normal 80 2 4 2 2" xfId="4540"/>
    <cellStyle name="Normal 80 2 4 3" xfId="3813"/>
    <cellStyle name="Normal 80 2 5" xfId="2119"/>
    <cellStyle name="Normal 80 2 5 2" xfId="4533"/>
    <cellStyle name="Normal 80 2 6" xfId="3806"/>
    <cellStyle name="Normal 80 3" xfId="1356"/>
    <cellStyle name="Normal 80 3 2" xfId="1357"/>
    <cellStyle name="Normal 80 3 2 2" xfId="1358"/>
    <cellStyle name="Normal 80 3 2 2 2" xfId="1359"/>
    <cellStyle name="Normal 80 3 2 2 2 2" xfId="2130"/>
    <cellStyle name="Normal 80 3 2 2 2 2 2" xfId="4544"/>
    <cellStyle name="Normal 80 3 2 2 2 3" xfId="3817"/>
    <cellStyle name="Normal 80 3 2 2 3" xfId="2129"/>
    <cellStyle name="Normal 80 3 2 2 3 2" xfId="4543"/>
    <cellStyle name="Normal 80 3 2 2 4" xfId="3816"/>
    <cellStyle name="Normal 80 3 2 3" xfId="1360"/>
    <cellStyle name="Normal 80 3 2 3 2" xfId="2131"/>
    <cellStyle name="Normal 80 3 2 3 2 2" xfId="4545"/>
    <cellStyle name="Normal 80 3 2 3 3" xfId="3818"/>
    <cellStyle name="Normal 80 3 2 4" xfId="2128"/>
    <cellStyle name="Normal 80 3 2 4 2" xfId="4542"/>
    <cellStyle name="Normal 80 3 2 5" xfId="3815"/>
    <cellStyle name="Normal 80 3 3" xfId="1361"/>
    <cellStyle name="Normal 80 3 3 2" xfId="1362"/>
    <cellStyle name="Normal 80 3 3 2 2" xfId="2133"/>
    <cellStyle name="Normal 80 3 3 2 2 2" xfId="4547"/>
    <cellStyle name="Normal 80 3 3 2 3" xfId="3820"/>
    <cellStyle name="Normal 80 3 3 3" xfId="2132"/>
    <cellStyle name="Normal 80 3 3 3 2" xfId="4546"/>
    <cellStyle name="Normal 80 3 3 4" xfId="3819"/>
    <cellStyle name="Normal 80 3 4" xfId="1363"/>
    <cellStyle name="Normal 80 3 4 2" xfId="2134"/>
    <cellStyle name="Normal 80 3 4 2 2" xfId="4548"/>
    <cellStyle name="Normal 80 3 4 3" xfId="3821"/>
    <cellStyle name="Normal 80 3 5" xfId="2127"/>
    <cellStyle name="Normal 80 3 5 2" xfId="4541"/>
    <cellStyle name="Normal 80 3 6" xfId="3814"/>
    <cellStyle name="Normal 80 4" xfId="1364"/>
    <cellStyle name="Normal 80 4 2" xfId="1365"/>
    <cellStyle name="Normal 80 4 2 2" xfId="1366"/>
    <cellStyle name="Normal 80 4 2 2 2" xfId="2137"/>
    <cellStyle name="Normal 80 4 2 2 2 2" xfId="4551"/>
    <cellStyle name="Normal 80 4 2 2 3" xfId="3824"/>
    <cellStyle name="Normal 80 4 2 3" xfId="2136"/>
    <cellStyle name="Normal 80 4 2 3 2" xfId="4550"/>
    <cellStyle name="Normal 80 4 2 4" xfId="3823"/>
    <cellStyle name="Normal 80 4 3" xfId="1367"/>
    <cellStyle name="Normal 80 4 3 2" xfId="2138"/>
    <cellStyle name="Normal 80 4 3 2 2" xfId="4552"/>
    <cellStyle name="Normal 80 4 3 3" xfId="3825"/>
    <cellStyle name="Normal 80 4 4" xfId="2135"/>
    <cellStyle name="Normal 80 4 4 2" xfId="4549"/>
    <cellStyle name="Normal 80 4 5" xfId="3822"/>
    <cellStyle name="Normal 80 5" xfId="1368"/>
    <cellStyle name="Normal 80 5 2" xfId="1369"/>
    <cellStyle name="Normal 80 5 2 2" xfId="2140"/>
    <cellStyle name="Normal 80 5 2 2 2" xfId="4554"/>
    <cellStyle name="Normal 80 5 2 3" xfId="3827"/>
    <cellStyle name="Normal 80 5 3" xfId="2139"/>
    <cellStyle name="Normal 80 5 3 2" xfId="4553"/>
    <cellStyle name="Normal 80 5 4" xfId="3826"/>
    <cellStyle name="Normal 80 6" xfId="1370"/>
    <cellStyle name="Normal 80 6 2" xfId="1371"/>
    <cellStyle name="Normal 80 6 2 2" xfId="2142"/>
    <cellStyle name="Normal 80 6 2 2 2" xfId="4556"/>
    <cellStyle name="Normal 80 6 2 3" xfId="3829"/>
    <cellStyle name="Normal 80 6 3" xfId="2141"/>
    <cellStyle name="Normal 80 6 3 2" xfId="4555"/>
    <cellStyle name="Normal 80 6 4" xfId="3828"/>
    <cellStyle name="Normal 80 7" xfId="1372"/>
    <cellStyle name="Normal 80 7 2" xfId="2143"/>
    <cellStyle name="Normal 80 7 2 2" xfId="4557"/>
    <cellStyle name="Normal 80 7 3" xfId="3830"/>
    <cellStyle name="Normal 80 8" xfId="2118"/>
    <cellStyle name="Normal 80 8 2" xfId="4532"/>
    <cellStyle name="Normal 80 9" xfId="3805"/>
    <cellStyle name="Normal 81" xfId="1373"/>
    <cellStyle name="Normal 81 2" xfId="1374"/>
    <cellStyle name="Normal 82" xfId="1375"/>
    <cellStyle name="Normal 82 2" xfId="1376"/>
    <cellStyle name="Normal 82 2 2" xfId="1377"/>
    <cellStyle name="Normal 82 2 2 2" xfId="1378"/>
    <cellStyle name="Normal 82 2 2 2 2" xfId="2146"/>
    <cellStyle name="Normal 82 2 2 2 2 2" xfId="4560"/>
    <cellStyle name="Normal 82 2 2 2 3" xfId="3836"/>
    <cellStyle name="Normal 82 2 2 3" xfId="2145"/>
    <cellStyle name="Normal 82 2 2 3 2" xfId="4559"/>
    <cellStyle name="Normal 82 2 2 4" xfId="3835"/>
    <cellStyle name="Normal 82 2 3" xfId="1379"/>
    <cellStyle name="Normal 82 2 3 2" xfId="1380"/>
    <cellStyle name="Normal 82 2 3 2 2" xfId="2148"/>
    <cellStyle name="Normal 82 2 3 2 2 2" xfId="4562"/>
    <cellStyle name="Normal 82 2 3 2 3" xfId="3838"/>
    <cellStyle name="Normal 82 2 3 3" xfId="2147"/>
    <cellStyle name="Normal 82 2 3 3 2" xfId="4561"/>
    <cellStyle name="Normal 82 2 3 4" xfId="3837"/>
    <cellStyle name="Normal 82 3" xfId="1381"/>
    <cellStyle name="Normal 82 3 2" xfId="1382"/>
    <cellStyle name="Normal 82 3 2 2" xfId="2150"/>
    <cellStyle name="Normal 82 3 2 2 2" xfId="4564"/>
    <cellStyle name="Normal 82 3 2 3" xfId="3840"/>
    <cellStyle name="Normal 82 3 3" xfId="2149"/>
    <cellStyle name="Normal 82 3 3 2" xfId="4563"/>
    <cellStyle name="Normal 82 3 4" xfId="3839"/>
    <cellStyle name="Normal 82 4" xfId="1383"/>
    <cellStyle name="Normal 82 4 2" xfId="2151"/>
    <cellStyle name="Normal 82 4 2 2" xfId="4565"/>
    <cellStyle name="Normal 82 4 3" xfId="3841"/>
    <cellStyle name="Normal 82 5" xfId="2144"/>
    <cellStyle name="Normal 82 5 2" xfId="4558"/>
    <cellStyle name="Normal 82 6" xfId="3833"/>
    <cellStyle name="Normal 83" xfId="1384"/>
    <cellStyle name="Normal 83 2" xfId="1385"/>
    <cellStyle name="Normal 83 2 2" xfId="1386"/>
    <cellStyle name="Normal 83 2 2 2" xfId="1387"/>
    <cellStyle name="Normal 83 2 2 2 2" xfId="2155"/>
    <cellStyle name="Normal 83 2 2 2 2 2" xfId="4569"/>
    <cellStyle name="Normal 83 2 2 2 3" xfId="3845"/>
    <cellStyle name="Normal 83 2 2 3" xfId="2154"/>
    <cellStyle name="Normal 83 2 2 3 2" xfId="4568"/>
    <cellStyle name="Normal 83 2 2 4" xfId="3844"/>
    <cellStyle name="Normal 83 2 3" xfId="1388"/>
    <cellStyle name="Normal 83 2 3 2" xfId="2156"/>
    <cellStyle name="Normal 83 2 3 2 2" xfId="4570"/>
    <cellStyle name="Normal 83 2 3 3" xfId="3846"/>
    <cellStyle name="Normal 83 2 4" xfId="2153"/>
    <cellStyle name="Normal 83 2 4 2" xfId="4567"/>
    <cellStyle name="Normal 83 2 5" xfId="3843"/>
    <cellStyle name="Normal 83 3" xfId="1389"/>
    <cellStyle name="Normal 83 3 2" xfId="1390"/>
    <cellStyle name="Normal 83 3 2 2" xfId="2158"/>
    <cellStyle name="Normal 83 3 2 2 2" xfId="4572"/>
    <cellStyle name="Normal 83 3 2 3" xfId="3848"/>
    <cellStyle name="Normal 83 3 3" xfId="2157"/>
    <cellStyle name="Normal 83 3 3 2" xfId="4571"/>
    <cellStyle name="Normal 83 3 4" xfId="3847"/>
    <cellStyle name="Normal 83 4" xfId="1391"/>
    <cellStyle name="Normal 83 4 2" xfId="2159"/>
    <cellStyle name="Normal 83 4 2 2" xfId="4573"/>
    <cellStyle name="Normal 83 4 3" xfId="3849"/>
    <cellStyle name="Normal 83 5" xfId="2152"/>
    <cellStyle name="Normal 83 5 2" xfId="4566"/>
    <cellStyle name="Normal 83 6" xfId="3842"/>
    <cellStyle name="Normal 84" xfId="1392"/>
    <cellStyle name="Normal 84 2" xfId="1393"/>
    <cellStyle name="Normal 84 2 2" xfId="1394"/>
    <cellStyle name="Normal 84 2 2 2" xfId="1395"/>
    <cellStyle name="Normal 84 2 2 2 2" xfId="2163"/>
    <cellStyle name="Normal 84 2 2 2 2 2" xfId="4577"/>
    <cellStyle name="Normal 84 2 2 2 3" xfId="3853"/>
    <cellStyle name="Normal 84 2 2 3" xfId="2162"/>
    <cellStyle name="Normal 84 2 2 3 2" xfId="4576"/>
    <cellStyle name="Normal 84 2 2 4" xfId="3852"/>
    <cellStyle name="Normal 84 2 3" xfId="1396"/>
    <cellStyle name="Normal 84 2 3 2" xfId="2164"/>
    <cellStyle name="Normal 84 2 3 2 2" xfId="4578"/>
    <cellStyle name="Normal 84 2 3 3" xfId="3854"/>
    <cellStyle name="Normal 84 2 4" xfId="2161"/>
    <cellStyle name="Normal 84 2 4 2" xfId="4575"/>
    <cellStyle name="Normal 84 2 5" xfId="3851"/>
    <cellStyle name="Normal 84 3" xfId="1397"/>
    <cellStyle name="Normal 84 3 2" xfId="1398"/>
    <cellStyle name="Normal 84 3 2 2" xfId="2166"/>
    <cellStyle name="Normal 84 3 2 2 2" xfId="4580"/>
    <cellStyle name="Normal 84 3 2 3" xfId="3856"/>
    <cellStyle name="Normal 84 3 3" xfId="2165"/>
    <cellStyle name="Normal 84 3 3 2" xfId="4579"/>
    <cellStyle name="Normal 84 3 4" xfId="3855"/>
    <cellStyle name="Normal 84 4" xfId="1399"/>
    <cellStyle name="Normal 84 4 2" xfId="2167"/>
    <cellStyle name="Normal 84 4 2 2" xfId="4581"/>
    <cellStyle name="Normal 84 4 3" xfId="3857"/>
    <cellStyle name="Normal 84 5" xfId="2160"/>
    <cellStyle name="Normal 84 5 2" xfId="4574"/>
    <cellStyle name="Normal 84 6" xfId="3850"/>
    <cellStyle name="Normal 85" xfId="1400"/>
    <cellStyle name="Normal 85 2" xfId="1401"/>
    <cellStyle name="Normal 85 2 2" xfId="1402"/>
    <cellStyle name="Normal 85 2 2 2" xfId="2170"/>
    <cellStyle name="Normal 85 2 2 2 2" xfId="4584"/>
    <cellStyle name="Normal 85 2 2 3" xfId="3860"/>
    <cellStyle name="Normal 85 2 3" xfId="2169"/>
    <cellStyle name="Normal 85 2 3 2" xfId="4583"/>
    <cellStyle name="Normal 85 2 4" xfId="3859"/>
    <cellStyle name="Normal 85 3" xfId="1403"/>
    <cellStyle name="Normal 85 3 2" xfId="1404"/>
    <cellStyle name="Normal 85 3 2 2" xfId="2172"/>
    <cellStyle name="Normal 85 3 2 2 2" xfId="4586"/>
    <cellStyle name="Normal 85 3 2 3" xfId="3862"/>
    <cellStyle name="Normal 85 3 3" xfId="2171"/>
    <cellStyle name="Normal 85 3 3 2" xfId="4585"/>
    <cellStyle name="Normal 85 3 4" xfId="3861"/>
    <cellStyle name="Normal 85 4" xfId="2168"/>
    <cellStyle name="Normal 85 4 2" xfId="4582"/>
    <cellStyle name="Normal 85 5" xfId="3858"/>
    <cellStyle name="Normal 86" xfId="1405"/>
    <cellStyle name="Normal 86 2" xfId="1406"/>
    <cellStyle name="Normal 86 2 2" xfId="1407"/>
    <cellStyle name="Normal 86 2 2 2" xfId="2175"/>
    <cellStyle name="Normal 86 2 2 2 2" xfId="4589"/>
    <cellStyle name="Normal 86 2 2 3" xfId="3865"/>
    <cellStyle name="Normal 86 2 3" xfId="2174"/>
    <cellStyle name="Normal 86 2 3 2" xfId="4588"/>
    <cellStyle name="Normal 86 2 4" xfId="3864"/>
    <cellStyle name="Normal 86 3" xfId="1408"/>
    <cellStyle name="Normal 86 3 2" xfId="2176"/>
    <cellStyle name="Normal 86 3 2 2" xfId="4590"/>
    <cellStyle name="Normal 86 3 3" xfId="3866"/>
    <cellStyle name="Normal 86 4" xfId="2173"/>
    <cellStyle name="Normal 86 4 2" xfId="4587"/>
    <cellStyle name="Normal 86 5" xfId="3863"/>
    <cellStyle name="Normal 87" xfId="1409"/>
    <cellStyle name="Normal 87 2" xfId="1410"/>
    <cellStyle name="Normal 87 2 2" xfId="1411"/>
    <cellStyle name="Normal 87 2 2 2" xfId="2179"/>
    <cellStyle name="Normal 87 2 2 2 2" xfId="4593"/>
    <cellStyle name="Normal 87 2 2 3" xfId="3869"/>
    <cellStyle name="Normal 87 2 3" xfId="2178"/>
    <cellStyle name="Normal 87 2 3 2" xfId="4592"/>
    <cellStyle name="Normal 87 2 4" xfId="3868"/>
    <cellStyle name="Normal 87 3" xfId="1412"/>
    <cellStyle name="Normal 87 3 2" xfId="2180"/>
    <cellStyle name="Normal 87 3 2 2" xfId="4594"/>
    <cellStyle name="Normal 87 3 3" xfId="3870"/>
    <cellStyle name="Normal 87 4" xfId="2177"/>
    <cellStyle name="Normal 87 4 2" xfId="4591"/>
    <cellStyle name="Normal 87 5" xfId="3867"/>
    <cellStyle name="Normal 88" xfId="1413"/>
    <cellStyle name="Normal 88 2" xfId="1414"/>
    <cellStyle name="Normal 88 2 2" xfId="2182"/>
    <cellStyle name="Normal 88 2 2 2" xfId="4596"/>
    <cellStyle name="Normal 88 2 3" xfId="3872"/>
    <cellStyle name="Normal 88 3" xfId="1415"/>
    <cellStyle name="Normal 88 3 2" xfId="1416"/>
    <cellStyle name="Normal 88 3 2 2" xfId="2184"/>
    <cellStyle name="Normal 88 3 2 2 2" xfId="4598"/>
    <cellStyle name="Normal 88 3 2 3" xfId="3874"/>
    <cellStyle name="Normal 88 3 3" xfId="2183"/>
    <cellStyle name="Normal 88 3 3 2" xfId="4597"/>
    <cellStyle name="Normal 88 3 4" xfId="3873"/>
    <cellStyle name="Normal 88 4" xfId="2181"/>
    <cellStyle name="Normal 88 4 2" xfId="4595"/>
    <cellStyle name="Normal 88 5" xfId="3871"/>
    <cellStyle name="Normal 89" xfId="1417"/>
    <cellStyle name="Normal 89 2" xfId="1418"/>
    <cellStyle name="Normal 89 2 2" xfId="2186"/>
    <cellStyle name="Normal 89 2 2 2" xfId="4600"/>
    <cellStyle name="Normal 89 2 3" xfId="3876"/>
    <cellStyle name="Normal 89 3" xfId="2185"/>
    <cellStyle name="Normal 89 3 2" xfId="4599"/>
    <cellStyle name="Normal 89 4" xfId="3875"/>
    <cellStyle name="Normal 9" xfId="1419"/>
    <cellStyle name="Normal 9 2" xfId="1420"/>
    <cellStyle name="Normal 90" xfId="1421"/>
    <cellStyle name="Normal 90 2" xfId="1422"/>
    <cellStyle name="Normal 90 2 2" xfId="2188"/>
    <cellStyle name="Normal 90 2 2 2" xfId="4602"/>
    <cellStyle name="Normal 90 2 3" xfId="3880"/>
    <cellStyle name="Normal 90 3" xfId="2187"/>
    <cellStyle name="Normal 90 3 2" xfId="4601"/>
    <cellStyle name="Normal 90 4" xfId="3879"/>
    <cellStyle name="Normal 91" xfId="1423"/>
    <cellStyle name="Normal 91 2" xfId="1424"/>
    <cellStyle name="Normal 91 2 2" xfId="2190"/>
    <cellStyle name="Normal 91 2 2 2" xfId="4604"/>
    <cellStyle name="Normal 91 2 3" xfId="3882"/>
    <cellStyle name="Normal 91 3" xfId="2189"/>
    <cellStyle name="Normal 91 3 2" xfId="4603"/>
    <cellStyle name="Normal 91 4" xfId="3881"/>
    <cellStyle name="Normal 92" xfId="1425"/>
    <cellStyle name="Normal 92 2" xfId="2191"/>
    <cellStyle name="Normal 92 2 2" xfId="4605"/>
    <cellStyle name="Normal 92 3" xfId="3883"/>
    <cellStyle name="Normal 93" xfId="1426"/>
    <cellStyle name="Normal 94" xfId="1427"/>
    <cellStyle name="Normal 95" xfId="1428"/>
    <cellStyle name="Normal 96" xfId="1429"/>
    <cellStyle name="Normal 97" xfId="1430"/>
    <cellStyle name="Normal 98" xfId="1431"/>
    <cellStyle name="Normal 98 2" xfId="1432"/>
    <cellStyle name="Normal 99" xfId="1433"/>
    <cellStyle name="Normalno 2" xfId="1434"/>
    <cellStyle name="Note" xfId="37"/>
    <cellStyle name="Note 2" xfId="38"/>
    <cellStyle name="Note 2 10" xfId="2327"/>
    <cellStyle name="Note 2 10 2" xfId="4741"/>
    <cellStyle name="Note 2 10 3" xfId="5450"/>
    <cellStyle name="Note 2 10 4" xfId="5724"/>
    <cellStyle name="Note 2 11" xfId="2472"/>
    <cellStyle name="Note 2 11 2" xfId="4886"/>
    <cellStyle name="Note 2 11 3" xfId="5595"/>
    <cellStyle name="Note 2 11 4" xfId="5869"/>
    <cellStyle name="Note 2 12" xfId="2756"/>
    <cellStyle name="Note 2 12 2" xfId="3455"/>
    <cellStyle name="Note 2 12 3" xfId="5093"/>
    <cellStyle name="Note 2 13" xfId="2576"/>
    <cellStyle name="Note 2 14" xfId="2561"/>
    <cellStyle name="Note 2 15" xfId="5411"/>
    <cellStyle name="Note 2 2" xfId="53"/>
    <cellStyle name="Note 2 2 10" xfId="2530"/>
    <cellStyle name="Note 2 2 10 2" xfId="4943"/>
    <cellStyle name="Note 2 2 10 3" xfId="5653"/>
    <cellStyle name="Note 2 2 10 4" xfId="5926"/>
    <cellStyle name="Note 2 2 11" xfId="2759"/>
    <cellStyle name="Note 2 2 11 2" xfId="3452"/>
    <cellStyle name="Note 2 2 11 3" xfId="5090"/>
    <cellStyle name="Note 2 2 12" xfId="2585"/>
    <cellStyle name="Note 2 2 13" xfId="3886"/>
    <cellStyle name="Note 2 2 14" xfId="5408"/>
    <cellStyle name="Note 2 2 2" xfId="79"/>
    <cellStyle name="Note 2 2 2 10" xfId="2609"/>
    <cellStyle name="Note 2 2 2 11" xfId="3745"/>
    <cellStyle name="Note 2 2 2 12" xfId="5165"/>
    <cellStyle name="Note 2 2 2 2" xfId="175"/>
    <cellStyle name="Note 2 2 2 2 2" xfId="299"/>
    <cellStyle name="Note 2 2 2 2 2 2" xfId="2922"/>
    <cellStyle name="Note 2 2 2 2 2 2 2" xfId="3084"/>
    <cellStyle name="Note 2 2 2 2 2 2 3" xfId="5004"/>
    <cellStyle name="Note 2 2 2 2 2 3" xfId="2695"/>
    <cellStyle name="Note 2 2 2 2 2 4" xfId="3514"/>
    <cellStyle name="Note 2 2 2 2 2 5" xfId="5361"/>
    <cellStyle name="Note 2 2 2 2 3" xfId="2476"/>
    <cellStyle name="Note 2 2 2 2 3 2" xfId="4890"/>
    <cellStyle name="Note 2 2 2 2 3 3" xfId="5599"/>
    <cellStyle name="Note 2 2 2 2 3 4" xfId="5873"/>
    <cellStyle name="Note 2 2 2 2 4" xfId="2505"/>
    <cellStyle name="Note 2 2 2 2 4 2" xfId="4919"/>
    <cellStyle name="Note 2 2 2 2 4 3" xfId="5628"/>
    <cellStyle name="Note 2 2 2 2 4 4" xfId="5902"/>
    <cellStyle name="Note 2 2 2 2 5" xfId="2534"/>
    <cellStyle name="Note 2 2 2 2 5 2" xfId="4947"/>
    <cellStyle name="Note 2 2 2 2 5 3" xfId="5657"/>
    <cellStyle name="Note 2 2 2 2 5 4" xfId="5930"/>
    <cellStyle name="Note 2 2 2 2 6" xfId="2818"/>
    <cellStyle name="Note 2 2 2 2 6 2" xfId="3405"/>
    <cellStyle name="Note 2 2 2 2 6 3" xfId="5319"/>
    <cellStyle name="Note 2 2 2 2 7" xfId="2604"/>
    <cellStyle name="Note 2 2 2 2 8" xfId="3797"/>
    <cellStyle name="Note 2 2 2 2 9" xfId="5400"/>
    <cellStyle name="Note 2 2 2 3" xfId="229"/>
    <cellStyle name="Note 2 2 2 3 2" xfId="351"/>
    <cellStyle name="Note 2 2 2 3 2 2" xfId="2973"/>
    <cellStyle name="Note 2 2 2 3 2 2 2" xfId="2999"/>
    <cellStyle name="Note 2 2 2 3 2 2 3" xfId="4979"/>
    <cellStyle name="Note 2 2 2 3 2 3" xfId="2744"/>
    <cellStyle name="Note 2 2 2 3 2 4" xfId="3465"/>
    <cellStyle name="Note 2 2 2 3 2 5" xfId="5087"/>
    <cellStyle name="Note 2 2 2 3 3" xfId="2438"/>
    <cellStyle name="Note 2 2 2 3 3 2" xfId="4852"/>
    <cellStyle name="Note 2 2 2 3 3 3" xfId="5561"/>
    <cellStyle name="Note 2 2 2 3 3 4" xfId="5835"/>
    <cellStyle name="Note 2 2 2 3 4" xfId="2377"/>
    <cellStyle name="Note 2 2 2 3 4 2" xfId="4791"/>
    <cellStyle name="Note 2 2 2 3 4 3" xfId="5500"/>
    <cellStyle name="Note 2 2 2 3 4 4" xfId="5774"/>
    <cellStyle name="Note 2 2 2 3 5" xfId="2869"/>
    <cellStyle name="Note 2 2 2 3 5 2" xfId="3249"/>
    <cellStyle name="Note 2 2 2 3 5 3" xfId="5030"/>
    <cellStyle name="Note 2 2 2 3 6" xfId="2657"/>
    <cellStyle name="Note 2 2 2 3 7" xfId="3614"/>
    <cellStyle name="Note 2 2 2 3 8" xfId="5143"/>
    <cellStyle name="Note 2 2 2 4" xfId="181"/>
    <cellStyle name="Note 2 2 2 4 2" xfId="2305"/>
    <cellStyle name="Note 2 2 2 4 2 2" xfId="4719"/>
    <cellStyle name="Note 2 2 2 4 2 3" xfId="5428"/>
    <cellStyle name="Note 2 2 2 4 2 4" xfId="5702"/>
    <cellStyle name="Note 2 2 2 4 3" xfId="2821"/>
    <cellStyle name="Note 2 2 2 4 3 2" xfId="3403"/>
    <cellStyle name="Note 2 2 2 4 3 3" xfId="5054"/>
    <cellStyle name="Note 2 2 2 4 4" xfId="2696"/>
    <cellStyle name="Note 2 2 2 4 5" xfId="3513"/>
    <cellStyle name="Note 2 2 2 4 6" xfId="5125"/>
    <cellStyle name="Note 2 2 2 5" xfId="303"/>
    <cellStyle name="Note 2 2 2 5 2" xfId="2498"/>
    <cellStyle name="Note 2 2 2 5 2 2" xfId="4912"/>
    <cellStyle name="Note 2 2 2 5 2 3" xfId="5621"/>
    <cellStyle name="Note 2 2 2 5 2 4" xfId="5895"/>
    <cellStyle name="Note 2 2 2 5 3" xfId="2925"/>
    <cellStyle name="Note 2 2 2 5 4" xfId="3082"/>
    <cellStyle name="Note 2 2 2 5 5" xfId="5002"/>
    <cellStyle name="Note 2 2 2 6" xfId="1619"/>
    <cellStyle name="Note 2 2 2 6 2" xfId="4034"/>
    <cellStyle name="Note 2 2 2 6 3" xfId="5210"/>
    <cellStyle name="Note 2 2 2 6 4" xfId="2572"/>
    <cellStyle name="Note 2 2 2 7" xfId="2314"/>
    <cellStyle name="Note 2 2 2 7 2" xfId="4728"/>
    <cellStyle name="Note 2 2 2 7 3" xfId="5437"/>
    <cellStyle name="Note 2 2 2 7 4" xfId="5711"/>
    <cellStyle name="Note 2 2 2 8" xfId="2322"/>
    <cellStyle name="Note 2 2 2 8 2" xfId="4736"/>
    <cellStyle name="Note 2 2 2 8 3" xfId="5445"/>
    <cellStyle name="Note 2 2 2 8 4" xfId="5719"/>
    <cellStyle name="Note 2 2 2 9" xfId="2775"/>
    <cellStyle name="Note 2 2 2 9 2" xfId="3436"/>
    <cellStyle name="Note 2 2 2 9 3" xfId="5071"/>
    <cellStyle name="Note 2 2 3" xfId="69"/>
    <cellStyle name="Note 2 2 3 10" xfId="2600"/>
    <cellStyle name="Note 2 2 3 11" xfId="3799"/>
    <cellStyle name="Note 2 2 3 12" xfId="5403"/>
    <cellStyle name="Note 2 2 3 2" xfId="183"/>
    <cellStyle name="Note 2 2 3 2 2" xfId="305"/>
    <cellStyle name="Note 2 2 3 2 2 2" xfId="2927"/>
    <cellStyle name="Note 2 2 3 2 2 2 2" xfId="3080"/>
    <cellStyle name="Note 2 2 3 2 2 2 3" xfId="5276"/>
    <cellStyle name="Note 2 2 3 2 2 3" xfId="2698"/>
    <cellStyle name="Note 2 2 3 2 2 4" xfId="3511"/>
    <cellStyle name="Note 2 2 3 2 2 5" xfId="5360"/>
    <cellStyle name="Note 2 2 3 2 3" xfId="2479"/>
    <cellStyle name="Note 2 2 3 2 3 2" xfId="4893"/>
    <cellStyle name="Note 2 2 3 2 3 3" xfId="5602"/>
    <cellStyle name="Note 2 2 3 2 3 4" xfId="5876"/>
    <cellStyle name="Note 2 2 3 2 4" xfId="2369"/>
    <cellStyle name="Note 2 2 3 2 4 2" xfId="4783"/>
    <cellStyle name="Note 2 2 3 2 4 3" xfId="5492"/>
    <cellStyle name="Note 2 2 3 2 4 4" xfId="5766"/>
    <cellStyle name="Note 2 2 3 2 5" xfId="2536"/>
    <cellStyle name="Note 2 2 3 2 5 2" xfId="4949"/>
    <cellStyle name="Note 2 2 3 2 5 3" xfId="5659"/>
    <cellStyle name="Note 2 2 3 2 5 4" xfId="5932"/>
    <cellStyle name="Note 2 2 3 2 6" xfId="2823"/>
    <cellStyle name="Note 2 2 3 2 6 2" xfId="3401"/>
    <cellStyle name="Note 2 2 3 2 6 3" xfId="5052"/>
    <cellStyle name="Note 2 2 3 2 7" xfId="2611"/>
    <cellStyle name="Note 2 2 3 2 8" xfId="3718"/>
    <cellStyle name="Note 2 2 3 2 9" xfId="5399"/>
    <cellStyle name="Note 2 2 3 3" xfId="227"/>
    <cellStyle name="Note 2 2 3 3 2" xfId="349"/>
    <cellStyle name="Note 2 2 3 3 2 2" xfId="2971"/>
    <cellStyle name="Note 2 2 3 3 2 2 2" xfId="3001"/>
    <cellStyle name="Note 2 2 3 3 2 2 3" xfId="5255"/>
    <cellStyle name="Note 2 2 3 3 2 3" xfId="2742"/>
    <cellStyle name="Note 2 2 3 3 2 4" xfId="3467"/>
    <cellStyle name="Note 2 2 3 3 2 5" xfId="3889"/>
    <cellStyle name="Note 2 2 3 3 3" xfId="2347"/>
    <cellStyle name="Note 2 2 3 3 3 2" xfId="4761"/>
    <cellStyle name="Note 2 2 3 3 3 3" xfId="5470"/>
    <cellStyle name="Note 2 2 3 3 3 4" xfId="5744"/>
    <cellStyle name="Note 2 2 3 3 4" xfId="2430"/>
    <cellStyle name="Note 2 2 3 3 4 2" xfId="4844"/>
    <cellStyle name="Note 2 2 3 3 4 3" xfId="5553"/>
    <cellStyle name="Note 2 2 3 3 4 4" xfId="5827"/>
    <cellStyle name="Note 2 2 3 3 5" xfId="2867"/>
    <cellStyle name="Note 2 2 3 3 5 2" xfId="3251"/>
    <cellStyle name="Note 2 2 3 3 5 3" xfId="5295"/>
    <cellStyle name="Note 2 2 3 3 6" xfId="2655"/>
    <cellStyle name="Note 2 2 3 3 7" xfId="3616"/>
    <cellStyle name="Note 2 2 3 3 8" xfId="5378"/>
    <cellStyle name="Note 2 2 3 4" xfId="236"/>
    <cellStyle name="Note 2 2 3 4 2" xfId="358"/>
    <cellStyle name="Note 2 2 3 4 2 2" xfId="2980"/>
    <cellStyle name="Note 2 2 3 4 2 2 2" xfId="2992"/>
    <cellStyle name="Note 2 2 3 4 2 2 3" xfId="4973"/>
    <cellStyle name="Note 2 2 3 4 2 3" xfId="2751"/>
    <cellStyle name="Note 2 2 3 4 2 4" xfId="3460"/>
    <cellStyle name="Note 2 2 3 4 2 5" xfId="5097"/>
    <cellStyle name="Note 2 2 3 4 3" xfId="2446"/>
    <cellStyle name="Note 2 2 3 4 3 2" xfId="4860"/>
    <cellStyle name="Note 2 2 3 4 3 3" xfId="5569"/>
    <cellStyle name="Note 2 2 3 4 3 4" xfId="5843"/>
    <cellStyle name="Note 2 2 3 4 4" xfId="2401"/>
    <cellStyle name="Note 2 2 3 4 4 2" xfId="4815"/>
    <cellStyle name="Note 2 2 3 4 4 3" xfId="5524"/>
    <cellStyle name="Note 2 2 3 4 4 4" xfId="5798"/>
    <cellStyle name="Note 2 2 3 4 5" xfId="2876"/>
    <cellStyle name="Note 2 2 3 4 5 2" xfId="3242"/>
    <cellStyle name="Note 2 2 3 4 5 3" xfId="5293"/>
    <cellStyle name="Note 2 2 3 4 6" xfId="2664"/>
    <cellStyle name="Note 2 2 3 4 7" xfId="3607"/>
    <cellStyle name="Note 2 2 3 4 8" xfId="5137"/>
    <cellStyle name="Note 2 2 3 5" xfId="171"/>
    <cellStyle name="Note 2 2 3 5 2" xfId="2522"/>
    <cellStyle name="Note 2 2 3 5 2 2" xfId="4936"/>
    <cellStyle name="Note 2 2 3 5 2 3" xfId="5645"/>
    <cellStyle name="Note 2 2 3 5 2 4" xfId="5919"/>
    <cellStyle name="Note 2 2 3 5 3" xfId="2814"/>
    <cellStyle name="Note 2 2 3 5 3 2" xfId="3407"/>
    <cellStyle name="Note 2 2 3 5 3 3" xfId="5056"/>
    <cellStyle name="Note 2 2 3 5 4" xfId="2693"/>
    <cellStyle name="Note 2 2 3 5 5" xfId="3516"/>
    <cellStyle name="Note 2 2 3 5 6" xfId="5126"/>
    <cellStyle name="Note 2 2 3 6" xfId="296"/>
    <cellStyle name="Note 2 2 3 6 2" xfId="2919"/>
    <cellStyle name="Note 2 2 3 6 3" xfId="3087"/>
    <cellStyle name="Note 2 2 3 6 4" xfId="5007"/>
    <cellStyle name="Note 2 2 3 7" xfId="2335"/>
    <cellStyle name="Note 2 2 3 7 2" xfId="4749"/>
    <cellStyle name="Note 2 2 3 7 3" xfId="5458"/>
    <cellStyle name="Note 2 2 3 7 4" xfId="5732"/>
    <cellStyle name="Note 2 2 3 8" xfId="2291"/>
    <cellStyle name="Note 2 2 3 8 2" xfId="4705"/>
    <cellStyle name="Note 2 2 3 8 3" xfId="5414"/>
    <cellStyle name="Note 2 2 3 8 4" xfId="5688"/>
    <cellStyle name="Note 2 2 3 9" xfId="2773"/>
    <cellStyle name="Note 2 2 3 9 2" xfId="3438"/>
    <cellStyle name="Note 2 2 3 9 3" xfId="5073"/>
    <cellStyle name="Note 2 2 4" xfId="87"/>
    <cellStyle name="Note 2 2 4 10" xfId="5158"/>
    <cellStyle name="Note 2 2 4 2" xfId="198"/>
    <cellStyle name="Note 2 2 4 2 2" xfId="2838"/>
    <cellStyle name="Note 2 2 4 2 2 2" xfId="3386"/>
    <cellStyle name="Note 2 2 4 2 2 3" xfId="5045"/>
    <cellStyle name="Note 2 2 4 2 3" xfId="2713"/>
    <cellStyle name="Note 2 2 4 2 4" xfId="3496"/>
    <cellStyle name="Note 2 2 4 2 5" xfId="5351"/>
    <cellStyle name="Note 2 2 4 3" xfId="320"/>
    <cellStyle name="Note 2 2 4 3 2" xfId="2942"/>
    <cellStyle name="Note 2 2 4 3 3" xfId="3066"/>
    <cellStyle name="Note 2 2 4 3 4" xfId="4994"/>
    <cellStyle name="Note 2 2 4 4" xfId="2482"/>
    <cellStyle name="Note 2 2 4 4 2" xfId="4896"/>
    <cellStyle name="Note 2 2 4 4 3" xfId="5605"/>
    <cellStyle name="Note 2 2 4 4 4" xfId="5879"/>
    <cellStyle name="Note 2 2 4 5" xfId="2362"/>
    <cellStyle name="Note 2 2 4 5 2" xfId="4776"/>
    <cellStyle name="Note 2 2 4 5 3" xfId="5485"/>
    <cellStyle name="Note 2 2 4 5 4" xfId="5759"/>
    <cellStyle name="Note 2 2 4 6" xfId="2545"/>
    <cellStyle name="Note 2 2 4 6 2" xfId="4958"/>
    <cellStyle name="Note 2 2 4 6 3" xfId="5668"/>
    <cellStyle name="Note 2 2 4 6 4" xfId="5941"/>
    <cellStyle name="Note 2 2 4 7" xfId="2783"/>
    <cellStyle name="Note 2 2 4 7 2" xfId="3429"/>
    <cellStyle name="Note 2 2 4 7 3" xfId="5332"/>
    <cellStyle name="Note 2 2 4 8" xfId="2626"/>
    <cellStyle name="Note 2 2 4 9" xfId="3652"/>
    <cellStyle name="Note 2 2 5" xfId="212"/>
    <cellStyle name="Note 2 2 5 2" xfId="334"/>
    <cellStyle name="Note 2 2 5 2 2" xfId="2956"/>
    <cellStyle name="Note 2 2 5 2 2 2" xfId="3052"/>
    <cellStyle name="Note 2 2 5 2 2 3" xfId="5262"/>
    <cellStyle name="Note 2 2 5 2 3" xfId="2727"/>
    <cellStyle name="Note 2 2 5 2 4" xfId="3482"/>
    <cellStyle name="Note 2 2 5 2 5" xfId="5346"/>
    <cellStyle name="Note 2 2 5 3" xfId="2485"/>
    <cellStyle name="Note 2 2 5 3 2" xfId="4899"/>
    <cellStyle name="Note 2 2 5 3 3" xfId="5608"/>
    <cellStyle name="Note 2 2 5 3 4" xfId="5882"/>
    <cellStyle name="Note 2 2 5 4" xfId="2374"/>
    <cellStyle name="Note 2 2 5 4 2" xfId="4788"/>
    <cellStyle name="Note 2 2 5 4 3" xfId="5497"/>
    <cellStyle name="Note 2 2 5 4 4" xfId="5771"/>
    <cellStyle name="Note 2 2 5 5" xfId="2852"/>
    <cellStyle name="Note 2 2 5 5 2" xfId="3302"/>
    <cellStyle name="Note 2 2 5 5 3" xfId="5039"/>
    <cellStyle name="Note 2 2 5 6" xfId="2640"/>
    <cellStyle name="Note 2 2 5 7" xfId="3640"/>
    <cellStyle name="Note 2 2 5 8" xfId="5152"/>
    <cellStyle name="Note 2 2 6" xfId="156"/>
    <cellStyle name="Note 2 2 6 2" xfId="2457"/>
    <cellStyle name="Note 2 2 6 2 2" xfId="4871"/>
    <cellStyle name="Note 2 2 6 2 3" xfId="5580"/>
    <cellStyle name="Note 2 2 6 2 4" xfId="5854"/>
    <cellStyle name="Note 2 2 6 3" xfId="2800"/>
    <cellStyle name="Note 2 2 6 3 2" xfId="3421"/>
    <cellStyle name="Note 2 2 6 3 3" xfId="5062"/>
    <cellStyle name="Note 2 2 6 4" xfId="2679"/>
    <cellStyle name="Note 2 2 6 5" xfId="3530"/>
    <cellStyle name="Note 2 2 6 6" xfId="5369"/>
    <cellStyle name="Note 2 2 7" xfId="282"/>
    <cellStyle name="Note 2 2 7 2" xfId="2405"/>
    <cellStyle name="Note 2 2 7 2 2" xfId="4819"/>
    <cellStyle name="Note 2 2 7 2 3" xfId="5528"/>
    <cellStyle name="Note 2 2 7 2 4" xfId="5802"/>
    <cellStyle name="Note 2 2 7 3" xfId="2905"/>
    <cellStyle name="Note 2 2 7 4" xfId="3101"/>
    <cellStyle name="Note 2 2 7 5" xfId="5280"/>
    <cellStyle name="Note 2 2 8" xfId="1610"/>
    <cellStyle name="Note 2 2 8 2" xfId="4025"/>
    <cellStyle name="Note 2 2 8 3" xfId="5201"/>
    <cellStyle name="Note 2 2 8 4" xfId="5234"/>
    <cellStyle name="Note 2 2 9" xfId="2323"/>
    <cellStyle name="Note 2 2 9 2" xfId="4737"/>
    <cellStyle name="Note 2 2 9 3" xfId="5446"/>
    <cellStyle name="Note 2 2 9 4" xfId="5720"/>
    <cellStyle name="Note 2 3" xfId="59"/>
    <cellStyle name="Note 2 3 10" xfId="2590"/>
    <cellStyle name="Note 2 3 11" xfId="3877"/>
    <cellStyle name="Note 2 3 12" xfId="5407"/>
    <cellStyle name="Note 2 3 2" xfId="193"/>
    <cellStyle name="Note 2 3 2 2" xfId="315"/>
    <cellStyle name="Note 2 3 2 2 2" xfId="2937"/>
    <cellStyle name="Note 2 3 2 2 2 2" xfId="2982"/>
    <cellStyle name="Note 2 3 2 2 2 3" xfId="5268"/>
    <cellStyle name="Note 2 3 2 2 3" xfId="2708"/>
    <cellStyle name="Note 2 3 2 2 4" xfId="3501"/>
    <cellStyle name="Note 2 3 2 2 5" xfId="5119"/>
    <cellStyle name="Note 2 3 2 3" xfId="2337"/>
    <cellStyle name="Note 2 3 2 3 2" xfId="4751"/>
    <cellStyle name="Note 2 3 2 3 3" xfId="5460"/>
    <cellStyle name="Note 2 3 2 3 4" xfId="5734"/>
    <cellStyle name="Note 2 3 2 4" xfId="2504"/>
    <cellStyle name="Note 2 3 2 4 2" xfId="4918"/>
    <cellStyle name="Note 2 3 2 4 3" xfId="5627"/>
    <cellStyle name="Note 2 3 2 4 4" xfId="5901"/>
    <cellStyle name="Note 2 3 2 5" xfId="2543"/>
    <cellStyle name="Note 2 3 2 5 2" xfId="4956"/>
    <cellStyle name="Note 2 3 2 5 3" xfId="5666"/>
    <cellStyle name="Note 2 3 2 5 4" xfId="5939"/>
    <cellStyle name="Note 2 3 2 6" xfId="2833"/>
    <cellStyle name="Note 2 3 2 6 2" xfId="3391"/>
    <cellStyle name="Note 2 3 2 6 3" xfId="5048"/>
    <cellStyle name="Note 2 3 2 7" xfId="2621"/>
    <cellStyle name="Note 2 3 2 8" xfId="3657"/>
    <cellStyle name="Note 2 3 2 9" xfId="5391"/>
    <cellStyle name="Note 2 3 3" xfId="217"/>
    <cellStyle name="Note 2 3 3 2" xfId="339"/>
    <cellStyle name="Note 2 3 3 2 2" xfId="2961"/>
    <cellStyle name="Note 2 3 3 2 2 2" xfId="3011"/>
    <cellStyle name="Note 2 3 3 2 2 3" xfId="5253"/>
    <cellStyle name="Note 2 3 3 2 3" xfId="2732"/>
    <cellStyle name="Note 2 3 3 2 4" xfId="3477"/>
    <cellStyle name="Note 2 3 3 2 5" xfId="2789"/>
    <cellStyle name="Note 2 3 3 3" xfId="2343"/>
    <cellStyle name="Note 2 3 3 3 2" xfId="4757"/>
    <cellStyle name="Note 2 3 3 3 3" xfId="5466"/>
    <cellStyle name="Note 2 3 3 3 4" xfId="5740"/>
    <cellStyle name="Note 2 3 3 4" xfId="2376"/>
    <cellStyle name="Note 2 3 3 4 2" xfId="4790"/>
    <cellStyle name="Note 2 3 3 4 3" xfId="5499"/>
    <cellStyle name="Note 2 3 3 4 4" xfId="5773"/>
    <cellStyle name="Note 2 3 3 5" xfId="2857"/>
    <cellStyle name="Note 2 3 3 5 2" xfId="3998"/>
    <cellStyle name="Note 2 3 3 5 3" xfId="5301"/>
    <cellStyle name="Note 2 3 3 6" xfId="2645"/>
    <cellStyle name="Note 2 3 3 7" xfId="3635"/>
    <cellStyle name="Note 2 3 3 8" xfId="5382"/>
    <cellStyle name="Note 2 3 4" xfId="161"/>
    <cellStyle name="Note 2 3 4 2" xfId="2459"/>
    <cellStyle name="Note 2 3 4 2 2" xfId="4873"/>
    <cellStyle name="Note 2 3 4 2 3" xfId="5582"/>
    <cellStyle name="Note 2 3 4 2 4" xfId="5856"/>
    <cellStyle name="Note 2 3 4 3" xfId="2804"/>
    <cellStyle name="Note 2 3 4 3 2" xfId="3417"/>
    <cellStyle name="Note 2 3 4 3 3" xfId="5325"/>
    <cellStyle name="Note 2 3 4 4" xfId="2683"/>
    <cellStyle name="Note 2 3 4 5" xfId="3527"/>
    <cellStyle name="Note 2 3 4 6" xfId="5132"/>
    <cellStyle name="Note 2 3 5" xfId="286"/>
    <cellStyle name="Note 2 3 5 2" xfId="2293"/>
    <cellStyle name="Note 2 3 5 2 2" xfId="4707"/>
    <cellStyle name="Note 2 3 5 2 3" xfId="5416"/>
    <cellStyle name="Note 2 3 5 2 4" xfId="5690"/>
    <cellStyle name="Note 2 3 5 3" xfId="2909"/>
    <cellStyle name="Note 2 3 5 4" xfId="3097"/>
    <cellStyle name="Note 2 3 5 5" xfId="5014"/>
    <cellStyle name="Note 2 3 6" xfId="1616"/>
    <cellStyle name="Note 2 3 6 2" xfId="4031"/>
    <cellStyle name="Note 2 3 6 3" xfId="5207"/>
    <cellStyle name="Note 2 3 6 4" xfId="2571"/>
    <cellStyle name="Note 2 3 7" xfId="2317"/>
    <cellStyle name="Note 2 3 7 2" xfId="4731"/>
    <cellStyle name="Note 2 3 7 3" xfId="5440"/>
    <cellStyle name="Note 2 3 7 4" xfId="5714"/>
    <cellStyle name="Note 2 3 8" xfId="2531"/>
    <cellStyle name="Note 2 3 8 2" xfId="4944"/>
    <cellStyle name="Note 2 3 8 3" xfId="5654"/>
    <cellStyle name="Note 2 3 8 4" xfId="5927"/>
    <cellStyle name="Note 2 3 9" xfId="2763"/>
    <cellStyle name="Note 2 3 9 2" xfId="3448"/>
    <cellStyle name="Note 2 3 9 3" xfId="5086"/>
    <cellStyle name="Note 2 4" xfId="71"/>
    <cellStyle name="Note 2 4 10" xfId="2602"/>
    <cellStyle name="Note 2 4 11" xfId="3798"/>
    <cellStyle name="Note 2 4 12" xfId="5166"/>
    <cellStyle name="Note 2 4 2" xfId="182"/>
    <cellStyle name="Note 2 4 2 2" xfId="304"/>
    <cellStyle name="Note 2 4 2 2 2" xfId="2926"/>
    <cellStyle name="Note 2 4 2 2 2 2" xfId="3081"/>
    <cellStyle name="Note 2 4 2 2 2 3" xfId="5001"/>
    <cellStyle name="Note 2 4 2 2 3" xfId="2697"/>
    <cellStyle name="Note 2 4 2 2 4" xfId="3512"/>
    <cellStyle name="Note 2 4 2 2 5" xfId="5359"/>
    <cellStyle name="Note 2 4 2 3" xfId="2480"/>
    <cellStyle name="Note 2 4 2 3 2" xfId="4894"/>
    <cellStyle name="Note 2 4 2 3 3" xfId="5603"/>
    <cellStyle name="Note 2 4 2 3 4" xfId="5877"/>
    <cellStyle name="Note 2 4 2 4" xfId="2510"/>
    <cellStyle name="Note 2 4 2 4 2" xfId="4924"/>
    <cellStyle name="Note 2 4 2 4 3" xfId="5633"/>
    <cellStyle name="Note 2 4 2 4 4" xfId="5907"/>
    <cellStyle name="Note 2 4 2 5" xfId="2535"/>
    <cellStyle name="Note 2 4 2 5 2" xfId="4948"/>
    <cellStyle name="Note 2 4 2 5 3" xfId="5658"/>
    <cellStyle name="Note 2 4 2 5 4" xfId="5931"/>
    <cellStyle name="Note 2 4 2 6" xfId="2822"/>
    <cellStyle name="Note 2 4 2 6 2" xfId="3402"/>
    <cellStyle name="Note 2 4 2 6 3" xfId="5053"/>
    <cellStyle name="Note 2 4 2 7" xfId="2610"/>
    <cellStyle name="Note 2 4 2 8" xfId="3735"/>
    <cellStyle name="Note 2 4 2 9" xfId="5374"/>
    <cellStyle name="Note 2 4 3" xfId="228"/>
    <cellStyle name="Note 2 4 3 2" xfId="350"/>
    <cellStyle name="Note 2 4 3 2 2" xfId="2972"/>
    <cellStyle name="Note 2 4 3 2 2 2" xfId="3000"/>
    <cellStyle name="Note 2 4 3 2 2 3" xfId="5256"/>
    <cellStyle name="Note 2 4 3 2 3" xfId="2743"/>
    <cellStyle name="Note 2 4 3 2 4" xfId="3466"/>
    <cellStyle name="Note 2 4 3 2 5" xfId="5199"/>
    <cellStyle name="Note 2 4 3 3" xfId="1589"/>
    <cellStyle name="Note 2 4 3 3 2" xfId="4007"/>
    <cellStyle name="Note 2 4 3 3 3" xfId="5181"/>
    <cellStyle name="Note 2 4 3 3 4" xfId="5243"/>
    <cellStyle name="Note 2 4 3 4" xfId="2385"/>
    <cellStyle name="Note 2 4 3 4 2" xfId="4799"/>
    <cellStyle name="Note 2 4 3 4 3" xfId="5508"/>
    <cellStyle name="Note 2 4 3 4 4" xfId="5782"/>
    <cellStyle name="Note 2 4 3 5" xfId="2868"/>
    <cellStyle name="Note 2 4 3 5 2" xfId="3250"/>
    <cellStyle name="Note 2 4 3 5 3" xfId="5296"/>
    <cellStyle name="Note 2 4 3 6" xfId="2656"/>
    <cellStyle name="Note 2 4 3 7" xfId="3615"/>
    <cellStyle name="Note 2 4 3 8" xfId="5144"/>
    <cellStyle name="Note 2 4 4" xfId="237"/>
    <cellStyle name="Note 2 4 4 2" xfId="359"/>
    <cellStyle name="Note 2 4 4 2 2" xfId="2981"/>
    <cellStyle name="Note 2 4 4 2 2 2" xfId="2991"/>
    <cellStyle name="Note 2 4 4 2 2 3" xfId="5250"/>
    <cellStyle name="Note 2 4 4 2 3" xfId="2752"/>
    <cellStyle name="Note 2 4 4 2 4" xfId="3459"/>
    <cellStyle name="Note 2 4 4 2 5" xfId="5096"/>
    <cellStyle name="Note 2 4 4 3" xfId="1587"/>
    <cellStyle name="Note 2 4 4 3 2" xfId="4005"/>
    <cellStyle name="Note 2 4 4 3 3" xfId="5179"/>
    <cellStyle name="Note 2 4 4 3 4" xfId="5245"/>
    <cellStyle name="Note 2 4 4 4" xfId="2400"/>
    <cellStyle name="Note 2 4 4 4 2" xfId="4814"/>
    <cellStyle name="Note 2 4 4 4 3" xfId="5523"/>
    <cellStyle name="Note 2 4 4 4 4" xfId="5797"/>
    <cellStyle name="Note 2 4 4 5" xfId="2877"/>
    <cellStyle name="Note 2 4 4 5 2" xfId="3241"/>
    <cellStyle name="Note 2 4 4 5 3" xfId="5024"/>
    <cellStyle name="Note 2 4 4 6" xfId="2665"/>
    <cellStyle name="Note 2 4 4 7" xfId="3606"/>
    <cellStyle name="Note 2 4 4 8" xfId="5372"/>
    <cellStyle name="Note 2 4 5" xfId="173"/>
    <cellStyle name="Note 2 4 5 2" xfId="2520"/>
    <cellStyle name="Note 2 4 5 2 2" xfId="4934"/>
    <cellStyle name="Note 2 4 5 2 3" xfId="5643"/>
    <cellStyle name="Note 2 4 5 2 4" xfId="5917"/>
    <cellStyle name="Note 2 4 5 3" xfId="2816"/>
    <cellStyle name="Note 2 4 5 3 2" xfId="3406"/>
    <cellStyle name="Note 2 4 5 3 3" xfId="5055"/>
    <cellStyle name="Note 2 4 5 4" xfId="2694"/>
    <cellStyle name="Note 2 4 5 5" xfId="3515"/>
    <cellStyle name="Note 2 4 5 6" xfId="5354"/>
    <cellStyle name="Note 2 4 6" xfId="297"/>
    <cellStyle name="Note 2 4 6 2" xfId="2920"/>
    <cellStyle name="Note 2 4 6 3" xfId="3086"/>
    <cellStyle name="Note 2 4 6 4" xfId="5006"/>
    <cellStyle name="Note 2 4 7" xfId="2417"/>
    <cellStyle name="Note 2 4 7 2" xfId="4831"/>
    <cellStyle name="Note 2 4 7 3" xfId="5540"/>
    <cellStyle name="Note 2 4 7 4" xfId="5814"/>
    <cellStyle name="Note 2 4 8" xfId="2493"/>
    <cellStyle name="Note 2 4 8 2" xfId="4907"/>
    <cellStyle name="Note 2 4 8 3" xfId="5616"/>
    <cellStyle name="Note 2 4 8 4" xfId="5890"/>
    <cellStyle name="Note 2 4 9" xfId="2774"/>
    <cellStyle name="Note 2 4 9 2" xfId="3437"/>
    <cellStyle name="Note 2 4 9 3" xfId="5072"/>
    <cellStyle name="Note 2 5" xfId="83"/>
    <cellStyle name="Note 2 5 10" xfId="5393"/>
    <cellStyle name="Note 2 5 2" xfId="197"/>
    <cellStyle name="Note 2 5 2 2" xfId="2506"/>
    <cellStyle name="Note 2 5 2 2 2" xfId="4920"/>
    <cellStyle name="Note 2 5 2 2 3" xfId="5629"/>
    <cellStyle name="Note 2 5 2 2 4" xfId="5903"/>
    <cellStyle name="Note 2 5 2 3" xfId="2837"/>
    <cellStyle name="Note 2 5 2 3 2" xfId="3387"/>
    <cellStyle name="Note 2 5 2 3 3" xfId="5046"/>
    <cellStyle name="Note 2 5 2 4" xfId="2712"/>
    <cellStyle name="Note 2 5 2 5" xfId="3497"/>
    <cellStyle name="Note 2 5 2 6" xfId="5117"/>
    <cellStyle name="Note 2 5 3" xfId="319"/>
    <cellStyle name="Note 2 5 3 2" xfId="2379"/>
    <cellStyle name="Note 2 5 3 2 2" xfId="4793"/>
    <cellStyle name="Note 2 5 3 2 3" xfId="5502"/>
    <cellStyle name="Note 2 5 3 2 4" xfId="5776"/>
    <cellStyle name="Note 2 5 3 3" xfId="2941"/>
    <cellStyle name="Note 2 5 3 4" xfId="3067"/>
    <cellStyle name="Note 2 5 3 5" xfId="5270"/>
    <cellStyle name="Note 2 5 4" xfId="2483"/>
    <cellStyle name="Note 2 5 4 2" xfId="2304"/>
    <cellStyle name="Note 2 5 4 2 2" xfId="4718"/>
    <cellStyle name="Note 2 5 4 2 3" xfId="5427"/>
    <cellStyle name="Note 2 5 4 2 4" xfId="5701"/>
    <cellStyle name="Note 2 5 4 3" xfId="4897"/>
    <cellStyle name="Note 2 5 4 4" xfId="5606"/>
    <cellStyle name="Note 2 5 4 5" xfId="5880"/>
    <cellStyle name="Note 2 5 5" xfId="2434"/>
    <cellStyle name="Note 2 5 5 2" xfId="4848"/>
    <cellStyle name="Note 2 5 5 3" xfId="5557"/>
    <cellStyle name="Note 2 5 5 4" xfId="5831"/>
    <cellStyle name="Note 2 5 6" xfId="2330"/>
    <cellStyle name="Note 2 5 6 2" xfId="4744"/>
    <cellStyle name="Note 2 5 6 3" xfId="5453"/>
    <cellStyle name="Note 2 5 6 4" xfId="5727"/>
    <cellStyle name="Note 2 5 7" xfId="2779"/>
    <cellStyle name="Note 2 5 7 2" xfId="3432"/>
    <cellStyle name="Note 2 5 7 3" xfId="5067"/>
    <cellStyle name="Note 2 5 8" xfId="2625"/>
    <cellStyle name="Note 2 5 9" xfId="3653"/>
    <cellStyle name="Note 2 6" xfId="206"/>
    <cellStyle name="Note 2 6 2" xfId="328"/>
    <cellStyle name="Note 2 6 2 2" xfId="2950"/>
    <cellStyle name="Note 2 6 2 2 2" xfId="3058"/>
    <cellStyle name="Note 2 6 2 2 3" xfId="5266"/>
    <cellStyle name="Note 2 6 2 3" xfId="2721"/>
    <cellStyle name="Note 2 6 2 4" xfId="3488"/>
    <cellStyle name="Note 2 6 2 5" xfId="5349"/>
    <cellStyle name="Note 2 6 3" xfId="1595"/>
    <cellStyle name="Note 2 6 3 2" xfId="4013"/>
    <cellStyle name="Note 2 6 3 3" xfId="5187"/>
    <cellStyle name="Note 2 6 3 4" xfId="2903"/>
    <cellStyle name="Note 2 6 4" xfId="2502"/>
    <cellStyle name="Note 2 6 4 2" xfId="4916"/>
    <cellStyle name="Note 2 6 4 3" xfId="5625"/>
    <cellStyle name="Note 2 6 4 4" xfId="5899"/>
    <cellStyle name="Note 2 6 5" xfId="2549"/>
    <cellStyle name="Note 2 6 5 2" xfId="4962"/>
    <cellStyle name="Note 2 6 5 3" xfId="5672"/>
    <cellStyle name="Note 2 6 5 4" xfId="5945"/>
    <cellStyle name="Note 2 6 6" xfId="2846"/>
    <cellStyle name="Note 2 6 6 2" xfId="3378"/>
    <cellStyle name="Note 2 6 6 3" xfId="5041"/>
    <cellStyle name="Note 2 6 7" xfId="2634"/>
    <cellStyle name="Note 2 6 8" xfId="3646"/>
    <cellStyle name="Note 2 6 9" xfId="5154"/>
    <cellStyle name="Note 2 7" xfId="143"/>
    <cellStyle name="Note 2 7 2" xfId="2494"/>
    <cellStyle name="Note 2 7 2 2" xfId="4908"/>
    <cellStyle name="Note 2 7 2 3" xfId="5617"/>
    <cellStyle name="Note 2 7 2 4" xfId="5891"/>
    <cellStyle name="Note 2 7 3" xfId="2793"/>
    <cellStyle name="Note 2 7 3 2" xfId="3425"/>
    <cellStyle name="Note 2 7 3 3" xfId="5064"/>
    <cellStyle name="Note 2 7 4" xfId="2676"/>
    <cellStyle name="Note 2 7 5" xfId="3533"/>
    <cellStyle name="Note 2 7 6" xfId="5135"/>
    <cellStyle name="Note 2 8" xfId="271"/>
    <cellStyle name="Note 2 8 2" xfId="2458"/>
    <cellStyle name="Note 2 8 2 2" xfId="4872"/>
    <cellStyle name="Note 2 8 2 3" xfId="5581"/>
    <cellStyle name="Note 2 8 2 4" xfId="5855"/>
    <cellStyle name="Note 2 8 3" xfId="2896"/>
    <cellStyle name="Note 2 8 4" xfId="3115"/>
    <cellStyle name="Note 2 8 5" xfId="5018"/>
    <cellStyle name="Note 2 9" xfId="1604"/>
    <cellStyle name="Note 2 9 2" xfId="2404"/>
    <cellStyle name="Note 2 9 2 2" xfId="4818"/>
    <cellStyle name="Note 2 9 2 3" xfId="5527"/>
    <cellStyle name="Note 2 9 2 4" xfId="5801"/>
    <cellStyle name="Note 2 9 3" xfId="4022"/>
    <cellStyle name="Note 2 9 4" xfId="5196"/>
    <cellStyle name="Note 2 9 5" xfId="2923"/>
    <cellStyle name="Note 3" xfId="60"/>
    <cellStyle name="Note 3 10" xfId="2591"/>
    <cellStyle name="Note 3 11" xfId="3834"/>
    <cellStyle name="Note 3 12" xfId="5170"/>
    <cellStyle name="Note 3 2" xfId="192"/>
    <cellStyle name="Note 3 2 10" xfId="5160"/>
    <cellStyle name="Note 3 2 2" xfId="314"/>
    <cellStyle name="Note 3 2 2 2" xfId="2371"/>
    <cellStyle name="Note 3 2 2 2 2" xfId="4785"/>
    <cellStyle name="Note 3 2 2 2 3" xfId="5494"/>
    <cellStyle name="Note 3 2 2 2 4" xfId="5768"/>
    <cellStyle name="Note 3 2 2 3" xfId="2936"/>
    <cellStyle name="Note 3 2 2 3 2" xfId="3071"/>
    <cellStyle name="Note 3 2 2 3 3" xfId="4996"/>
    <cellStyle name="Note 3 2 2 4" xfId="2707"/>
    <cellStyle name="Note 3 2 2 5" xfId="3502"/>
    <cellStyle name="Note 3 2 2 6" xfId="5120"/>
    <cellStyle name="Note 3 2 3" xfId="1615"/>
    <cellStyle name="Note 3 2 3 2" xfId="2424"/>
    <cellStyle name="Note 3 2 3 2 2" xfId="4838"/>
    <cellStyle name="Note 3 2 3 2 3" xfId="5547"/>
    <cellStyle name="Note 3 2 3 2 4" xfId="5821"/>
    <cellStyle name="Note 3 2 3 3" xfId="4030"/>
    <cellStyle name="Note 3 2 3 4" xfId="5206"/>
    <cellStyle name="Note 3 2 3 5" xfId="2570"/>
    <cellStyle name="Note 3 2 4" xfId="2318"/>
    <cellStyle name="Note 3 2 4 2" xfId="2403"/>
    <cellStyle name="Note 3 2 4 2 2" xfId="4817"/>
    <cellStyle name="Note 3 2 4 2 3" xfId="5526"/>
    <cellStyle name="Note 3 2 4 2 4" xfId="5800"/>
    <cellStyle name="Note 3 2 4 3" xfId="4732"/>
    <cellStyle name="Note 3 2 4 4" xfId="5441"/>
    <cellStyle name="Note 3 2 4 5" xfId="5715"/>
    <cellStyle name="Note 3 2 5" xfId="2300"/>
    <cellStyle name="Note 3 2 5 2" xfId="4714"/>
    <cellStyle name="Note 3 2 5 3" xfId="5423"/>
    <cellStyle name="Note 3 2 5 4" xfId="5697"/>
    <cellStyle name="Note 3 2 6" xfId="2353"/>
    <cellStyle name="Note 3 2 6 2" xfId="4767"/>
    <cellStyle name="Note 3 2 6 3" xfId="5476"/>
    <cellStyle name="Note 3 2 6 4" xfId="5750"/>
    <cellStyle name="Note 3 2 7" xfId="2832"/>
    <cellStyle name="Note 3 2 7 2" xfId="3392"/>
    <cellStyle name="Note 3 2 7 3" xfId="5314"/>
    <cellStyle name="Note 3 2 8" xfId="2620"/>
    <cellStyle name="Note 3 2 9" xfId="3658"/>
    <cellStyle name="Note 3 3" xfId="218"/>
    <cellStyle name="Note 3 3 2" xfId="340"/>
    <cellStyle name="Note 3 3 2 2" xfId="2962"/>
    <cellStyle name="Note 3 3 2 2 2" xfId="3010"/>
    <cellStyle name="Note 3 3 2 2 3" xfId="5260"/>
    <cellStyle name="Note 3 3 2 3" xfId="2733"/>
    <cellStyle name="Note 3 3 2 4" xfId="3476"/>
    <cellStyle name="Note 3 3 2 5" xfId="5200"/>
    <cellStyle name="Note 3 3 3" xfId="1592"/>
    <cellStyle name="Note 3 3 3 2" xfId="4010"/>
    <cellStyle name="Note 3 3 3 3" xfId="5184"/>
    <cellStyle name="Note 3 3 3 4" xfId="2787"/>
    <cellStyle name="Note 3 3 4" xfId="2360"/>
    <cellStyle name="Note 3 3 4 2" xfId="4774"/>
    <cellStyle name="Note 3 3 4 3" xfId="5483"/>
    <cellStyle name="Note 3 3 4 4" xfId="5757"/>
    <cellStyle name="Note 3 3 5" xfId="2554"/>
    <cellStyle name="Note 3 3 5 2" xfId="4967"/>
    <cellStyle name="Note 3 3 5 3" xfId="5677"/>
    <cellStyle name="Note 3 3 5 4" xfId="5950"/>
    <cellStyle name="Note 3 3 6" xfId="2858"/>
    <cellStyle name="Note 3 3 6 2" xfId="2564"/>
    <cellStyle name="Note 3 3 6 3" xfId="5035"/>
    <cellStyle name="Note 3 3 7" xfId="2646"/>
    <cellStyle name="Note 3 3 8" xfId="3634"/>
    <cellStyle name="Note 3 3 9" xfId="5148"/>
    <cellStyle name="Note 3 4" xfId="162"/>
    <cellStyle name="Note 3 4 2" xfId="2454"/>
    <cellStyle name="Note 3 4 2 2" xfId="4868"/>
    <cellStyle name="Note 3 4 2 3" xfId="5577"/>
    <cellStyle name="Note 3 4 2 4" xfId="5851"/>
    <cellStyle name="Note 3 4 3" xfId="2805"/>
    <cellStyle name="Note 3 4 3 2" xfId="3416"/>
    <cellStyle name="Note 3 4 3 3" xfId="5326"/>
    <cellStyle name="Note 3 4 4" xfId="2684"/>
    <cellStyle name="Note 3 4 5" xfId="3525"/>
    <cellStyle name="Note 3 4 6" xfId="5131"/>
    <cellStyle name="Note 3 5" xfId="287"/>
    <cellStyle name="Note 3 5 2" xfId="2523"/>
    <cellStyle name="Note 3 5 2 2" xfId="4937"/>
    <cellStyle name="Note 3 5 2 3" xfId="5646"/>
    <cellStyle name="Note 3 5 2 4" xfId="5920"/>
    <cellStyle name="Note 3 5 3" xfId="2910"/>
    <cellStyle name="Note 3 5 4" xfId="3096"/>
    <cellStyle name="Note 3 5 5" xfId="5013"/>
    <cellStyle name="Note 3 6" xfId="1603"/>
    <cellStyle name="Note 3 6 2" xfId="2402"/>
    <cellStyle name="Note 3 6 2 2" xfId="4816"/>
    <cellStyle name="Note 3 6 2 3" xfId="5525"/>
    <cellStyle name="Note 3 6 2 4" xfId="5799"/>
    <cellStyle name="Note 3 6 3" xfId="4021"/>
    <cellStyle name="Note 3 6 4" xfId="5195"/>
    <cellStyle name="Note 3 6 5" xfId="5237"/>
    <cellStyle name="Note 3 7" xfId="2328"/>
    <cellStyle name="Note 3 7 2" xfId="4742"/>
    <cellStyle name="Note 3 7 3" xfId="5451"/>
    <cellStyle name="Note 3 7 4" xfId="5725"/>
    <cellStyle name="Note 3 8" xfId="1593"/>
    <cellStyle name="Note 3 8 2" xfId="4011"/>
    <cellStyle name="Note 3 8 3" xfId="5185"/>
    <cellStyle name="Note 3 8 4" xfId="5239"/>
    <cellStyle name="Note 3 9" xfId="2764"/>
    <cellStyle name="Note 3 9 2" xfId="3447"/>
    <cellStyle name="Note 3 9 3" xfId="3991"/>
    <cellStyle name="Note 4" xfId="68"/>
    <cellStyle name="Note 4 10" xfId="2599"/>
    <cellStyle name="Note 4 11" xfId="3800"/>
    <cellStyle name="Note 4 12" xfId="5402"/>
    <cellStyle name="Note 4 2" xfId="184"/>
    <cellStyle name="Note 4 2 2" xfId="306"/>
    <cellStyle name="Note 4 2 2 2" xfId="2928"/>
    <cellStyle name="Note 4 2 2 2 2" xfId="3079"/>
    <cellStyle name="Note 4 2 2 2 3" xfId="5000"/>
    <cellStyle name="Note 4 2 2 3" xfId="2699"/>
    <cellStyle name="Note 4 2 2 4" xfId="3510"/>
    <cellStyle name="Note 4 2 2 5" xfId="5124"/>
    <cellStyle name="Note 4 2 3" xfId="1600"/>
    <cellStyle name="Note 4 2 3 2" xfId="4018"/>
    <cellStyle name="Note 4 2 3 3" xfId="5192"/>
    <cellStyle name="Note 4 2 3 4" xfId="2894"/>
    <cellStyle name="Note 4 2 4" xfId="2467"/>
    <cellStyle name="Note 4 2 4 2" xfId="4881"/>
    <cellStyle name="Note 4 2 4 3" xfId="5590"/>
    <cellStyle name="Note 4 2 4 4" xfId="5864"/>
    <cellStyle name="Note 4 2 5" xfId="2537"/>
    <cellStyle name="Note 4 2 5 2" xfId="4950"/>
    <cellStyle name="Note 4 2 5 3" xfId="5660"/>
    <cellStyle name="Note 4 2 5 4" xfId="5933"/>
    <cellStyle name="Note 4 2 6" xfId="2824"/>
    <cellStyle name="Note 4 2 6 2" xfId="3400"/>
    <cellStyle name="Note 4 2 6 3" xfId="5310"/>
    <cellStyle name="Note 4 2 7" xfId="2612"/>
    <cellStyle name="Note 4 2 8" xfId="3708"/>
    <cellStyle name="Note 4 2 9" xfId="5164"/>
    <cellStyle name="Note 4 3" xfId="226"/>
    <cellStyle name="Note 4 3 2" xfId="348"/>
    <cellStyle name="Note 4 3 2 2" xfId="2970"/>
    <cellStyle name="Note 4 3 2 2 2" xfId="3002"/>
    <cellStyle name="Note 4 3 2 2 3" xfId="4980"/>
    <cellStyle name="Note 4 3 2 3" xfId="2741"/>
    <cellStyle name="Note 4 3 2 4" xfId="3468"/>
    <cellStyle name="Note 4 3 2 5" xfId="5104"/>
    <cellStyle name="Note 4 3 3" xfId="2346"/>
    <cellStyle name="Note 4 3 3 2" xfId="4760"/>
    <cellStyle name="Note 4 3 3 3" xfId="5469"/>
    <cellStyle name="Note 4 3 3 4" xfId="5743"/>
    <cellStyle name="Note 4 3 4" xfId="2375"/>
    <cellStyle name="Note 4 3 4 2" xfId="4789"/>
    <cellStyle name="Note 4 3 4 3" xfId="5498"/>
    <cellStyle name="Note 4 3 4 4" xfId="5772"/>
    <cellStyle name="Note 4 3 5" xfId="2866"/>
    <cellStyle name="Note 4 3 5 2" xfId="3252"/>
    <cellStyle name="Note 4 3 5 3" xfId="5031"/>
    <cellStyle name="Note 4 3 6" xfId="2654"/>
    <cellStyle name="Note 4 3 7" xfId="3617"/>
    <cellStyle name="Note 4 3 8" xfId="5377"/>
    <cellStyle name="Note 4 4" xfId="235"/>
    <cellStyle name="Note 4 4 2" xfId="357"/>
    <cellStyle name="Note 4 4 2 2" xfId="2979"/>
    <cellStyle name="Note 4 4 2 2 2" xfId="2993"/>
    <cellStyle name="Note 4 4 2 2 3" xfId="5251"/>
    <cellStyle name="Note 4 4 2 3" xfId="2750"/>
    <cellStyle name="Note 4 4 2 4" xfId="3995"/>
    <cellStyle name="Note 4 4 2 5" xfId="5098"/>
    <cellStyle name="Note 4 4 3" xfId="2349"/>
    <cellStyle name="Note 4 4 3 2" xfId="4763"/>
    <cellStyle name="Note 4 4 3 3" xfId="5472"/>
    <cellStyle name="Note 4 4 3 4" xfId="5746"/>
    <cellStyle name="Note 4 4 4" xfId="2448"/>
    <cellStyle name="Note 4 4 4 2" xfId="4862"/>
    <cellStyle name="Note 4 4 4 3" xfId="5571"/>
    <cellStyle name="Note 4 4 4 4" xfId="5845"/>
    <cellStyle name="Note 4 4 5" xfId="2875"/>
    <cellStyle name="Note 4 4 5 2" xfId="3243"/>
    <cellStyle name="Note 4 4 5 3" xfId="5278"/>
    <cellStyle name="Note 4 4 6" xfId="2663"/>
    <cellStyle name="Note 4 4 7" xfId="3608"/>
    <cellStyle name="Note 4 4 8" xfId="5373"/>
    <cellStyle name="Note 4 5" xfId="170"/>
    <cellStyle name="Note 4 5 2" xfId="2500"/>
    <cellStyle name="Note 4 5 2 2" xfId="4914"/>
    <cellStyle name="Note 4 5 2 3" xfId="5623"/>
    <cellStyle name="Note 4 5 2 4" xfId="5897"/>
    <cellStyle name="Note 4 5 3" xfId="2813"/>
    <cellStyle name="Note 4 5 3 2" xfId="3408"/>
    <cellStyle name="Note 4 5 3 3" xfId="5322"/>
    <cellStyle name="Note 4 5 4" xfId="2692"/>
    <cellStyle name="Note 4 5 5" xfId="3517"/>
    <cellStyle name="Note 4 5 6" xfId="5127"/>
    <cellStyle name="Note 4 6" xfId="295"/>
    <cellStyle name="Note 4 6 2" xfId="2918"/>
    <cellStyle name="Note 4 6 3" xfId="3088"/>
    <cellStyle name="Note 4 6 4" xfId="5008"/>
    <cellStyle name="Note 4 7" xfId="2477"/>
    <cellStyle name="Note 4 7 2" xfId="4891"/>
    <cellStyle name="Note 4 7 3" xfId="5600"/>
    <cellStyle name="Note 4 7 4" xfId="5874"/>
    <cellStyle name="Note 4 8" xfId="2532"/>
    <cellStyle name="Note 4 8 2" xfId="4945"/>
    <cellStyle name="Note 4 8 3" xfId="5655"/>
    <cellStyle name="Note 4 8 4" xfId="5928"/>
    <cellStyle name="Note 4 9" xfId="2772"/>
    <cellStyle name="Note 4 9 2" xfId="3439"/>
    <cellStyle name="Note 4 9 3" xfId="5074"/>
    <cellStyle name="Note 5" xfId="82"/>
    <cellStyle name="Note 5 10" xfId="5410"/>
    <cellStyle name="Note 5 2" xfId="142"/>
    <cellStyle name="Note 5 2 2" xfId="2368"/>
    <cellStyle name="Note 5 2 2 2" xfId="4782"/>
    <cellStyle name="Note 5 2 2 3" xfId="5491"/>
    <cellStyle name="Note 5 2 2 4" xfId="5765"/>
    <cellStyle name="Note 5 2 3" xfId="2792"/>
    <cellStyle name="Note 5 2 3 2" xfId="3426"/>
    <cellStyle name="Note 5 2 3 3" xfId="5331"/>
    <cellStyle name="Note 5 2 4" xfId="2675"/>
    <cellStyle name="Note 5 2 5" xfId="3534"/>
    <cellStyle name="Note 5 2 6" xfId="5136"/>
    <cellStyle name="Note 5 3" xfId="270"/>
    <cellStyle name="Note 5 3 2" xfId="2384"/>
    <cellStyle name="Note 5 3 2 2" xfId="4798"/>
    <cellStyle name="Note 5 3 2 3" xfId="5507"/>
    <cellStyle name="Note 5 3 2 4" xfId="5781"/>
    <cellStyle name="Note 5 3 3" xfId="2895"/>
    <cellStyle name="Note 5 3 4" xfId="3170"/>
    <cellStyle name="Note 5 3 5" xfId="5019"/>
    <cellStyle name="Note 5 4" xfId="2412"/>
    <cellStyle name="Note 5 4 2" xfId="2306"/>
    <cellStyle name="Note 5 4 2 2" xfId="4720"/>
    <cellStyle name="Note 5 4 2 3" xfId="5429"/>
    <cellStyle name="Note 5 4 2 4" xfId="5703"/>
    <cellStyle name="Note 5 4 3" xfId="4826"/>
    <cellStyle name="Note 5 4 4" xfId="5535"/>
    <cellStyle name="Note 5 4 5" xfId="5809"/>
    <cellStyle name="Note 5 5" xfId="2393"/>
    <cellStyle name="Note 5 5 2" xfId="4807"/>
    <cellStyle name="Note 5 5 3" xfId="5516"/>
    <cellStyle name="Note 5 5 4" xfId="5790"/>
    <cellStyle name="Note 5 6" xfId="2449"/>
    <cellStyle name="Note 5 6 2" xfId="4863"/>
    <cellStyle name="Note 5 6 3" xfId="5572"/>
    <cellStyle name="Note 5 6 4" xfId="5846"/>
    <cellStyle name="Note 5 7" xfId="2778"/>
    <cellStyle name="Note 5 7 2" xfId="3433"/>
    <cellStyle name="Note 5 7 3" xfId="5068"/>
    <cellStyle name="Note 5 8" xfId="2575"/>
    <cellStyle name="Note 5 9" xfId="2580"/>
    <cellStyle name="Note 6" xfId="199"/>
    <cellStyle name="Note 6 10" xfId="5157"/>
    <cellStyle name="Note 6 2" xfId="321"/>
    <cellStyle name="Note 6 2 2" xfId="2503"/>
    <cellStyle name="Note 6 2 2 2" xfId="4917"/>
    <cellStyle name="Note 6 2 2 3" xfId="5626"/>
    <cellStyle name="Note 6 2 2 4" xfId="5900"/>
    <cellStyle name="Note 6 2 3" xfId="2943"/>
    <cellStyle name="Note 6 2 3 2" xfId="3065"/>
    <cellStyle name="Note 6 2 3 3" xfId="4993"/>
    <cellStyle name="Note 6 2 4" xfId="2714"/>
    <cellStyle name="Note 6 2 5" xfId="3495"/>
    <cellStyle name="Note 6 2 6" xfId="5352"/>
    <cellStyle name="Note 6 3" xfId="2440"/>
    <cellStyle name="Note 6 3 2" xfId="2380"/>
    <cellStyle name="Note 6 3 2 2" xfId="4794"/>
    <cellStyle name="Note 6 3 2 3" xfId="5503"/>
    <cellStyle name="Note 6 3 2 4" xfId="5777"/>
    <cellStyle name="Note 6 3 3" xfId="4854"/>
    <cellStyle name="Note 6 3 4" xfId="5563"/>
    <cellStyle name="Note 6 3 5" xfId="5837"/>
    <cellStyle name="Note 6 4" xfId="2303"/>
    <cellStyle name="Note 6 4 2" xfId="4717"/>
    <cellStyle name="Note 6 4 3" xfId="5426"/>
    <cellStyle name="Note 6 4 4" xfId="5700"/>
    <cellStyle name="Note 6 5" xfId="2387"/>
    <cellStyle name="Note 6 5 2" xfId="4801"/>
    <cellStyle name="Note 6 5 3" xfId="5510"/>
    <cellStyle name="Note 6 5 4" xfId="5784"/>
    <cellStyle name="Note 6 6" xfId="2466"/>
    <cellStyle name="Note 6 6 2" xfId="4880"/>
    <cellStyle name="Note 6 6 3" xfId="5589"/>
    <cellStyle name="Note 6 6 4" xfId="5863"/>
    <cellStyle name="Note 6 7" xfId="2839"/>
    <cellStyle name="Note 6 7 2" xfId="3385"/>
    <cellStyle name="Note 6 7 3" xfId="5044"/>
    <cellStyle name="Note 6 8" xfId="2627"/>
    <cellStyle name="Note 6 9" xfId="3999"/>
    <cellStyle name="Note 7" xfId="205"/>
    <cellStyle name="Note 7 2" xfId="327"/>
    <cellStyle name="Note 7 2 2" xfId="2949"/>
    <cellStyle name="Note 7 2 2 2" xfId="3059"/>
    <cellStyle name="Note 7 2 2 3" xfId="5265"/>
    <cellStyle name="Note 7 2 3" xfId="2720"/>
    <cellStyle name="Note 7 2 4" xfId="3489"/>
    <cellStyle name="Note 7 2 5" xfId="5348"/>
    <cellStyle name="Note 7 3" xfId="2339"/>
    <cellStyle name="Note 7 3 2" xfId="4753"/>
    <cellStyle name="Note 7 3 3" xfId="5462"/>
    <cellStyle name="Note 7 3 4" xfId="5736"/>
    <cellStyle name="Note 7 4" xfId="2548"/>
    <cellStyle name="Note 7 4 2" xfId="4961"/>
    <cellStyle name="Note 7 4 3" xfId="5671"/>
    <cellStyle name="Note 7 4 4" xfId="5944"/>
    <cellStyle name="Note 7 5" xfId="2845"/>
    <cellStyle name="Note 7 5 2" xfId="3379"/>
    <cellStyle name="Note 7 5 3" xfId="5042"/>
    <cellStyle name="Note 7 6" xfId="2633"/>
    <cellStyle name="Note 7 7" xfId="3647"/>
    <cellStyle name="Note 7 8" xfId="5155"/>
    <cellStyle name="Note 8" xfId="2755"/>
    <cellStyle name="Note 8 2" xfId="3456"/>
    <cellStyle name="Note 8 3" xfId="5094"/>
    <cellStyle name="Output" xfId="39"/>
    <cellStyle name="Output 2" xfId="58"/>
    <cellStyle name="Output 2 10" xfId="2762"/>
    <cellStyle name="Output 2 10 2" xfId="3449"/>
    <cellStyle name="Output 2 10 3" xfId="2583"/>
    <cellStyle name="Output 2 11" xfId="2589"/>
    <cellStyle name="Output 2 12" xfId="3878"/>
    <cellStyle name="Output 2 13" xfId="5171"/>
    <cellStyle name="Output 2 2" xfId="194"/>
    <cellStyle name="Output 2 2 10" xfId="5394"/>
    <cellStyle name="Output 2 2 2" xfId="316"/>
    <cellStyle name="Output 2 2 2 2" xfId="2372"/>
    <cellStyle name="Output 2 2 2 2 2" xfId="4786"/>
    <cellStyle name="Output 2 2 2 2 3" xfId="5495"/>
    <cellStyle name="Output 2 2 2 2 4" xfId="5769"/>
    <cellStyle name="Output 2 2 2 3" xfId="2938"/>
    <cellStyle name="Output 2 2 2 3 2" xfId="3070"/>
    <cellStyle name="Output 2 2 2 3 3" xfId="5271"/>
    <cellStyle name="Output 2 2 2 4" xfId="2709"/>
    <cellStyle name="Output 2 2 2 5" xfId="3500"/>
    <cellStyle name="Output 2 2 2 6" xfId="5118"/>
    <cellStyle name="Output 2 2 3" xfId="1617"/>
    <cellStyle name="Output 2 2 3 2" xfId="2432"/>
    <cellStyle name="Output 2 2 3 2 2" xfId="4846"/>
    <cellStyle name="Output 2 2 3 2 3" xfId="5555"/>
    <cellStyle name="Output 2 2 3 2 4" xfId="5829"/>
    <cellStyle name="Output 2 2 3 3" xfId="4032"/>
    <cellStyle name="Output 2 2 3 4" xfId="5208"/>
    <cellStyle name="Output 2 2 3 5" xfId="5226"/>
    <cellStyle name="Output 2 2 4" xfId="2316"/>
    <cellStyle name="Output 2 2 4 2" xfId="2460"/>
    <cellStyle name="Output 2 2 4 2 2" xfId="4874"/>
    <cellStyle name="Output 2 2 4 2 3" xfId="5583"/>
    <cellStyle name="Output 2 2 4 2 4" xfId="5857"/>
    <cellStyle name="Output 2 2 4 3" xfId="4730"/>
    <cellStyle name="Output 2 2 4 4" xfId="5439"/>
    <cellStyle name="Output 2 2 4 5" xfId="5713"/>
    <cellStyle name="Output 2 2 5" xfId="2299"/>
    <cellStyle name="Output 2 2 5 2" xfId="4713"/>
    <cellStyle name="Output 2 2 5 3" xfId="5422"/>
    <cellStyle name="Output 2 2 5 4" xfId="5696"/>
    <cellStyle name="Output 2 2 6" xfId="2354"/>
    <cellStyle name="Output 2 2 6 2" xfId="4768"/>
    <cellStyle name="Output 2 2 6 3" xfId="5477"/>
    <cellStyle name="Output 2 2 6 4" xfId="5751"/>
    <cellStyle name="Output 2 2 7" xfId="2834"/>
    <cellStyle name="Output 2 2 7 2" xfId="3390"/>
    <cellStyle name="Output 2 2 7 3" xfId="5312"/>
    <cellStyle name="Output 2 2 8" xfId="2622"/>
    <cellStyle name="Output 2 2 9" xfId="3656"/>
    <cellStyle name="Output 2 3" xfId="216"/>
    <cellStyle name="Output 2 3 2" xfId="338"/>
    <cellStyle name="Output 2 3 2 2" xfId="2960"/>
    <cellStyle name="Output 2 3 2 2 2" xfId="3048"/>
    <cellStyle name="Output 2 3 2 2 3" xfId="4984"/>
    <cellStyle name="Output 2 3 2 3" xfId="2731"/>
    <cellStyle name="Output 2 3 2 4" xfId="3478"/>
    <cellStyle name="Output 2 3 2 5" xfId="5107"/>
    <cellStyle name="Output 2 3 3" xfId="2487"/>
    <cellStyle name="Output 2 3 3 2" xfId="4901"/>
    <cellStyle name="Output 2 3 3 3" xfId="5610"/>
    <cellStyle name="Output 2 3 3 4" xfId="5884"/>
    <cellStyle name="Output 2 3 4" xfId="2499"/>
    <cellStyle name="Output 2 3 4 2" xfId="4913"/>
    <cellStyle name="Output 2 3 4 3" xfId="5622"/>
    <cellStyle name="Output 2 3 4 4" xfId="5896"/>
    <cellStyle name="Output 2 3 5" xfId="2553"/>
    <cellStyle name="Output 2 3 5 2" xfId="4966"/>
    <cellStyle name="Output 2 3 5 3" xfId="5676"/>
    <cellStyle name="Output 2 3 5 4" xfId="5949"/>
    <cellStyle name="Output 2 3 6" xfId="2856"/>
    <cellStyle name="Output 2 3 6 2" xfId="2899"/>
    <cellStyle name="Output 2 3 6 3" xfId="5294"/>
    <cellStyle name="Output 2 3 7" xfId="2644"/>
    <cellStyle name="Output 2 3 8" xfId="3636"/>
    <cellStyle name="Output 2 3 9" xfId="5375"/>
    <cellStyle name="Output 2 4" xfId="231"/>
    <cellStyle name="Output 2 4 2" xfId="353"/>
    <cellStyle name="Output 2 4 2 2" xfId="2975"/>
    <cellStyle name="Output 2 4 2 2 2" xfId="2997"/>
    <cellStyle name="Output 2 4 2 2 3" xfId="4977"/>
    <cellStyle name="Output 2 4 2 3" xfId="2746"/>
    <cellStyle name="Output 2 4 2 4" xfId="3463"/>
    <cellStyle name="Output 2 4 2 5" xfId="5102"/>
    <cellStyle name="Output 2 4 3" xfId="2422"/>
    <cellStyle name="Output 2 4 3 2" xfId="4836"/>
    <cellStyle name="Output 2 4 3 3" xfId="5545"/>
    <cellStyle name="Output 2 4 3 4" xfId="5819"/>
    <cellStyle name="Output 2 4 4" xfId="2497"/>
    <cellStyle name="Output 2 4 4 2" xfId="4911"/>
    <cellStyle name="Output 2 4 4 3" xfId="5620"/>
    <cellStyle name="Output 2 4 4 4" xfId="5894"/>
    <cellStyle name="Output 2 4 5" xfId="2871"/>
    <cellStyle name="Output 2 4 5 2" xfId="3247"/>
    <cellStyle name="Output 2 4 5 3" xfId="5028"/>
    <cellStyle name="Output 2 4 6" xfId="2659"/>
    <cellStyle name="Output 2 4 7" xfId="3612"/>
    <cellStyle name="Output 2 4 8" xfId="5141"/>
    <cellStyle name="Output 2 5" xfId="160"/>
    <cellStyle name="Output 2 5 2" xfId="2518"/>
    <cellStyle name="Output 2 5 2 2" xfId="4932"/>
    <cellStyle name="Output 2 5 2 3" xfId="5641"/>
    <cellStyle name="Output 2 5 2 4" xfId="5915"/>
    <cellStyle name="Output 2 5 3" xfId="2803"/>
    <cellStyle name="Output 2 5 3 2" xfId="3418"/>
    <cellStyle name="Output 2 5 3 3" xfId="5061"/>
    <cellStyle name="Output 2 5 4" xfId="2682"/>
    <cellStyle name="Output 2 5 5" xfId="3528"/>
    <cellStyle name="Output 2 5 6" xfId="5368"/>
    <cellStyle name="Output 2 6" xfId="285"/>
    <cellStyle name="Output 2 6 2" xfId="2359"/>
    <cellStyle name="Output 2 6 2 2" xfId="4773"/>
    <cellStyle name="Output 2 6 2 3" xfId="5482"/>
    <cellStyle name="Output 2 6 2 4" xfId="5756"/>
    <cellStyle name="Output 2 6 3" xfId="2908"/>
    <cellStyle name="Output 2 6 4" xfId="3098"/>
    <cellStyle name="Output 2 6 5" xfId="5015"/>
    <cellStyle name="Output 2 7" xfId="1605"/>
    <cellStyle name="Output 2 7 2" xfId="4023"/>
    <cellStyle name="Output 2 7 3" xfId="5197"/>
    <cellStyle name="Output 2 7 4" xfId="5235"/>
    <cellStyle name="Output 2 8" xfId="2326"/>
    <cellStyle name="Output 2 8 2" xfId="4740"/>
    <cellStyle name="Output 2 8 3" xfId="5449"/>
    <cellStyle name="Output 2 8 4" xfId="5723"/>
    <cellStyle name="Output 2 9" xfId="2473"/>
    <cellStyle name="Output 2 9 2" xfId="4887"/>
    <cellStyle name="Output 2 9 3" xfId="5596"/>
    <cellStyle name="Output 2 9 4" xfId="5870"/>
    <cellStyle name="Output 3" xfId="67"/>
    <cellStyle name="Output 3 10" xfId="2598"/>
    <cellStyle name="Output 3 11" xfId="2608"/>
    <cellStyle name="Output 3 12" xfId="5167"/>
    <cellStyle name="Output 3 2" xfId="185"/>
    <cellStyle name="Output 3 2 2" xfId="307"/>
    <cellStyle name="Output 3 2 2 2" xfId="2929"/>
    <cellStyle name="Output 3 2 2 2 2" xfId="3078"/>
    <cellStyle name="Output 3 2 2 2 3" xfId="5274"/>
    <cellStyle name="Output 3 2 2 3" xfId="2700"/>
    <cellStyle name="Output 3 2 2 4" xfId="3509"/>
    <cellStyle name="Output 3 2 2 5" xfId="5123"/>
    <cellStyle name="Output 3 2 3" xfId="2419"/>
    <cellStyle name="Output 3 2 3 2" xfId="4833"/>
    <cellStyle name="Output 3 2 3 3" xfId="5542"/>
    <cellStyle name="Output 3 2 3 4" xfId="5816"/>
    <cellStyle name="Output 3 2 4" xfId="2363"/>
    <cellStyle name="Output 3 2 4 2" xfId="4777"/>
    <cellStyle name="Output 3 2 4 3" xfId="5486"/>
    <cellStyle name="Output 3 2 4 4" xfId="5760"/>
    <cellStyle name="Output 3 2 5" xfId="2538"/>
    <cellStyle name="Output 3 2 5 2" xfId="4951"/>
    <cellStyle name="Output 3 2 5 3" xfId="5661"/>
    <cellStyle name="Output 3 2 5 4" xfId="5934"/>
    <cellStyle name="Output 3 2 6" xfId="2825"/>
    <cellStyle name="Output 3 2 6 2" xfId="3399"/>
    <cellStyle name="Output 3 2 6 3" xfId="5317"/>
    <cellStyle name="Output 3 2 7" xfId="2613"/>
    <cellStyle name="Output 3 2 8" xfId="3690"/>
    <cellStyle name="Output 3 2 9" xfId="5397"/>
    <cellStyle name="Output 3 3" xfId="225"/>
    <cellStyle name="Output 3 3 2" xfId="347"/>
    <cellStyle name="Output 3 3 2 2" xfId="2969"/>
    <cellStyle name="Output 3 3 2 2 2" xfId="3003"/>
    <cellStyle name="Output 3 3 2 2 3" xfId="5257"/>
    <cellStyle name="Output 3 3 2 3" xfId="2740"/>
    <cellStyle name="Output 3 3 2 4" xfId="3469"/>
    <cellStyle name="Output 3 3 2 5" xfId="5342"/>
    <cellStyle name="Output 3 3 3" xfId="1591"/>
    <cellStyle name="Output 3 3 3 2" xfId="4009"/>
    <cellStyle name="Output 3 3 3 3" xfId="5183"/>
    <cellStyle name="Output 3 3 3 4" xfId="2605"/>
    <cellStyle name="Output 3 3 4" xfId="2516"/>
    <cellStyle name="Output 3 3 4 2" xfId="4930"/>
    <cellStyle name="Output 3 3 4 3" xfId="5639"/>
    <cellStyle name="Output 3 3 4 4" xfId="5913"/>
    <cellStyle name="Output 3 3 5" xfId="2865"/>
    <cellStyle name="Output 3 3 5 2" xfId="3253"/>
    <cellStyle name="Output 3 3 5 3" xfId="5032"/>
    <cellStyle name="Output 3 3 6" xfId="2653"/>
    <cellStyle name="Output 3 3 7" xfId="3618"/>
    <cellStyle name="Output 3 3 8" xfId="5145"/>
    <cellStyle name="Output 3 4" xfId="234"/>
    <cellStyle name="Output 3 4 2" xfId="356"/>
    <cellStyle name="Output 3 4 2 2" xfId="2978"/>
    <cellStyle name="Output 3 4 2 2 2" xfId="2994"/>
    <cellStyle name="Output 3 4 2 2 3" xfId="4974"/>
    <cellStyle name="Output 3 4 2 3" xfId="2749"/>
    <cellStyle name="Output 3 4 2 4" xfId="3458"/>
    <cellStyle name="Output 3 4 2 5" xfId="5099"/>
    <cellStyle name="Output 3 4 3" xfId="2490"/>
    <cellStyle name="Output 3 4 3 2" xfId="4904"/>
    <cellStyle name="Output 3 4 3 3" xfId="5613"/>
    <cellStyle name="Output 3 4 3 4" xfId="5887"/>
    <cellStyle name="Output 3 4 4" xfId="2435"/>
    <cellStyle name="Output 3 4 4 2" xfId="4849"/>
    <cellStyle name="Output 3 4 4 3" xfId="5558"/>
    <cellStyle name="Output 3 4 4 4" xfId="5832"/>
    <cellStyle name="Output 3 4 5" xfId="2874"/>
    <cellStyle name="Output 3 4 5 2" xfId="3244"/>
    <cellStyle name="Output 3 4 5 3" xfId="5025"/>
    <cellStyle name="Output 3 4 6" xfId="2662"/>
    <cellStyle name="Output 3 4 7" xfId="3609"/>
    <cellStyle name="Output 3 4 8" xfId="5138"/>
    <cellStyle name="Output 3 5" xfId="169"/>
    <cellStyle name="Output 3 5 2" xfId="2355"/>
    <cellStyle name="Output 3 5 2 2" xfId="4769"/>
    <cellStyle name="Output 3 5 2 3" xfId="5478"/>
    <cellStyle name="Output 3 5 2 4" xfId="5752"/>
    <cellStyle name="Output 3 5 3" xfId="2812"/>
    <cellStyle name="Output 3 5 3 2" xfId="3409"/>
    <cellStyle name="Output 3 5 3 3" xfId="5321"/>
    <cellStyle name="Output 3 5 4" xfId="2691"/>
    <cellStyle name="Output 3 5 5" xfId="3518"/>
    <cellStyle name="Output 3 5 6" xfId="5128"/>
    <cellStyle name="Output 3 6" xfId="294"/>
    <cellStyle name="Output 3 6 2" xfId="2917"/>
    <cellStyle name="Output 3 6 3" xfId="3089"/>
    <cellStyle name="Output 3 6 4" xfId="5277"/>
    <cellStyle name="Output 3 7" xfId="2416"/>
    <cellStyle name="Output 3 7 2" xfId="4830"/>
    <cellStyle name="Output 3 7 3" xfId="5539"/>
    <cellStyle name="Output 3 7 4" xfId="5813"/>
    <cellStyle name="Output 3 8" xfId="1611"/>
    <cellStyle name="Output 3 8 2" xfId="4026"/>
    <cellStyle name="Output 3 8 3" xfId="5202"/>
    <cellStyle name="Output 3 8 4" xfId="2568"/>
    <cellStyle name="Output 3 9" xfId="2771"/>
    <cellStyle name="Output 3 9 2" xfId="3440"/>
    <cellStyle name="Output 3 9 3" xfId="5075"/>
    <cellStyle name="Output 4" xfId="84"/>
    <cellStyle name="Output 4 10" xfId="5175"/>
    <cellStyle name="Output 4 2" xfId="144"/>
    <cellStyle name="Output 4 2 2" xfId="2509"/>
    <cellStyle name="Output 4 2 2 2" xfId="4923"/>
    <cellStyle name="Output 4 2 2 3" xfId="5632"/>
    <cellStyle name="Output 4 2 2 4" xfId="5906"/>
    <cellStyle name="Output 4 2 3" xfId="2794"/>
    <cellStyle name="Output 4 2 3 2" xfId="3424"/>
    <cellStyle name="Output 4 2 3 3" xfId="5063"/>
    <cellStyle name="Output 4 2 4" xfId="2677"/>
    <cellStyle name="Output 4 2 5" xfId="3532"/>
    <cellStyle name="Output 4 2 6" xfId="5134"/>
    <cellStyle name="Output 4 3" xfId="272"/>
    <cellStyle name="Output 4 3 2" xfId="2386"/>
    <cellStyle name="Output 4 3 2 2" xfId="4800"/>
    <cellStyle name="Output 4 3 2 3" xfId="5509"/>
    <cellStyle name="Output 4 3 2 4" xfId="5783"/>
    <cellStyle name="Output 4 3 3" xfId="2897"/>
    <cellStyle name="Output 4 3 4" xfId="3113"/>
    <cellStyle name="Output 4 3 5" xfId="5279"/>
    <cellStyle name="Output 4 4" xfId="2474"/>
    <cellStyle name="Output 4 4 2" xfId="2308"/>
    <cellStyle name="Output 4 4 2 2" xfId="4722"/>
    <cellStyle name="Output 4 4 2 3" xfId="5431"/>
    <cellStyle name="Output 4 4 2 4" xfId="5705"/>
    <cellStyle name="Output 4 4 3" xfId="4888"/>
    <cellStyle name="Output 4 4 4" xfId="5597"/>
    <cellStyle name="Output 4 4 5" xfId="5871"/>
    <cellStyle name="Output 4 5" xfId="2395"/>
    <cellStyle name="Output 4 5 2" xfId="4809"/>
    <cellStyle name="Output 4 5 3" xfId="5518"/>
    <cellStyle name="Output 4 5 4" xfId="5792"/>
    <cellStyle name="Output 4 6" xfId="2492"/>
    <cellStyle name="Output 4 6 2" xfId="4906"/>
    <cellStyle name="Output 4 6 3" xfId="5615"/>
    <cellStyle name="Output 4 6 4" xfId="5889"/>
    <cellStyle name="Output 4 7" xfId="2780"/>
    <cellStyle name="Output 4 7 2" xfId="3431"/>
    <cellStyle name="Output 4 7 3" xfId="5066"/>
    <cellStyle name="Output 4 8" xfId="2577"/>
    <cellStyle name="Output 4 9" xfId="3898"/>
    <cellStyle name="Output 5" xfId="200"/>
    <cellStyle name="Output 5 10" xfId="5383"/>
    <cellStyle name="Output 5 2" xfId="322"/>
    <cellStyle name="Output 5 2 2" xfId="2364"/>
    <cellStyle name="Output 5 2 2 2" xfId="4778"/>
    <cellStyle name="Output 5 2 2 3" xfId="5487"/>
    <cellStyle name="Output 5 2 2 4" xfId="5761"/>
    <cellStyle name="Output 5 2 3" xfId="2944"/>
    <cellStyle name="Output 5 2 3 2" xfId="3064"/>
    <cellStyle name="Output 5 2 3 3" xfId="4992"/>
    <cellStyle name="Output 5 2 4" xfId="2715"/>
    <cellStyle name="Output 5 2 5" xfId="3494"/>
    <cellStyle name="Output 5 2 6" xfId="5116"/>
    <cellStyle name="Output 5 3" xfId="1599"/>
    <cellStyle name="Output 5 3 2" xfId="2378"/>
    <cellStyle name="Output 5 3 2 2" xfId="4792"/>
    <cellStyle name="Output 5 3 2 3" xfId="5501"/>
    <cellStyle name="Output 5 3 2 4" xfId="5775"/>
    <cellStyle name="Output 5 3 3" xfId="4017"/>
    <cellStyle name="Output 5 3 4" xfId="5191"/>
    <cellStyle name="Output 5 3 5" xfId="2797"/>
    <cellStyle name="Output 5 4" xfId="298"/>
    <cellStyle name="Output 5 4 2" xfId="2921"/>
    <cellStyle name="Output 5 4 3" xfId="3085"/>
    <cellStyle name="Output 5 4 4" xfId="5005"/>
    <cellStyle name="Output 5 5" xfId="2297"/>
    <cellStyle name="Output 5 5 2" xfId="4711"/>
    <cellStyle name="Output 5 5 3" xfId="5420"/>
    <cellStyle name="Output 5 5 4" xfId="5694"/>
    <cellStyle name="Output 5 6" xfId="2533"/>
    <cellStyle name="Output 5 6 2" xfId="4946"/>
    <cellStyle name="Output 5 6 3" xfId="5656"/>
    <cellStyle name="Output 5 6 4" xfId="5929"/>
    <cellStyle name="Output 5 7" xfId="2840"/>
    <cellStyle name="Output 5 7 2" xfId="3384"/>
    <cellStyle name="Output 5 7 3" xfId="5302"/>
    <cellStyle name="Output 5 8" xfId="2628"/>
    <cellStyle name="Output 5 9" xfId="3651"/>
    <cellStyle name="Output 6" xfId="207"/>
    <cellStyle name="Output 6 2" xfId="329"/>
    <cellStyle name="Output 6 2 2" xfId="2951"/>
    <cellStyle name="Output 6 2 2 2" xfId="3057"/>
    <cellStyle name="Output 6 2 2 3" xfId="4989"/>
    <cellStyle name="Output 6 2 3" xfId="2722"/>
    <cellStyle name="Output 6 2 4" xfId="3487"/>
    <cellStyle name="Output 6 2 5" xfId="5113"/>
    <cellStyle name="Output 6 3" xfId="1597"/>
    <cellStyle name="Output 6 3 2" xfId="4015"/>
    <cellStyle name="Output 6 3 3" xfId="5189"/>
    <cellStyle name="Output 6 3 4" xfId="5241"/>
    <cellStyle name="Output 6 4" xfId="2550"/>
    <cellStyle name="Output 6 4 2" xfId="4963"/>
    <cellStyle name="Output 6 4 3" xfId="5673"/>
    <cellStyle name="Output 6 4 4" xfId="5946"/>
    <cellStyle name="Output 6 5" xfId="2847"/>
    <cellStyle name="Output 6 5 2" xfId="3377"/>
    <cellStyle name="Output 6 5 3" xfId="5303"/>
    <cellStyle name="Output 6 6" xfId="2635"/>
    <cellStyle name="Output 6 7" xfId="3645"/>
    <cellStyle name="Output 6 8" xfId="5384"/>
    <cellStyle name="Output 7" xfId="2757"/>
    <cellStyle name="Output 7 2" xfId="3454"/>
    <cellStyle name="Output 7 3" xfId="5092"/>
    <cellStyle name="Percent 5" xfId="1435"/>
    <cellStyle name="Percent 5 2" xfId="1436"/>
    <cellStyle name="Percent 5 3" xfId="1437"/>
    <cellStyle name="Percent 5 3 2" xfId="1438"/>
    <cellStyle name="percentleft" xfId="1439"/>
    <cellStyle name="percentleft 2" xfId="1440"/>
    <cellStyle name="percentleft 2 2" xfId="1441"/>
    <cellStyle name="percentleft 2 2 2" xfId="2194"/>
    <cellStyle name="percentleft 2 2 2 2" xfId="4608"/>
    <cellStyle name="percentleft 2 2 2 3" xfId="5336"/>
    <cellStyle name="percentleft 2 2 2 4" xfId="5682"/>
    <cellStyle name="percentleft 2 2 3" xfId="3893"/>
    <cellStyle name="percentleft 2 2 4" xfId="5081"/>
    <cellStyle name="percentleft 2 2 5" xfId="4972"/>
    <cellStyle name="percentleft 2 3" xfId="1442"/>
    <cellStyle name="percentleft 2 3 2" xfId="1443"/>
    <cellStyle name="percentleft 2 3 2 2" xfId="2196"/>
    <cellStyle name="percentleft 2 3 2 2 2" xfId="4610"/>
    <cellStyle name="percentleft 2 3 2 2 3" xfId="5338"/>
    <cellStyle name="percentleft 2 3 2 2 4" xfId="5684"/>
    <cellStyle name="percentleft 2 3 2 3" xfId="3895"/>
    <cellStyle name="percentleft 2 3 2 4" xfId="5083"/>
    <cellStyle name="percentleft 2 3 2 5" xfId="5248"/>
    <cellStyle name="percentleft 2 3 3" xfId="2195"/>
    <cellStyle name="percentleft 2 3 3 2" xfId="4609"/>
    <cellStyle name="percentleft 2 3 3 3" xfId="5337"/>
    <cellStyle name="percentleft 2 3 3 4" xfId="5683"/>
    <cellStyle name="percentleft 2 3 4" xfId="3894"/>
    <cellStyle name="percentleft 2 3 5" xfId="5082"/>
    <cellStyle name="percentleft 2 3 6" xfId="5247"/>
    <cellStyle name="percentleft 2 4" xfId="2193"/>
    <cellStyle name="percentleft 2 4 2" xfId="2519"/>
    <cellStyle name="percentleft 2 4 2 2" xfId="4933"/>
    <cellStyle name="percentleft 2 4 2 3" xfId="5642"/>
    <cellStyle name="percentleft 2 4 2 4" xfId="5916"/>
    <cellStyle name="percentleft 2 4 3" xfId="1585"/>
    <cellStyle name="percentleft 2 4 3 2" xfId="4003"/>
    <cellStyle name="percentleft 2 4 3 3" xfId="5177"/>
    <cellStyle name="percentleft 2 4 3 4" xfId="2565"/>
    <cellStyle name="percentleft 2 4 4" xfId="4607"/>
    <cellStyle name="percentleft 2 4 5" xfId="5335"/>
    <cellStyle name="percentleft 2 4 6" xfId="5681"/>
    <cellStyle name="percentleft 2 5" xfId="2392"/>
    <cellStyle name="percentleft 2 5 2" xfId="4806"/>
    <cellStyle name="percentleft 2 5 3" xfId="5515"/>
    <cellStyle name="percentleft 2 5 4" xfId="5789"/>
    <cellStyle name="percentleft 2 6" xfId="2351"/>
    <cellStyle name="percentleft 2 6 2" xfId="4765"/>
    <cellStyle name="percentleft 2 6 3" xfId="5474"/>
    <cellStyle name="percentleft 2 6 4" xfId="5748"/>
    <cellStyle name="percentleft 2 7" xfId="3892"/>
    <cellStyle name="percentleft 2 8" xfId="5080"/>
    <cellStyle name="percentleft 2 9" xfId="5249"/>
    <cellStyle name="percentleft 3" xfId="1444"/>
    <cellStyle name="percentleft 3 2" xfId="2197"/>
    <cellStyle name="percentleft 3 2 2" xfId="4611"/>
    <cellStyle name="percentleft 3 2 3" xfId="5339"/>
    <cellStyle name="percentleft 3 2 4" xfId="5685"/>
    <cellStyle name="percentleft 3 3" xfId="3896"/>
    <cellStyle name="percentleft 3 4" xfId="5084"/>
    <cellStyle name="percentleft 3 5" xfId="4971"/>
    <cellStyle name="percentleft 4" xfId="1445"/>
    <cellStyle name="percentleft 4 2" xfId="2198"/>
    <cellStyle name="percentleft 4 2 2" xfId="2524"/>
    <cellStyle name="percentleft 4 2 2 2" xfId="4938"/>
    <cellStyle name="percentleft 4 2 2 3" xfId="5647"/>
    <cellStyle name="percentleft 4 2 2 4" xfId="5921"/>
    <cellStyle name="percentleft 4 2 3" xfId="2423"/>
    <cellStyle name="percentleft 4 2 3 2" xfId="4837"/>
    <cellStyle name="percentleft 4 2 3 3" xfId="5546"/>
    <cellStyle name="percentleft 4 2 3 4" xfId="5820"/>
    <cellStyle name="percentleft 4 2 4" xfId="4612"/>
    <cellStyle name="percentleft 4 2 5" xfId="5340"/>
    <cellStyle name="percentleft 4 2 6" xfId="5686"/>
    <cellStyle name="percentleft 4 3" xfId="2397"/>
    <cellStyle name="percentleft 4 3 2" xfId="4811"/>
    <cellStyle name="percentleft 4 3 3" xfId="5520"/>
    <cellStyle name="percentleft 4 3 4" xfId="5794"/>
    <cellStyle name="percentleft 4 4" xfId="2350"/>
    <cellStyle name="percentleft 4 4 2" xfId="4764"/>
    <cellStyle name="percentleft 4 4 3" xfId="5473"/>
    <cellStyle name="percentleft 4 4 4" xfId="5747"/>
    <cellStyle name="percentleft 4 5" xfId="3897"/>
    <cellStyle name="percentleft 4 6" xfId="5085"/>
    <cellStyle name="percentleft 4 7" xfId="4970"/>
    <cellStyle name="percentleft 5" xfId="2192"/>
    <cellStyle name="percentleft 5 2" xfId="4606"/>
    <cellStyle name="percentleft 5 3" xfId="5334"/>
    <cellStyle name="percentleft 5 4" xfId="5680"/>
    <cellStyle name="percentleft 6" xfId="3891"/>
    <cellStyle name="percentleft 7" xfId="5079"/>
    <cellStyle name="percentleft 8" xfId="5246"/>
    <cellStyle name="Title" xfId="40"/>
    <cellStyle name="Title 2" xfId="145"/>
    <cellStyle name="Total" xfId="41"/>
    <cellStyle name="Total 2" xfId="57"/>
    <cellStyle name="Total 2 10" xfId="2761"/>
    <cellStyle name="Total 2 10 2" xfId="3450"/>
    <cellStyle name="Total 2 10 3" xfId="3890"/>
    <cellStyle name="Total 2 11" xfId="2588"/>
    <cellStyle name="Total 2 12" xfId="3884"/>
    <cellStyle name="Total 2 13" xfId="5172"/>
    <cellStyle name="Total 2 2" xfId="195"/>
    <cellStyle name="Total 2 2 10" xfId="5159"/>
    <cellStyle name="Total 2 2 2" xfId="317"/>
    <cellStyle name="Total 2 2 2 2" xfId="2373"/>
    <cellStyle name="Total 2 2 2 2 2" xfId="4787"/>
    <cellStyle name="Total 2 2 2 2 3" xfId="5496"/>
    <cellStyle name="Total 2 2 2 2 4" xfId="5770"/>
    <cellStyle name="Total 2 2 2 3" xfId="2939"/>
    <cellStyle name="Total 2 2 2 3 2" xfId="3069"/>
    <cellStyle name="Total 2 2 2 3 3" xfId="4995"/>
    <cellStyle name="Total 2 2 2 4" xfId="2710"/>
    <cellStyle name="Total 2 2 2 5" xfId="3499"/>
    <cellStyle name="Total 2 2 2 6" xfId="5652"/>
    <cellStyle name="Total 2 2 3" xfId="1618"/>
    <cellStyle name="Total 2 2 3 2" xfId="2426"/>
    <cellStyle name="Total 2 2 3 2 2" xfId="4840"/>
    <cellStyle name="Total 2 2 3 2 3" xfId="5549"/>
    <cellStyle name="Total 2 2 3 2 4" xfId="5823"/>
    <cellStyle name="Total 2 2 3 3" xfId="4033"/>
    <cellStyle name="Total 2 2 3 4" xfId="5209"/>
    <cellStyle name="Total 2 2 3 5" xfId="5231"/>
    <cellStyle name="Total 2 2 4" xfId="2315"/>
    <cellStyle name="Total 2 2 4 2" xfId="2461"/>
    <cellStyle name="Total 2 2 4 2 2" xfId="4875"/>
    <cellStyle name="Total 2 2 4 2 3" xfId="5584"/>
    <cellStyle name="Total 2 2 4 2 4" xfId="5858"/>
    <cellStyle name="Total 2 2 4 3" xfId="4729"/>
    <cellStyle name="Total 2 2 4 4" xfId="5438"/>
    <cellStyle name="Total 2 2 4 5" xfId="5712"/>
    <cellStyle name="Total 2 2 5" xfId="2495"/>
    <cellStyle name="Total 2 2 5 2" xfId="4909"/>
    <cellStyle name="Total 2 2 5 3" xfId="5618"/>
    <cellStyle name="Total 2 2 5 4" xfId="5892"/>
    <cellStyle name="Total 2 2 6" xfId="2496"/>
    <cellStyle name="Total 2 2 6 2" xfId="4910"/>
    <cellStyle name="Total 2 2 6 3" xfId="5619"/>
    <cellStyle name="Total 2 2 6 4" xfId="5893"/>
    <cellStyle name="Total 2 2 7" xfId="2835"/>
    <cellStyle name="Total 2 2 7 2" xfId="3389"/>
    <cellStyle name="Total 2 2 7 3" xfId="5313"/>
    <cellStyle name="Total 2 2 8" xfId="2623"/>
    <cellStyle name="Total 2 2 9" xfId="3655"/>
    <cellStyle name="Total 2 3" xfId="215"/>
    <cellStyle name="Total 2 3 2" xfId="337"/>
    <cellStyle name="Total 2 3 2 2" xfId="2959"/>
    <cellStyle name="Total 2 3 2 2 2" xfId="3049"/>
    <cellStyle name="Total 2 3 2 2 3" xfId="4985"/>
    <cellStyle name="Total 2 3 2 3" xfId="2730"/>
    <cellStyle name="Total 2 3 2 4" xfId="3479"/>
    <cellStyle name="Total 2 3 2 5" xfId="5108"/>
    <cellStyle name="Total 2 3 3" xfId="2488"/>
    <cellStyle name="Total 2 3 3 2" xfId="4902"/>
    <cellStyle name="Total 2 3 3 3" xfId="5611"/>
    <cellStyle name="Total 2 3 3 4" xfId="5885"/>
    <cellStyle name="Total 2 3 4" xfId="2298"/>
    <cellStyle name="Total 2 3 4 2" xfId="4712"/>
    <cellStyle name="Total 2 3 4 3" xfId="5421"/>
    <cellStyle name="Total 2 3 4 4" xfId="5695"/>
    <cellStyle name="Total 2 3 5" xfId="2552"/>
    <cellStyle name="Total 2 3 5 2" xfId="4965"/>
    <cellStyle name="Total 2 3 5 3" xfId="5675"/>
    <cellStyle name="Total 2 3 5 4" xfId="5948"/>
    <cellStyle name="Total 2 3 6" xfId="2855"/>
    <cellStyle name="Total 2 3 6 2" xfId="3289"/>
    <cellStyle name="Total 2 3 6 3" xfId="5036"/>
    <cellStyle name="Total 2 3 7" xfId="2643"/>
    <cellStyle name="Total 2 3 8" xfId="3637"/>
    <cellStyle name="Total 2 3 9" xfId="5149"/>
    <cellStyle name="Total 2 4" xfId="230"/>
    <cellStyle name="Total 2 4 2" xfId="352"/>
    <cellStyle name="Total 2 4 2 2" xfId="2974"/>
    <cellStyle name="Total 2 4 2 2 2" xfId="2998"/>
    <cellStyle name="Total 2 4 2 2 3" xfId="4978"/>
    <cellStyle name="Total 2 4 2 3" xfId="2745"/>
    <cellStyle name="Total 2 4 2 4" xfId="3464"/>
    <cellStyle name="Total 2 4 2 5" xfId="3993"/>
    <cellStyle name="Total 2 4 3" xfId="2348"/>
    <cellStyle name="Total 2 4 3 2" xfId="4762"/>
    <cellStyle name="Total 2 4 3 3" xfId="5471"/>
    <cellStyle name="Total 2 4 3 4" xfId="5745"/>
    <cellStyle name="Total 2 4 4" xfId="2294"/>
    <cellStyle name="Total 2 4 4 2" xfId="4708"/>
    <cellStyle name="Total 2 4 4 3" xfId="5417"/>
    <cellStyle name="Total 2 4 4 4" xfId="5691"/>
    <cellStyle name="Total 2 4 5" xfId="2870"/>
    <cellStyle name="Total 2 4 5 2" xfId="3248"/>
    <cellStyle name="Total 2 4 5 3" xfId="5029"/>
    <cellStyle name="Total 2 4 6" xfId="2658"/>
    <cellStyle name="Total 2 4 7" xfId="3613"/>
    <cellStyle name="Total 2 4 8" xfId="5142"/>
    <cellStyle name="Total 2 5" xfId="159"/>
    <cellStyle name="Total 2 5 2" xfId="2301"/>
    <cellStyle name="Total 2 5 2 2" xfId="4715"/>
    <cellStyle name="Total 2 5 2 3" xfId="5424"/>
    <cellStyle name="Total 2 5 2 4" xfId="5698"/>
    <cellStyle name="Total 2 5 3" xfId="2802"/>
    <cellStyle name="Total 2 5 3 2" xfId="3419"/>
    <cellStyle name="Total 2 5 3 3" xfId="5327"/>
    <cellStyle name="Total 2 5 4" xfId="2681"/>
    <cellStyle name="Total 2 5 5" xfId="3526"/>
    <cellStyle name="Total 2 5 6" xfId="5367"/>
    <cellStyle name="Total 2 6" xfId="284"/>
    <cellStyle name="Total 2 6 2" xfId="2455"/>
    <cellStyle name="Total 2 6 2 2" xfId="4869"/>
    <cellStyle name="Total 2 6 2 3" xfId="5578"/>
    <cellStyle name="Total 2 6 2 4" xfId="5852"/>
    <cellStyle name="Total 2 6 3" xfId="2907"/>
    <cellStyle name="Total 2 6 4" xfId="3099"/>
    <cellStyle name="Total 2 6 5" xfId="5016"/>
    <cellStyle name="Total 2 7" xfId="1606"/>
    <cellStyle name="Total 2 7 2" xfId="4024"/>
    <cellStyle name="Total 2 7 3" xfId="5198"/>
    <cellStyle name="Total 2 7 4" xfId="5236"/>
    <cellStyle name="Total 2 8" xfId="2325"/>
    <cellStyle name="Total 2 8 2" xfId="4739"/>
    <cellStyle name="Total 2 8 3" xfId="5448"/>
    <cellStyle name="Total 2 8 4" xfId="5722"/>
    <cellStyle name="Total 2 9" xfId="2528"/>
    <cellStyle name="Total 2 9 2" xfId="4942"/>
    <cellStyle name="Total 2 9 3" xfId="5651"/>
    <cellStyle name="Total 2 9 4" xfId="5925"/>
    <cellStyle name="Total 3" xfId="56"/>
    <cellStyle name="Total 3 10" xfId="2587"/>
    <cellStyle name="Total 3 11" xfId="3885"/>
    <cellStyle name="Total 3 12" xfId="5173"/>
    <cellStyle name="Total 3 2" xfId="196"/>
    <cellStyle name="Total 3 2 2" xfId="318"/>
    <cellStyle name="Total 3 2 2 2" xfId="2940"/>
    <cellStyle name="Total 3 2 2 2 2" xfId="3068"/>
    <cellStyle name="Total 3 2 2 2 3" xfId="5269"/>
    <cellStyle name="Total 3 2 2 3" xfId="2711"/>
    <cellStyle name="Total 3 2 2 4" xfId="3498"/>
    <cellStyle name="Total 3 2 2 5" xfId="5353"/>
    <cellStyle name="Total 3 2 3" xfId="2338"/>
    <cellStyle name="Total 3 2 3 2" xfId="4752"/>
    <cellStyle name="Total 3 2 3 3" xfId="5461"/>
    <cellStyle name="Total 3 2 3 4" xfId="5735"/>
    <cellStyle name="Total 3 2 4" xfId="2456"/>
    <cellStyle name="Total 3 2 4 2" xfId="4870"/>
    <cellStyle name="Total 3 2 4 3" xfId="5579"/>
    <cellStyle name="Total 3 2 4 4" xfId="5853"/>
    <cellStyle name="Total 3 2 5" xfId="2544"/>
    <cellStyle name="Total 3 2 5 2" xfId="4957"/>
    <cellStyle name="Total 3 2 5 3" xfId="5667"/>
    <cellStyle name="Total 3 2 5 4" xfId="5940"/>
    <cellStyle name="Total 3 2 6" xfId="2836"/>
    <cellStyle name="Total 3 2 6 2" xfId="3388"/>
    <cellStyle name="Total 3 2 6 3" xfId="5047"/>
    <cellStyle name="Total 3 2 7" xfId="2624"/>
    <cellStyle name="Total 3 2 8" xfId="3654"/>
    <cellStyle name="Total 3 2 9" xfId="5392"/>
    <cellStyle name="Total 3 3" xfId="214"/>
    <cellStyle name="Total 3 3 2" xfId="336"/>
    <cellStyle name="Total 3 3 2 2" xfId="2958"/>
    <cellStyle name="Total 3 3 2 2 2" xfId="3050"/>
    <cellStyle name="Total 3 3 2 2 3" xfId="4986"/>
    <cellStyle name="Total 3 3 2 3" xfId="2729"/>
    <cellStyle name="Total 3 3 2 4" xfId="3480"/>
    <cellStyle name="Total 3 3 2 5" xfId="5109"/>
    <cellStyle name="Total 3 3 3" xfId="2342"/>
    <cellStyle name="Total 3 3 3 2" xfId="4756"/>
    <cellStyle name="Total 3 3 3 3" xfId="5465"/>
    <cellStyle name="Total 3 3 3 4" xfId="5739"/>
    <cellStyle name="Total 3 3 4" xfId="2515"/>
    <cellStyle name="Total 3 3 4 2" xfId="4929"/>
    <cellStyle name="Total 3 3 4 3" xfId="5638"/>
    <cellStyle name="Total 3 3 4 4" xfId="5912"/>
    <cellStyle name="Total 3 3 5" xfId="2854"/>
    <cellStyle name="Total 3 3 5 2" xfId="3290"/>
    <cellStyle name="Total 3 3 5 3" xfId="5037"/>
    <cellStyle name="Total 3 3 6" xfId="2642"/>
    <cellStyle name="Total 3 3 7" xfId="3638"/>
    <cellStyle name="Total 3 3 8" xfId="5150"/>
    <cellStyle name="Total 3 4" xfId="202"/>
    <cellStyle name="Total 3 4 2" xfId="324"/>
    <cellStyle name="Total 3 4 2 2" xfId="2946"/>
    <cellStyle name="Total 3 4 2 2 2" xfId="3062"/>
    <cellStyle name="Total 3 4 2 2 3" xfId="5252"/>
    <cellStyle name="Total 3 4 2 3" xfId="2717"/>
    <cellStyle name="Total 3 4 2 4" xfId="3492"/>
    <cellStyle name="Total 3 4 2 5" xfId="5347"/>
    <cellStyle name="Total 3 4 3" xfId="248"/>
    <cellStyle name="Total 3 4 3 2" xfId="2878"/>
    <cellStyle name="Total 3 4 3 3" xfId="3240"/>
    <cellStyle name="Total 3 4 3 4" xfId="5292"/>
    <cellStyle name="Total 3 4 4" xfId="2429"/>
    <cellStyle name="Total 3 4 4 2" xfId="4843"/>
    <cellStyle name="Total 3 4 4 3" xfId="5552"/>
    <cellStyle name="Total 3 4 4 4" xfId="5826"/>
    <cellStyle name="Total 3 4 5" xfId="2842"/>
    <cellStyle name="Total 3 4 5 2" xfId="3382"/>
    <cellStyle name="Total 3 4 5 3" xfId="5043"/>
    <cellStyle name="Total 3 4 6" xfId="2630"/>
    <cellStyle name="Total 3 4 7" xfId="3650"/>
    <cellStyle name="Total 3 4 8" xfId="5156"/>
    <cellStyle name="Total 3 5" xfId="158"/>
    <cellStyle name="Total 3 5 2" xfId="2356"/>
    <cellStyle name="Total 3 5 2 2" xfId="4770"/>
    <cellStyle name="Total 3 5 2 3" xfId="5479"/>
    <cellStyle name="Total 3 5 2 4" xfId="5753"/>
    <cellStyle name="Total 3 5 3" xfId="2801"/>
    <cellStyle name="Total 3 5 3 2" xfId="3420"/>
    <cellStyle name="Total 3 5 3 3" xfId="5324"/>
    <cellStyle name="Total 3 5 4" xfId="2680"/>
    <cellStyle name="Total 3 5 5" xfId="3529"/>
    <cellStyle name="Total 3 5 6" xfId="5133"/>
    <cellStyle name="Total 3 6" xfId="283"/>
    <cellStyle name="Total 3 6 2" xfId="2906"/>
    <cellStyle name="Total 3 6 3" xfId="3100"/>
    <cellStyle name="Total 3 6 4" xfId="5281"/>
    <cellStyle name="Total 3 7" xfId="2414"/>
    <cellStyle name="Total 3 7 2" xfId="4828"/>
    <cellStyle name="Total 3 7 3" xfId="5537"/>
    <cellStyle name="Total 3 7 4" xfId="5811"/>
    <cellStyle name="Total 3 8" xfId="2471"/>
    <cellStyle name="Total 3 8 2" xfId="4885"/>
    <cellStyle name="Total 3 8 3" xfId="5594"/>
    <cellStyle name="Total 3 8 4" xfId="5868"/>
    <cellStyle name="Total 3 9" xfId="2760"/>
    <cellStyle name="Total 3 9 2" xfId="3451"/>
    <cellStyle name="Total 3 9 3" xfId="5089"/>
    <cellStyle name="Total 4" xfId="85"/>
    <cellStyle name="Total 4 10" xfId="5174"/>
    <cellStyle name="Total 4 2" xfId="146"/>
    <cellStyle name="Total 4 2 2" xfId="2507"/>
    <cellStyle name="Total 4 2 2 2" xfId="4921"/>
    <cellStyle name="Total 4 2 2 3" xfId="5630"/>
    <cellStyle name="Total 4 2 2 4" xfId="5904"/>
    <cellStyle name="Total 4 2 3" xfId="2795"/>
    <cellStyle name="Total 4 2 3 2" xfId="3423"/>
    <cellStyle name="Total 4 2 3 3" xfId="5328"/>
    <cellStyle name="Total 4 2 4" xfId="2678"/>
    <cellStyle name="Total 4 2 5" xfId="3531"/>
    <cellStyle name="Total 4 2 6" xfId="5362"/>
    <cellStyle name="Total 4 3" xfId="273"/>
    <cellStyle name="Total 4 3 2" xfId="2425"/>
    <cellStyle name="Total 4 3 2 2" xfId="4839"/>
    <cellStyle name="Total 4 3 2 3" xfId="5548"/>
    <cellStyle name="Total 4 3 2 4" xfId="5822"/>
    <cellStyle name="Total 4 3 3" xfId="2898"/>
    <cellStyle name="Total 4 3 4" xfId="3106"/>
    <cellStyle name="Total 4 3 5" xfId="5284"/>
    <cellStyle name="Total 4 4" xfId="2475"/>
    <cellStyle name="Total 4 4 2" xfId="2307"/>
    <cellStyle name="Total 4 4 2 2" xfId="4721"/>
    <cellStyle name="Total 4 4 2 3" xfId="5430"/>
    <cellStyle name="Total 4 4 2 4" xfId="5704"/>
    <cellStyle name="Total 4 4 3" xfId="4889"/>
    <cellStyle name="Total 4 4 4" xfId="5598"/>
    <cellStyle name="Total 4 4 5" xfId="5872"/>
    <cellStyle name="Total 4 5" xfId="2361"/>
    <cellStyle name="Total 4 5 2" xfId="4775"/>
    <cellStyle name="Total 4 5 3" xfId="5484"/>
    <cellStyle name="Total 4 5 4" xfId="5758"/>
    <cellStyle name="Total 4 6" xfId="2292"/>
    <cellStyle name="Total 4 6 2" xfId="4706"/>
    <cellStyle name="Total 4 6 3" xfId="5415"/>
    <cellStyle name="Total 4 6 4" xfId="5689"/>
    <cellStyle name="Total 4 7" xfId="2781"/>
    <cellStyle name="Total 4 7 2" xfId="3430"/>
    <cellStyle name="Total 4 7 3" xfId="5333"/>
    <cellStyle name="Total 4 8" xfId="2578"/>
    <cellStyle name="Total 4 9" xfId="2582"/>
    <cellStyle name="Total 5" xfId="201"/>
    <cellStyle name="Total 5 10" xfId="5390"/>
    <cellStyle name="Total 5 2" xfId="323"/>
    <cellStyle name="Total 5 2 2" xfId="2410"/>
    <cellStyle name="Total 5 2 2 2" xfId="4824"/>
    <cellStyle name="Total 5 2 2 3" xfId="5533"/>
    <cellStyle name="Total 5 2 2 4" xfId="5807"/>
    <cellStyle name="Total 5 2 3" xfId="2945"/>
    <cellStyle name="Total 5 2 3 2" xfId="3063"/>
    <cellStyle name="Total 5 2 3 3" xfId="4991"/>
    <cellStyle name="Total 5 2 4" xfId="2716"/>
    <cellStyle name="Total 5 2 5" xfId="3493"/>
    <cellStyle name="Total 5 2 6" xfId="5115"/>
    <cellStyle name="Total 5 3" xfId="2484"/>
    <cellStyle name="Total 5 3 2" xfId="2517"/>
    <cellStyle name="Total 5 3 2 2" xfId="4931"/>
    <cellStyle name="Total 5 3 2 3" xfId="5640"/>
    <cellStyle name="Total 5 3 2 4" xfId="5914"/>
    <cellStyle name="Total 5 3 3" xfId="4898"/>
    <cellStyle name="Total 5 3 4" xfId="5607"/>
    <cellStyle name="Total 5 3 5" xfId="5881"/>
    <cellStyle name="Total 5 4" xfId="2302"/>
    <cellStyle name="Total 5 4 2" xfId="4716"/>
    <cellStyle name="Total 5 4 3" xfId="5425"/>
    <cellStyle name="Total 5 4 4" xfId="5699"/>
    <cellStyle name="Total 5 5" xfId="2370"/>
    <cellStyle name="Total 5 5 2" xfId="4784"/>
    <cellStyle name="Total 5 5 3" xfId="5493"/>
    <cellStyle name="Total 5 5 4" xfId="5767"/>
    <cellStyle name="Total 5 6" xfId="2321"/>
    <cellStyle name="Total 5 6 2" xfId="4735"/>
    <cellStyle name="Total 5 6 3" xfId="5444"/>
    <cellStyle name="Total 5 6 4" xfId="5718"/>
    <cellStyle name="Total 5 7" xfId="2841"/>
    <cellStyle name="Total 5 7 2" xfId="3383"/>
    <cellStyle name="Total 5 7 3" xfId="5309"/>
    <cellStyle name="Total 5 8" xfId="2629"/>
    <cellStyle name="Total 5 9" xfId="2607"/>
    <cellStyle name="Total 6" xfId="208"/>
    <cellStyle name="Total 6 2" xfId="330"/>
    <cellStyle name="Total 6 2 2" xfId="2952"/>
    <cellStyle name="Total 6 2 2 2" xfId="3056"/>
    <cellStyle name="Total 6 2 2 3" xfId="4988"/>
    <cellStyle name="Total 6 2 3" xfId="2723"/>
    <cellStyle name="Total 6 2 4" xfId="3486"/>
    <cellStyle name="Total 6 2 5" xfId="5112"/>
    <cellStyle name="Total 6 3" xfId="2340"/>
    <cellStyle name="Total 6 3 2" xfId="4754"/>
    <cellStyle name="Total 6 3 3" xfId="5463"/>
    <cellStyle name="Total 6 3 4" xfId="5737"/>
    <cellStyle name="Total 6 4" xfId="2551"/>
    <cellStyle name="Total 6 4 2" xfId="4964"/>
    <cellStyle name="Total 6 4 3" xfId="5674"/>
    <cellStyle name="Total 6 4 4" xfId="5947"/>
    <cellStyle name="Total 6 5" xfId="2848"/>
    <cellStyle name="Total 6 5 2" xfId="3350"/>
    <cellStyle name="Total 6 5 3" xfId="5306"/>
    <cellStyle name="Total 6 6" xfId="2636"/>
    <cellStyle name="Total 6 7" xfId="3644"/>
    <cellStyle name="Total 6 8" xfId="5387"/>
    <cellStyle name="Total 7" xfId="2758"/>
    <cellStyle name="Total 7 2" xfId="3453"/>
    <cellStyle name="Total 7 3" xfId="5091"/>
    <cellStyle name="Warning Text" xfId="42"/>
    <cellStyle name="Warning Text 2" xfId="147"/>
    <cellStyle name="Гиперссылка 2" xfId="49"/>
    <cellStyle name="Гиперссылка 2 2" xfId="89"/>
    <cellStyle name="Гиперссылка 2 3" xfId="1446"/>
    <cellStyle name="Обычный 2" xfId="43"/>
    <cellStyle name="Обычный 2 2" xfId="149"/>
    <cellStyle name="Обычный 2 2 2" xfId="1449"/>
    <cellStyle name="Обычный 2 2 2 2" xfId="1450"/>
    <cellStyle name="Обычный 2 2 2 3" xfId="1451"/>
    <cellStyle name="Обычный 2 2 2 3 2" xfId="1452"/>
    <cellStyle name="Обычный 2 2 3" xfId="1453"/>
    <cellStyle name="Обычный 2 2 4" xfId="1454"/>
    <cellStyle name="Обычный 2 2 5" xfId="1448"/>
    <cellStyle name="Обычный 2 3" xfId="1455"/>
    <cellStyle name="Обычный 2 3 2" xfId="1456"/>
    <cellStyle name="Обычный 2 3 2 2" xfId="1457"/>
    <cellStyle name="Обычный 2 3 2 3" xfId="1458"/>
    <cellStyle name="Обычный 2 3 2 3 2" xfId="1459"/>
    <cellStyle name="Обычный 2 3 3" xfId="1460"/>
    <cellStyle name="Обычный 2 3 3 2" xfId="1461"/>
    <cellStyle name="Обычный 2 3 3 2 2" xfId="1462"/>
    <cellStyle name="Обычный 2 4" xfId="55"/>
    <cellStyle name="Обычный 2 5" xfId="1447"/>
    <cellStyle name="Обычный 2 6" xfId="1607"/>
    <cellStyle name="Обычный 3" xfId="44"/>
    <cellStyle name="Обычный 3 10" xfId="1464"/>
    <cellStyle name="Обычный 3 10 2" xfId="2200"/>
    <cellStyle name="Обычный 3 10 2 2" xfId="4614"/>
    <cellStyle name="Обычный 3 10 3" xfId="3902"/>
    <cellStyle name="Обычный 3 11" xfId="1465"/>
    <cellStyle name="Обычный 3 12" xfId="1463"/>
    <cellStyle name="Обычный 3 12 2" xfId="2199"/>
    <cellStyle name="Обычный 3 12 2 2" xfId="4613"/>
    <cellStyle name="Обычный 3 12 3" xfId="3901"/>
    <cellStyle name="Обычный 3 2" xfId="45"/>
    <cellStyle name="Обычный 3 2 10" xfId="1466"/>
    <cellStyle name="Обычный 3 2 10 2" xfId="2201"/>
    <cellStyle name="Обычный 3 2 10 2 2" xfId="4615"/>
    <cellStyle name="Обычный 3 2 10 3" xfId="3903"/>
    <cellStyle name="Обычный 3 2 11" xfId="1608"/>
    <cellStyle name="Обычный 3 2 12" xfId="277"/>
    <cellStyle name="Обычный 3 2 2" xfId="1467"/>
    <cellStyle name="Обычный 3 2 2 2" xfId="1468"/>
    <cellStyle name="Обычный 3 2 2 2 2" xfId="1469"/>
    <cellStyle name="Обычный 3 2 2 2 2 2" xfId="1470"/>
    <cellStyle name="Обычный 3 2 2 2 2 2 2" xfId="2204"/>
    <cellStyle name="Обычный 3 2 2 2 2 2 2 2" xfId="4618"/>
    <cellStyle name="Обычный 3 2 2 2 2 2 3" xfId="3906"/>
    <cellStyle name="Обычный 3 2 2 2 2 3" xfId="2203"/>
    <cellStyle name="Обычный 3 2 2 2 2 3 2" xfId="4617"/>
    <cellStyle name="Обычный 3 2 2 2 2 4" xfId="3905"/>
    <cellStyle name="Обычный 3 2 2 2 3" xfId="2202"/>
    <cellStyle name="Обычный 3 2 2 2 3 2" xfId="4616"/>
    <cellStyle name="Обычный 3 2 2 2 4" xfId="3904"/>
    <cellStyle name="Обычный 3 2 2 3" xfId="1471"/>
    <cellStyle name="Обычный 3 2 2 3 2" xfId="1472"/>
    <cellStyle name="Обычный 3 2 2 3 2 2" xfId="1473"/>
    <cellStyle name="Обычный 3 2 2 3 2 2 2" xfId="2207"/>
    <cellStyle name="Обычный 3 2 2 3 2 2 2 2" xfId="4621"/>
    <cellStyle name="Обычный 3 2 2 3 2 2 3" xfId="3909"/>
    <cellStyle name="Обычный 3 2 2 3 2 3" xfId="2206"/>
    <cellStyle name="Обычный 3 2 2 3 2 3 2" xfId="4620"/>
    <cellStyle name="Обычный 3 2 2 3 2 4" xfId="3908"/>
    <cellStyle name="Обычный 3 2 2 3 3" xfId="1474"/>
    <cellStyle name="Обычный 3 2 2 3 3 2" xfId="2208"/>
    <cellStyle name="Обычный 3 2 2 3 3 2 2" xfId="4622"/>
    <cellStyle name="Обычный 3 2 2 3 3 3" xfId="3910"/>
    <cellStyle name="Обычный 3 2 2 3 4" xfId="2205"/>
    <cellStyle name="Обычный 3 2 2 3 4 2" xfId="4619"/>
    <cellStyle name="Обычный 3 2 2 3 5" xfId="3907"/>
    <cellStyle name="Обычный 3 2 2 4" xfId="1475"/>
    <cellStyle name="Обычный 3 2 2 4 2" xfId="1476"/>
    <cellStyle name="Обычный 3 2 2 4 2 2" xfId="2210"/>
    <cellStyle name="Обычный 3 2 2 4 2 2 2" xfId="4624"/>
    <cellStyle name="Обычный 3 2 2 4 2 3" xfId="3912"/>
    <cellStyle name="Обычный 3 2 2 4 3" xfId="2209"/>
    <cellStyle name="Обычный 3 2 2 4 3 2" xfId="4623"/>
    <cellStyle name="Обычный 3 2 2 4 4" xfId="3911"/>
    <cellStyle name="Обычный 3 2 2 5" xfId="1477"/>
    <cellStyle name="Обычный 3 2 2 5 2" xfId="2211"/>
    <cellStyle name="Обычный 3 2 2 5 2 2" xfId="4625"/>
    <cellStyle name="Обычный 3 2 2 5 3" xfId="3913"/>
    <cellStyle name="Обычный 3 2 2 6" xfId="2529"/>
    <cellStyle name="Обычный 3 2 3" xfId="1478"/>
    <cellStyle name="Обычный 3 2 3 2" xfId="1479"/>
    <cellStyle name="Обычный 3 2 3 2 2" xfId="1480"/>
    <cellStyle name="Обычный 3 2 3 2 2 2" xfId="1481"/>
    <cellStyle name="Обычный 3 2 3 2 2 2 2" xfId="2215"/>
    <cellStyle name="Обычный 3 2 3 2 2 2 2 2" xfId="4629"/>
    <cellStyle name="Обычный 3 2 3 2 2 2 3" xfId="3917"/>
    <cellStyle name="Обычный 3 2 3 2 2 3" xfId="2214"/>
    <cellStyle name="Обычный 3 2 3 2 2 3 2" xfId="4628"/>
    <cellStyle name="Обычный 3 2 3 2 2 4" xfId="3916"/>
    <cellStyle name="Обычный 3 2 3 2 3" xfId="1482"/>
    <cellStyle name="Обычный 3 2 3 2 3 2" xfId="2216"/>
    <cellStyle name="Обычный 3 2 3 2 3 2 2" xfId="4630"/>
    <cellStyle name="Обычный 3 2 3 2 3 3" xfId="3918"/>
    <cellStyle name="Обычный 3 2 3 2 4" xfId="2213"/>
    <cellStyle name="Обычный 3 2 3 2 4 2" xfId="4627"/>
    <cellStyle name="Обычный 3 2 3 2 5" xfId="3915"/>
    <cellStyle name="Обычный 3 2 3 3" xfId="1483"/>
    <cellStyle name="Обычный 3 2 3 3 2" xfId="1484"/>
    <cellStyle name="Обычный 3 2 3 3 2 2" xfId="2218"/>
    <cellStyle name="Обычный 3 2 3 3 2 2 2" xfId="4632"/>
    <cellStyle name="Обычный 3 2 3 3 2 3" xfId="3920"/>
    <cellStyle name="Обычный 3 2 3 3 3" xfId="2217"/>
    <cellStyle name="Обычный 3 2 3 3 3 2" xfId="4631"/>
    <cellStyle name="Обычный 3 2 3 3 4" xfId="3919"/>
    <cellStyle name="Обычный 3 2 3 4" xfId="1485"/>
    <cellStyle name="Обычный 3 2 3 4 2" xfId="2219"/>
    <cellStyle name="Обычный 3 2 3 4 2 2" xfId="4633"/>
    <cellStyle name="Обычный 3 2 3 4 3" xfId="3921"/>
    <cellStyle name="Обычный 3 2 3 5" xfId="2212"/>
    <cellStyle name="Обычный 3 2 3 5 2" xfId="4626"/>
    <cellStyle name="Обычный 3 2 3 6" xfId="3914"/>
    <cellStyle name="Обычный 3 2 4" xfId="1486"/>
    <cellStyle name="Обычный 3 2 4 2" xfId="1487"/>
    <cellStyle name="Обычный 3 2 4 2 2" xfId="1488"/>
    <cellStyle name="Обычный 3 2 4 2 2 2" xfId="1489"/>
    <cellStyle name="Обычный 3 2 4 2 2 2 2" xfId="2223"/>
    <cellStyle name="Обычный 3 2 4 2 2 2 2 2" xfId="4637"/>
    <cellStyle name="Обычный 3 2 4 2 2 2 3" xfId="3925"/>
    <cellStyle name="Обычный 3 2 4 2 2 3" xfId="2222"/>
    <cellStyle name="Обычный 3 2 4 2 2 3 2" xfId="4636"/>
    <cellStyle name="Обычный 3 2 4 2 2 4" xfId="3924"/>
    <cellStyle name="Обычный 3 2 4 2 3" xfId="1490"/>
    <cellStyle name="Обычный 3 2 4 2 3 2" xfId="2224"/>
    <cellStyle name="Обычный 3 2 4 2 3 2 2" xfId="4638"/>
    <cellStyle name="Обычный 3 2 4 2 3 3" xfId="3926"/>
    <cellStyle name="Обычный 3 2 4 2 4" xfId="2221"/>
    <cellStyle name="Обычный 3 2 4 2 4 2" xfId="4635"/>
    <cellStyle name="Обычный 3 2 4 2 5" xfId="3923"/>
    <cellStyle name="Обычный 3 2 4 3" xfId="1491"/>
    <cellStyle name="Обычный 3 2 4 3 2" xfId="1492"/>
    <cellStyle name="Обычный 3 2 4 3 2 2" xfId="2226"/>
    <cellStyle name="Обычный 3 2 4 3 2 2 2" xfId="4640"/>
    <cellStyle name="Обычный 3 2 4 3 2 3" xfId="3928"/>
    <cellStyle name="Обычный 3 2 4 3 3" xfId="2225"/>
    <cellStyle name="Обычный 3 2 4 3 3 2" xfId="4639"/>
    <cellStyle name="Обычный 3 2 4 3 4" xfId="3927"/>
    <cellStyle name="Обычный 3 2 4 4" xfId="1493"/>
    <cellStyle name="Обычный 3 2 4 4 2" xfId="2227"/>
    <cellStyle name="Обычный 3 2 4 4 2 2" xfId="4641"/>
    <cellStyle name="Обычный 3 2 4 4 3" xfId="3929"/>
    <cellStyle name="Обычный 3 2 4 5" xfId="2220"/>
    <cellStyle name="Обычный 3 2 4 5 2" xfId="4634"/>
    <cellStyle name="Обычный 3 2 4 6" xfId="3922"/>
    <cellStyle name="Обычный 3 2 5" xfId="1494"/>
    <cellStyle name="Обычный 3 2 5 2" xfId="1495"/>
    <cellStyle name="Обычный 3 2 5 2 2" xfId="1496"/>
    <cellStyle name="Обычный 3 2 5 2 2 2" xfId="2230"/>
    <cellStyle name="Обычный 3 2 5 2 2 2 2" xfId="4644"/>
    <cellStyle name="Обычный 3 2 5 2 2 3" xfId="3932"/>
    <cellStyle name="Обычный 3 2 5 2 3" xfId="2229"/>
    <cellStyle name="Обычный 3 2 5 2 3 2" xfId="4643"/>
    <cellStyle name="Обычный 3 2 5 2 4" xfId="3931"/>
    <cellStyle name="Обычный 3 2 5 3" xfId="1497"/>
    <cellStyle name="Обычный 3 2 5 3 2" xfId="2231"/>
    <cellStyle name="Обычный 3 2 5 3 2 2" xfId="4645"/>
    <cellStyle name="Обычный 3 2 5 3 3" xfId="3933"/>
    <cellStyle name="Обычный 3 2 5 4" xfId="2228"/>
    <cellStyle name="Обычный 3 2 5 4 2" xfId="4642"/>
    <cellStyle name="Обычный 3 2 5 5" xfId="3930"/>
    <cellStyle name="Обычный 3 2 6" xfId="1498"/>
    <cellStyle name="Обычный 3 2 6 2" xfId="1499"/>
    <cellStyle name="Обычный 3 2 6 2 2" xfId="2233"/>
    <cellStyle name="Обычный 3 2 6 2 2 2" xfId="4647"/>
    <cellStyle name="Обычный 3 2 6 2 3" xfId="3935"/>
    <cellStyle name="Обычный 3 2 6 3" xfId="2232"/>
    <cellStyle name="Обычный 3 2 6 3 2" xfId="4646"/>
    <cellStyle name="Обычный 3 2 6 4" xfId="3934"/>
    <cellStyle name="Обычный 3 2 7" xfId="1500"/>
    <cellStyle name="Обычный 3 2 7 2" xfId="1501"/>
    <cellStyle name="Обычный 3 2 7 2 2" xfId="2235"/>
    <cellStyle name="Обычный 3 2 7 2 2 2" xfId="4649"/>
    <cellStyle name="Обычный 3 2 7 2 3" xfId="3937"/>
    <cellStyle name="Обычный 3 2 7 3" xfId="2234"/>
    <cellStyle name="Обычный 3 2 7 3 2" xfId="4648"/>
    <cellStyle name="Обычный 3 2 7 4" xfId="3936"/>
    <cellStyle name="Обычный 3 2 8" xfId="1502"/>
    <cellStyle name="Обычный 3 2 8 2" xfId="2236"/>
    <cellStyle name="Обычный 3 2 8 2 2" xfId="4650"/>
    <cellStyle name="Обычный 3 2 8 3" xfId="3938"/>
    <cellStyle name="Обычный 3 2 9" xfId="1503"/>
    <cellStyle name="Обычный 3 3" xfId="1504"/>
    <cellStyle name="Обычный 3 4" xfId="1505"/>
    <cellStyle name="Обычный 3 4 2" xfId="1506"/>
    <cellStyle name="Обычный 3 4 2 2" xfId="1507"/>
    <cellStyle name="Обычный 3 4 2 2 2" xfId="1508"/>
    <cellStyle name="Обычный 3 4 2 2 2 2" xfId="1509"/>
    <cellStyle name="Обычный 3 4 2 2 2 2 2" xfId="2241"/>
    <cellStyle name="Обычный 3 4 2 2 2 2 2 2" xfId="4655"/>
    <cellStyle name="Обычный 3 4 2 2 2 2 3" xfId="3943"/>
    <cellStyle name="Обычный 3 4 2 2 2 3" xfId="2240"/>
    <cellStyle name="Обычный 3 4 2 2 2 3 2" xfId="4654"/>
    <cellStyle name="Обычный 3 4 2 2 2 4" xfId="3942"/>
    <cellStyle name="Обычный 3 4 2 2 3" xfId="1510"/>
    <cellStyle name="Обычный 3 4 2 2 3 2" xfId="2242"/>
    <cellStyle name="Обычный 3 4 2 2 3 2 2" xfId="4656"/>
    <cellStyle name="Обычный 3 4 2 2 3 3" xfId="3944"/>
    <cellStyle name="Обычный 3 4 2 2 4" xfId="2239"/>
    <cellStyle name="Обычный 3 4 2 2 4 2" xfId="4653"/>
    <cellStyle name="Обычный 3 4 2 2 5" xfId="3941"/>
    <cellStyle name="Обычный 3 4 2 3" xfId="1511"/>
    <cellStyle name="Обычный 3 4 2 3 2" xfId="1512"/>
    <cellStyle name="Обычный 3 4 2 3 2 2" xfId="2244"/>
    <cellStyle name="Обычный 3 4 2 3 2 2 2" xfId="4658"/>
    <cellStyle name="Обычный 3 4 2 3 2 3" xfId="3946"/>
    <cellStyle name="Обычный 3 4 2 3 3" xfId="2243"/>
    <cellStyle name="Обычный 3 4 2 3 3 2" xfId="4657"/>
    <cellStyle name="Обычный 3 4 2 3 4" xfId="3945"/>
    <cellStyle name="Обычный 3 4 2 4" xfId="1513"/>
    <cellStyle name="Обычный 3 4 2 4 2" xfId="2245"/>
    <cellStyle name="Обычный 3 4 2 4 2 2" xfId="4659"/>
    <cellStyle name="Обычный 3 4 2 4 3" xfId="3947"/>
    <cellStyle name="Обычный 3 4 2 5" xfId="2238"/>
    <cellStyle name="Обычный 3 4 2 5 2" xfId="4652"/>
    <cellStyle name="Обычный 3 4 2 6" xfId="3940"/>
    <cellStyle name="Обычный 3 4 3" xfId="1514"/>
    <cellStyle name="Обычный 3 4 3 2" xfId="1515"/>
    <cellStyle name="Обычный 3 4 3 2 2" xfId="1516"/>
    <cellStyle name="Обычный 3 4 3 2 2 2" xfId="1517"/>
    <cellStyle name="Обычный 3 4 3 2 2 2 2" xfId="2249"/>
    <cellStyle name="Обычный 3 4 3 2 2 2 2 2" xfId="4663"/>
    <cellStyle name="Обычный 3 4 3 2 2 2 3" xfId="3951"/>
    <cellStyle name="Обычный 3 4 3 2 2 3" xfId="2248"/>
    <cellStyle name="Обычный 3 4 3 2 2 3 2" xfId="4662"/>
    <cellStyle name="Обычный 3 4 3 2 2 4" xfId="3950"/>
    <cellStyle name="Обычный 3 4 3 2 3" xfId="1518"/>
    <cellStyle name="Обычный 3 4 3 2 3 2" xfId="2250"/>
    <cellStyle name="Обычный 3 4 3 2 3 2 2" xfId="4664"/>
    <cellStyle name="Обычный 3 4 3 2 3 3" xfId="3952"/>
    <cellStyle name="Обычный 3 4 3 2 4" xfId="2247"/>
    <cellStyle name="Обычный 3 4 3 2 4 2" xfId="4661"/>
    <cellStyle name="Обычный 3 4 3 2 5" xfId="3949"/>
    <cellStyle name="Обычный 3 4 3 3" xfId="1519"/>
    <cellStyle name="Обычный 3 4 3 3 2" xfId="1520"/>
    <cellStyle name="Обычный 3 4 3 3 2 2" xfId="2252"/>
    <cellStyle name="Обычный 3 4 3 3 2 2 2" xfId="4666"/>
    <cellStyle name="Обычный 3 4 3 3 2 3" xfId="3954"/>
    <cellStyle name="Обычный 3 4 3 3 3" xfId="2251"/>
    <cellStyle name="Обычный 3 4 3 3 3 2" xfId="4665"/>
    <cellStyle name="Обычный 3 4 3 3 4" xfId="3953"/>
    <cellStyle name="Обычный 3 4 3 4" xfId="1521"/>
    <cellStyle name="Обычный 3 4 3 4 2" xfId="2253"/>
    <cellStyle name="Обычный 3 4 3 4 2 2" xfId="4667"/>
    <cellStyle name="Обычный 3 4 3 4 3" xfId="3955"/>
    <cellStyle name="Обычный 3 4 3 5" xfId="2246"/>
    <cellStyle name="Обычный 3 4 3 5 2" xfId="4660"/>
    <cellStyle name="Обычный 3 4 3 6" xfId="3948"/>
    <cellStyle name="Обычный 3 4 4" xfId="1522"/>
    <cellStyle name="Обычный 3 4 4 2" xfId="1523"/>
    <cellStyle name="Обычный 3 4 4 2 2" xfId="1524"/>
    <cellStyle name="Обычный 3 4 4 2 2 2" xfId="2256"/>
    <cellStyle name="Обычный 3 4 4 2 2 2 2" xfId="4670"/>
    <cellStyle name="Обычный 3 4 4 2 2 3" xfId="3958"/>
    <cellStyle name="Обычный 3 4 4 2 3" xfId="2255"/>
    <cellStyle name="Обычный 3 4 4 2 3 2" xfId="4669"/>
    <cellStyle name="Обычный 3 4 4 2 4" xfId="3957"/>
    <cellStyle name="Обычный 3 4 4 3" xfId="1525"/>
    <cellStyle name="Обычный 3 4 4 3 2" xfId="2257"/>
    <cellStyle name="Обычный 3 4 4 3 2 2" xfId="4671"/>
    <cellStyle name="Обычный 3 4 4 3 3" xfId="3959"/>
    <cellStyle name="Обычный 3 4 4 4" xfId="2254"/>
    <cellStyle name="Обычный 3 4 4 4 2" xfId="4668"/>
    <cellStyle name="Обычный 3 4 4 5" xfId="3956"/>
    <cellStyle name="Обычный 3 4 5" xfId="1526"/>
    <cellStyle name="Обычный 3 4 5 2" xfId="1527"/>
    <cellStyle name="Обычный 3 4 5 2 2" xfId="2259"/>
    <cellStyle name="Обычный 3 4 5 2 2 2" xfId="4673"/>
    <cellStyle name="Обычный 3 4 5 2 3" xfId="3961"/>
    <cellStyle name="Обычный 3 4 5 3" xfId="2258"/>
    <cellStyle name="Обычный 3 4 5 3 2" xfId="4672"/>
    <cellStyle name="Обычный 3 4 5 4" xfId="3960"/>
    <cellStyle name="Обычный 3 4 6" xfId="1528"/>
    <cellStyle name="Обычный 3 4 6 2" xfId="1529"/>
    <cellStyle name="Обычный 3 4 6 2 2" xfId="2261"/>
    <cellStyle name="Обычный 3 4 6 2 2 2" xfId="4675"/>
    <cellStyle name="Обычный 3 4 6 2 3" xfId="3963"/>
    <cellStyle name="Обычный 3 4 6 3" xfId="2260"/>
    <cellStyle name="Обычный 3 4 6 3 2" xfId="4674"/>
    <cellStyle name="Обычный 3 4 6 4" xfId="3962"/>
    <cellStyle name="Обычный 3 4 7" xfId="1530"/>
    <cellStyle name="Обычный 3 4 7 2" xfId="2262"/>
    <cellStyle name="Обычный 3 4 7 2 2" xfId="4676"/>
    <cellStyle name="Обычный 3 4 7 3" xfId="3964"/>
    <cellStyle name="Обычный 3 4 8" xfId="2237"/>
    <cellStyle name="Обычный 3 4 8 2" xfId="4651"/>
    <cellStyle name="Обычный 3 4 9" xfId="3939"/>
    <cellStyle name="Обычный 3 5" xfId="1531"/>
    <cellStyle name="Обычный 3 5 2" xfId="1532"/>
    <cellStyle name="Обычный 3 5 2 2" xfId="1533"/>
    <cellStyle name="Обычный 3 5 2 2 2" xfId="1534"/>
    <cellStyle name="Обычный 3 5 2 2 2 2" xfId="2265"/>
    <cellStyle name="Обычный 3 5 2 2 2 2 2" xfId="4679"/>
    <cellStyle name="Обычный 3 5 2 2 2 3" xfId="3967"/>
    <cellStyle name="Обычный 3 5 2 2 3" xfId="2264"/>
    <cellStyle name="Обычный 3 5 2 2 3 2" xfId="4678"/>
    <cellStyle name="Обычный 3 5 2 2 4" xfId="3966"/>
    <cellStyle name="Обычный 3 5 2 3" xfId="2263"/>
    <cellStyle name="Обычный 3 5 2 3 2" xfId="4677"/>
    <cellStyle name="Обычный 3 5 2 4" xfId="3965"/>
    <cellStyle name="Обычный 3 5 3" xfId="1535"/>
    <cellStyle name="Обычный 3 5 3 2" xfId="1536"/>
    <cellStyle name="Обычный 3 5 3 2 2" xfId="1537"/>
    <cellStyle name="Обычный 3 5 3 2 2 2" xfId="2268"/>
    <cellStyle name="Обычный 3 5 3 2 2 2 2" xfId="4682"/>
    <cellStyle name="Обычный 3 5 3 2 2 3" xfId="3970"/>
    <cellStyle name="Обычный 3 5 3 2 3" xfId="2267"/>
    <cellStyle name="Обычный 3 5 3 2 3 2" xfId="4681"/>
    <cellStyle name="Обычный 3 5 3 2 4" xfId="3969"/>
    <cellStyle name="Обычный 3 5 3 3" xfId="1538"/>
    <cellStyle name="Обычный 3 5 3 3 2" xfId="2269"/>
    <cellStyle name="Обычный 3 5 3 3 2 2" xfId="4683"/>
    <cellStyle name="Обычный 3 5 3 3 3" xfId="3971"/>
    <cellStyle name="Обычный 3 5 3 4" xfId="2266"/>
    <cellStyle name="Обычный 3 5 3 4 2" xfId="4680"/>
    <cellStyle name="Обычный 3 5 3 5" xfId="3968"/>
    <cellStyle name="Обычный 3 5 4" xfId="1539"/>
    <cellStyle name="Обычный 3 5 4 2" xfId="1540"/>
    <cellStyle name="Обычный 3 5 4 2 2" xfId="2271"/>
    <cellStyle name="Обычный 3 5 4 2 2 2" xfId="4685"/>
    <cellStyle name="Обычный 3 5 4 2 3" xfId="3973"/>
    <cellStyle name="Обычный 3 5 4 3" xfId="2270"/>
    <cellStyle name="Обычный 3 5 4 3 2" xfId="4684"/>
    <cellStyle name="Обычный 3 5 4 4" xfId="3972"/>
    <cellStyle name="Обычный 3 5 5" xfId="1541"/>
    <cellStyle name="Обычный 3 5 5 2" xfId="2272"/>
    <cellStyle name="Обычный 3 5 5 2 2" xfId="4686"/>
    <cellStyle name="Обычный 3 5 5 3" xfId="3974"/>
    <cellStyle name="Обычный 3 6" xfId="1542"/>
    <cellStyle name="Обычный 3 6 2" xfId="1543"/>
    <cellStyle name="Обычный 3 6 2 2" xfId="1544"/>
    <cellStyle name="Обычный 3 6 2 2 2" xfId="1545"/>
    <cellStyle name="Обычный 3 6 2 2 2 2" xfId="2276"/>
    <cellStyle name="Обычный 3 6 2 2 2 2 2" xfId="4690"/>
    <cellStyle name="Обычный 3 6 2 2 2 3" xfId="3978"/>
    <cellStyle name="Обычный 3 6 2 2 3" xfId="2275"/>
    <cellStyle name="Обычный 3 6 2 2 3 2" xfId="4689"/>
    <cellStyle name="Обычный 3 6 2 2 4" xfId="3977"/>
    <cellStyle name="Обычный 3 6 2 3" xfId="1546"/>
    <cellStyle name="Обычный 3 6 2 3 2" xfId="2277"/>
    <cellStyle name="Обычный 3 6 2 3 2 2" xfId="4691"/>
    <cellStyle name="Обычный 3 6 2 3 3" xfId="3979"/>
    <cellStyle name="Обычный 3 6 2 4" xfId="2274"/>
    <cellStyle name="Обычный 3 6 2 4 2" xfId="4688"/>
    <cellStyle name="Обычный 3 6 2 5" xfId="3976"/>
    <cellStyle name="Обычный 3 6 3" xfId="1547"/>
    <cellStyle name="Обычный 3 6 3 2" xfId="1548"/>
    <cellStyle name="Обычный 3 6 3 2 2" xfId="2279"/>
    <cellStyle name="Обычный 3 6 3 2 2 2" xfId="4693"/>
    <cellStyle name="Обычный 3 6 3 2 3" xfId="3981"/>
    <cellStyle name="Обычный 3 6 3 3" xfId="2278"/>
    <cellStyle name="Обычный 3 6 3 3 2" xfId="4692"/>
    <cellStyle name="Обычный 3 6 3 4" xfId="3980"/>
    <cellStyle name="Обычный 3 6 4" xfId="1549"/>
    <cellStyle name="Обычный 3 6 4 2" xfId="2280"/>
    <cellStyle name="Обычный 3 6 4 2 2" xfId="4694"/>
    <cellStyle name="Обычный 3 6 4 3" xfId="3982"/>
    <cellStyle name="Обычный 3 6 5" xfId="2273"/>
    <cellStyle name="Обычный 3 6 5 2" xfId="4687"/>
    <cellStyle name="Обычный 3 6 6" xfId="3975"/>
    <cellStyle name="Обычный 3 7" xfId="1550"/>
    <cellStyle name="Обычный 3 7 2" xfId="1551"/>
    <cellStyle name="Обычный 3 7 2 2" xfId="1552"/>
    <cellStyle name="Обычный 3 7 2 2 2" xfId="2283"/>
    <cellStyle name="Обычный 3 7 2 2 2 2" xfId="4697"/>
    <cellStyle name="Обычный 3 7 2 2 3" xfId="3985"/>
    <cellStyle name="Обычный 3 7 2 3" xfId="2282"/>
    <cellStyle name="Обычный 3 7 2 3 2" xfId="4696"/>
    <cellStyle name="Обычный 3 7 2 4" xfId="3984"/>
    <cellStyle name="Обычный 3 7 3" xfId="1553"/>
    <cellStyle name="Обычный 3 7 3 2" xfId="2284"/>
    <cellStyle name="Обычный 3 7 3 2 2" xfId="4698"/>
    <cellStyle name="Обычный 3 7 3 3" xfId="3986"/>
    <cellStyle name="Обычный 3 7 4" xfId="2281"/>
    <cellStyle name="Обычный 3 7 4 2" xfId="4695"/>
    <cellStyle name="Обычный 3 7 5" xfId="3983"/>
    <cellStyle name="Обычный 3 8" xfId="1554"/>
    <cellStyle name="Обычный 3 8 2" xfId="1555"/>
    <cellStyle name="Обычный 3 8 2 2" xfId="2286"/>
    <cellStyle name="Обычный 3 8 2 2 2" xfId="4700"/>
    <cellStyle name="Обычный 3 8 2 3" xfId="3988"/>
    <cellStyle name="Обычный 3 8 3" xfId="2285"/>
    <cellStyle name="Обычный 3 8 3 2" xfId="4699"/>
    <cellStyle name="Обычный 3 8 4" xfId="3987"/>
    <cellStyle name="Обычный 3 9" xfId="1556"/>
    <cellStyle name="Обычный 3 9 2" xfId="1557"/>
    <cellStyle name="Обычный 3 9 2 2" xfId="2288"/>
    <cellStyle name="Обычный 3 9 2 2 2" xfId="4702"/>
    <cellStyle name="Обычный 3 9 2 3" xfId="3990"/>
    <cellStyle name="Обычный 3 9 3" xfId="2287"/>
    <cellStyle name="Обычный 3 9 3 2" xfId="4701"/>
    <cellStyle name="Обычный 3 9 4" xfId="3989"/>
    <cellStyle name="Обычный 4" xfId="46"/>
    <cellStyle name="Обычный 4 2" xfId="54"/>
    <cellStyle name="Обычный 4 2 11" xfId="5961"/>
    <cellStyle name="Обычный 4 2 12" xfId="5964"/>
    <cellStyle name="Обычный 4 2 2" xfId="72"/>
    <cellStyle name="Обычный 4 2 2 2" xfId="93"/>
    <cellStyle name="Обычный 4 2 2 2 2" xfId="95"/>
    <cellStyle name="Обычный 4 2 2 2 2 2" xfId="239"/>
    <cellStyle name="Обычный 4 2 2 2 2 2 2" xfId="2671"/>
    <cellStyle name="Обычный 4 2 2 2 2 2 2 2" xfId="5953"/>
    <cellStyle name="Обычный 4 2 2 2 2 2 2 2 2 2" xfId="5962"/>
    <cellStyle name="Обычный 4 2 2 2 2 2 2 2 2 2 2" xfId="5966"/>
    <cellStyle name="Обычный 4 2 2 2 2 2 2 4" xfId="5960"/>
    <cellStyle name="Обычный 4 2 2 2 2 2 3" xfId="5957"/>
    <cellStyle name="Обычный 4 2 2 2 2 3" xfId="2667"/>
    <cellStyle name="Обычный 4 2 2 2 3" xfId="238"/>
    <cellStyle name="Обычный 4 2 2 2 3 2" xfId="2668"/>
    <cellStyle name="Обычный 4 2 2 2 4" xfId="2666"/>
    <cellStyle name="Обычный 4 2 2 2 5" xfId="5954"/>
    <cellStyle name="Обычный 4 2 2 2 7" xfId="5963"/>
    <cellStyle name="Обычный 4 2 2 2 9" xfId="5967"/>
    <cellStyle name="Обычный 4 2 2 3" xfId="174"/>
    <cellStyle name="Обычный 4 2 2 3 2" xfId="2817"/>
    <cellStyle name="Обычный 4 2 2 4" xfId="2603"/>
    <cellStyle name="Обычный 4 2 2 5" xfId="5956"/>
    <cellStyle name="Обычный 4 2 2 7" xfId="5965"/>
    <cellStyle name="Обычный 4 2 3" xfId="88"/>
    <cellStyle name="Обычный 4 2 3 2" xfId="2784"/>
    <cellStyle name="Обычный 4 2 4" xfId="157"/>
    <cellStyle name="Обычный 4 2 4 2" xfId="2669"/>
    <cellStyle name="Обычный 4 2 4 3" xfId="5958"/>
    <cellStyle name="Обычный 4 2 5" xfId="1559"/>
    <cellStyle name="Обычный 4 2 6" xfId="2586"/>
    <cellStyle name="Обычный 4 2 7" xfId="5955"/>
    <cellStyle name="Обычный 4 2 9" xfId="5959"/>
    <cellStyle name="Обычный 4 3" xfId="70"/>
    <cellStyle name="Обычный 4 3 2" xfId="172"/>
    <cellStyle name="Обычный 4 3 2 2" xfId="2815"/>
    <cellStyle name="Обычный 4 3 3" xfId="1560"/>
    <cellStyle name="Обычный 4 3 4" xfId="2601"/>
    <cellStyle name="Обычный 4 4" xfId="86"/>
    <cellStyle name="Обычный 4 4 2" xfId="1558"/>
    <cellStyle name="Обычный 4 4 3" xfId="2782"/>
    <cellStyle name="Обычный 4 5" xfId="152"/>
    <cellStyle name="Обычный 4 5 2" xfId="2798"/>
    <cellStyle name="Обычный 4 6" xfId="278"/>
    <cellStyle name="Обычный 4 7" xfId="2581"/>
    <cellStyle name="Обычный 5" xfId="48"/>
    <cellStyle name="Обычный 5 2" xfId="1562"/>
    <cellStyle name="Обычный 5 3" xfId="1563"/>
    <cellStyle name="Обычный 5 3 2" xfId="1564"/>
    <cellStyle name="Обычный 5 3 2 2" xfId="1565"/>
    <cellStyle name="Обычный 5 4" xfId="1609"/>
    <cellStyle name="Обычный 5 5" xfId="1561"/>
    <cellStyle name="Обычный 6" xfId="1566"/>
    <cellStyle name="Обычный 6 2" xfId="2289"/>
    <cellStyle name="Обычный 6 2 2" xfId="4703"/>
    <cellStyle name="Обычный 6 3" xfId="3992"/>
    <cellStyle name="Обычный 7" xfId="1567"/>
    <cellStyle name="Обычный 8" xfId="1568"/>
    <cellStyle name="Обычный_Цены Бали" xfId="47"/>
    <cellStyle name="Плохой 2" xfId="1569"/>
    <cellStyle name="Финансовый 2" xfId="50"/>
    <cellStyle name="Финансовый 2 2" xfId="1571"/>
    <cellStyle name="Финансовый 2 3" xfId="1570"/>
    <cellStyle name="Хороший 2" xfId="15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539564</xdr:colOff>
      <xdr:row>0</xdr:row>
      <xdr:rowOff>356989</xdr:rowOff>
    </xdr:from>
    <xdr:to>
      <xdr:col>0</xdr:col>
      <xdr:colOff>2152649</xdr:colOff>
      <xdr:row>1</xdr:row>
      <xdr:rowOff>22412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564" y="356989"/>
          <a:ext cx="1613085" cy="15323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0</xdr:col>
      <xdr:colOff>28575</xdr:colOff>
      <xdr:row>66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28575</xdr:colOff>
      <xdr:row>66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</xdr:colOff>
      <xdr:row>30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</xdr:colOff>
      <xdr:row>30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28575</xdr:colOff>
      <xdr:row>41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89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28575</xdr:colOff>
      <xdr:row>41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89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28575</xdr:colOff>
      <xdr:row>70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28575</xdr:colOff>
      <xdr:row>70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28575</xdr:colOff>
      <xdr:row>81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28575</xdr:colOff>
      <xdr:row>81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28575</xdr:colOff>
      <xdr:row>77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28575</xdr:colOff>
      <xdr:row>77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28575</xdr:colOff>
      <xdr:row>80</xdr:row>
      <xdr:rowOff>9525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255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28575</xdr:colOff>
      <xdr:row>80</xdr:row>
      <xdr:rowOff>9525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255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28575</xdr:colOff>
      <xdr:row>80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255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28575</xdr:colOff>
      <xdr:row>80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255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7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7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26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26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86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86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7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7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16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16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706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706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48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48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861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861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26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26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28575</xdr:colOff>
      <xdr:row>112</xdr:row>
      <xdr:rowOff>9525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00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28575</xdr:colOff>
      <xdr:row>112</xdr:row>
      <xdr:rowOff>9525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00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25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25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657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657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643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643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3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3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3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3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28575</xdr:colOff>
      <xdr:row>104</xdr:row>
      <xdr:rowOff>9525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892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28575</xdr:colOff>
      <xdr:row>104</xdr:row>
      <xdr:rowOff>9525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892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706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706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0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48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48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26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26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4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28575</xdr:colOff>
      <xdr:row>109</xdr:row>
      <xdr:rowOff>9525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087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28575</xdr:colOff>
      <xdr:row>109</xdr:row>
      <xdr:rowOff>9525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087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657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657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28575</xdr:colOff>
      <xdr:row>118</xdr:row>
      <xdr:rowOff>9525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38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28575</xdr:colOff>
      <xdr:row>118</xdr:row>
      <xdr:rowOff>9525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38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39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39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80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80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2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3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3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91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91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6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6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64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64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45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45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92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92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02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02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7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7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28575</xdr:colOff>
      <xdr:row>112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4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28575</xdr:colOff>
      <xdr:row>112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4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20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20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8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8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28575</xdr:colOff>
      <xdr:row>104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28575</xdr:colOff>
      <xdr:row>104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92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92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7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7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28575</xdr:colOff>
      <xdr:row>109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31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28575</xdr:colOff>
      <xdr:row>109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31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20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20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28575</xdr:colOff>
      <xdr:row>118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682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28575</xdr:colOff>
      <xdr:row>118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682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55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55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02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03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04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05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06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07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08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09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210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211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212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8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213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8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214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45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215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45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21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217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18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19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20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21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222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22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24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25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26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27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228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229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230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231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849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32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33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34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35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236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237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38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39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40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41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242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243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244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92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245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92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46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47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248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02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249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02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250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7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251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7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28575</xdr:colOff>
      <xdr:row>112</xdr:row>
      <xdr:rowOff>9525</xdr:rowOff>
    </xdr:to>
    <xdr:pic>
      <xdr:nvPicPr>
        <xdr:cNvPr id="252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4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28575</xdr:colOff>
      <xdr:row>112</xdr:row>
      <xdr:rowOff>9525</xdr:rowOff>
    </xdr:to>
    <xdr:pic>
      <xdr:nvPicPr>
        <xdr:cNvPr id="253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48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54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55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256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257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258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20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259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20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260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8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261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871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62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63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64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65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66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67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68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69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70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71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7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73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7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75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28575</xdr:colOff>
      <xdr:row>104</xdr:row>
      <xdr:rowOff>9525</xdr:rowOff>
    </xdr:to>
    <xdr:pic>
      <xdr:nvPicPr>
        <xdr:cNvPr id="276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28575</xdr:colOff>
      <xdr:row>104</xdr:row>
      <xdr:rowOff>9525</xdr:rowOff>
    </xdr:to>
    <xdr:pic>
      <xdr:nvPicPr>
        <xdr:cNvPr id="277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278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279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1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80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81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82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83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1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284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92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285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92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286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7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287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70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88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89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90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91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90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28575</xdr:colOff>
      <xdr:row>109</xdr:row>
      <xdr:rowOff>9525</xdr:rowOff>
    </xdr:to>
    <xdr:pic>
      <xdr:nvPicPr>
        <xdr:cNvPr id="292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31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28575</xdr:colOff>
      <xdr:row>109</xdr:row>
      <xdr:rowOff>9525</xdr:rowOff>
    </xdr:to>
    <xdr:pic>
      <xdr:nvPicPr>
        <xdr:cNvPr id="293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31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294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20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295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209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28575</xdr:colOff>
      <xdr:row>118</xdr:row>
      <xdr:rowOff>9525</xdr:rowOff>
    </xdr:to>
    <xdr:pic>
      <xdr:nvPicPr>
        <xdr:cNvPr id="296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682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28575</xdr:colOff>
      <xdr:row>118</xdr:row>
      <xdr:rowOff>9525</xdr:rowOff>
    </xdr:to>
    <xdr:pic>
      <xdr:nvPicPr>
        <xdr:cNvPr id="2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682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99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00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01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302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55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303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55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304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305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06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07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08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09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310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311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12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13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14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15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16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17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318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319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1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320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321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322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8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323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8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324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45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325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45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326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327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12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328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329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36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30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31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8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5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5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5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5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07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07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19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19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58</xdr:row>
      <xdr:rowOff>0</xdr:rowOff>
    </xdr:from>
    <xdr:ext cx="28575" cy="9525"/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5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5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5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5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5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5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8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07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07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19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19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58</xdr:row>
      <xdr:rowOff>0</xdr:rowOff>
    </xdr:from>
    <xdr:ext cx="28575" cy="9525"/>
    <xdr:pic>
      <xdr:nvPicPr>
        <xdr:cNvPr id="80" name="Picture 7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5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81" name="Picture 8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5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28575</xdr:colOff>
      <xdr:row>30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38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</xdr:colOff>
      <xdr:row>30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38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28575</xdr:colOff>
      <xdr:row>30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</xdr:colOff>
      <xdr:row>30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</xdr:colOff>
      <xdr:row>30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</xdr:colOff>
      <xdr:row>30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59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59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37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37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605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605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28575</xdr:colOff>
      <xdr:row>80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9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28575</xdr:colOff>
      <xdr:row>80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9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93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9525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93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28575</xdr:colOff>
      <xdr:row>64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71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28575</xdr:colOff>
      <xdr:row>64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71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439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439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28575</xdr:colOff>
      <xdr:row>119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7174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28575</xdr:colOff>
      <xdr:row>119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7174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650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650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4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4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06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06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06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06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59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59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37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37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605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28575</xdr:colOff>
      <xdr:row>111</xdr:row>
      <xdr:rowOff>9525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605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28575</xdr:colOff>
      <xdr:row>80</xdr:row>
      <xdr:rowOff>9525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9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28575</xdr:colOff>
      <xdr:row>80</xdr:row>
      <xdr:rowOff>9525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9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9525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93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9525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93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28575</xdr:colOff>
      <xdr:row>64</xdr:row>
      <xdr:rowOff>9525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71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28575</xdr:colOff>
      <xdr:row>64</xdr:row>
      <xdr:rowOff>9525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71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9525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439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9525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439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28575</xdr:colOff>
      <xdr:row>119</xdr:row>
      <xdr:rowOff>9525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7174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28575</xdr:colOff>
      <xdr:row>119</xdr:row>
      <xdr:rowOff>9525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7174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650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650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4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4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06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06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06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06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5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0</xdr:rowOff>
    </xdr:from>
    <xdr:ext cx="28575" cy="95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794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28575" cy="95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794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04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04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54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54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54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54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986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986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224519</xdr:colOff>
      <xdr:row>0</xdr:row>
      <xdr:rowOff>194582</xdr:rowOff>
    </xdr:from>
    <xdr:to>
      <xdr:col>1</xdr:col>
      <xdr:colOff>1502010</xdr:colOff>
      <xdr:row>6</xdr:row>
      <xdr:rowOff>160737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643" y="194582"/>
          <a:ext cx="1277491" cy="123474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42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42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9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9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720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9525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720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28575</xdr:colOff>
      <xdr:row>109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998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28575</xdr:colOff>
      <xdr:row>109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998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18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185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9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9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637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28575</xdr:colOff>
      <xdr:row>110</xdr:row>
      <xdr:rowOff>9525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637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23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23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0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0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0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0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23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23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28575</xdr:colOff>
      <xdr:row>101</xdr:row>
      <xdr:rowOff>9525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885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28575</xdr:colOff>
      <xdr:row>101</xdr:row>
      <xdr:rowOff>9525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8859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9525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9525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0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0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0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0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42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42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9525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720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9525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720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05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0810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0810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9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90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28575</xdr:colOff>
      <xdr:row>115</xdr:row>
      <xdr:rowOff>9525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832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28575</xdr:colOff>
      <xdr:row>115</xdr:row>
      <xdr:rowOff>9525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832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64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64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734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9525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734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1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23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23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44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44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624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624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57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57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43</xdr:row>
      <xdr:rowOff>0</xdr:rowOff>
    </xdr:from>
    <xdr:ext cx="28575" cy="9525"/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3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28575" cy="9525"/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53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28575</xdr:colOff>
      <xdr:row>101</xdr:row>
      <xdr:rowOff>9525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78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28575</xdr:colOff>
      <xdr:row>101</xdr:row>
      <xdr:rowOff>9525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78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9525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9563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9525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9563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34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34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9525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512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9525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512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873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873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151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28575</xdr:colOff>
      <xdr:row>108</xdr:row>
      <xdr:rowOff>9525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151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267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267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04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04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04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04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267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267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28575</xdr:colOff>
      <xdr:row>99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400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28575</xdr:colOff>
      <xdr:row>99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400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28575</xdr:colOff>
      <xdr:row>101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78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28575</xdr:colOff>
      <xdr:row>101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78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04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04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04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04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9563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9563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34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34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438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28575</xdr:colOff>
      <xdr:row>104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95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28575</xdr:colOff>
      <xdr:row>104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95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873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873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3464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28575</xdr:colOff>
      <xdr:row>113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3464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981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981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762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267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267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87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877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658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658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43</xdr:row>
      <xdr:rowOff>0</xdr:rowOff>
    </xdr:from>
    <xdr:ext cx="28575" cy="9525"/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5096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28575" cy="9525"/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5096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28575" cy="9525"/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2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3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4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5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6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7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8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09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10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11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12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13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14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15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1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17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18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19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20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28575" cy="9525"/>
    <xdr:pic>
      <xdr:nvPicPr>
        <xdr:cNvPr id="221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218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22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2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24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25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26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27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28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29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30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31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32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28575" cy="9525"/>
    <xdr:pic>
      <xdr:nvPicPr>
        <xdr:cNvPr id="233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09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34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35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36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37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38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39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0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1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2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3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4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5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6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7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8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49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50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51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52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28575" cy="9525"/>
    <xdr:pic>
      <xdr:nvPicPr>
        <xdr:cNvPr id="253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9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28575" cy="9525"/>
    <xdr:pic>
      <xdr:nvPicPr>
        <xdr:cNvPr id="254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3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28575" cy="9525"/>
    <xdr:pic>
      <xdr:nvPicPr>
        <xdr:cNvPr id="255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340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56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57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58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59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60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61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262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263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64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65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266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267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68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69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28575" cy="9525"/>
    <xdr:pic>
      <xdr:nvPicPr>
        <xdr:cNvPr id="270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4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28575" cy="9525"/>
    <xdr:pic>
      <xdr:nvPicPr>
        <xdr:cNvPr id="271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4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28575" cy="9525"/>
    <xdr:pic>
      <xdr:nvPicPr>
        <xdr:cNvPr id="27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25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28575" cy="9525"/>
    <xdr:pic>
      <xdr:nvPicPr>
        <xdr:cNvPr id="273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25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28575" cy="9525"/>
    <xdr:pic>
      <xdr:nvPicPr>
        <xdr:cNvPr id="27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25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28575" cy="9525"/>
    <xdr:pic>
      <xdr:nvPicPr>
        <xdr:cNvPr id="275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25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76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77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78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79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28575" cy="9525"/>
    <xdr:pic>
      <xdr:nvPicPr>
        <xdr:cNvPr id="280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4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28575" cy="9525"/>
    <xdr:pic>
      <xdr:nvPicPr>
        <xdr:cNvPr id="281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4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28575" cy="9525"/>
    <xdr:pic>
      <xdr:nvPicPr>
        <xdr:cNvPr id="282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25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28575" cy="9525"/>
    <xdr:pic>
      <xdr:nvPicPr>
        <xdr:cNvPr id="283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25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28575" cy="9525"/>
    <xdr:pic>
      <xdr:nvPicPr>
        <xdr:cNvPr id="284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25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28575" cy="9525"/>
    <xdr:pic>
      <xdr:nvPicPr>
        <xdr:cNvPr id="285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25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86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87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88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28575" cy="9525"/>
    <xdr:pic>
      <xdr:nvPicPr>
        <xdr:cNvPr id="289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64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73</xdr:row>
      <xdr:rowOff>0</xdr:rowOff>
    </xdr:from>
    <xdr:ext cx="28575" cy="9525"/>
    <xdr:pic>
      <xdr:nvPicPr>
        <xdr:cNvPr id="290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40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73</xdr:row>
      <xdr:rowOff>0</xdr:rowOff>
    </xdr:from>
    <xdr:ext cx="28575" cy="9525"/>
    <xdr:pic>
      <xdr:nvPicPr>
        <xdr:cNvPr id="291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406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75</xdr:row>
      <xdr:rowOff>0</xdr:rowOff>
    </xdr:from>
    <xdr:ext cx="28575" cy="9525"/>
    <xdr:pic>
      <xdr:nvPicPr>
        <xdr:cNvPr id="292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18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75</xdr:row>
      <xdr:rowOff>0</xdr:rowOff>
    </xdr:from>
    <xdr:ext cx="28575" cy="9525"/>
    <xdr:pic>
      <xdr:nvPicPr>
        <xdr:cNvPr id="293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18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94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28575" cy="9525"/>
    <xdr:pic>
      <xdr:nvPicPr>
        <xdr:cNvPr id="295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96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28575" cy="9525"/>
    <xdr:pic>
      <xdr:nvPicPr>
        <xdr:cNvPr id="296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4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28575" cy="9525"/>
    <xdr:pic>
      <xdr:nvPicPr>
        <xdr:cNvPr id="2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47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28575" cy="9525"/>
    <xdr:pic>
      <xdr:nvPicPr>
        <xdr:cNvPr id="2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8083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28575" cy="9525"/>
    <xdr:pic>
      <xdr:nvPicPr>
        <xdr:cNvPr id="299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8083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</xdr:row>
      <xdr:rowOff>0</xdr:rowOff>
    </xdr:from>
    <xdr:ext cx="28575" cy="9525"/>
    <xdr:pic>
      <xdr:nvPicPr>
        <xdr:cNvPr id="300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086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</xdr:row>
      <xdr:rowOff>0</xdr:rowOff>
    </xdr:from>
    <xdr:ext cx="28575" cy="9525"/>
    <xdr:pic>
      <xdr:nvPicPr>
        <xdr:cNvPr id="301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086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02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03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04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05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06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07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08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09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10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11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12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28575" cy="9525"/>
    <xdr:pic>
      <xdr:nvPicPr>
        <xdr:cNvPr id="313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03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14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15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16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17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18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19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0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1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2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3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4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5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6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7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8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29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0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1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3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4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5" name="Picture 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7" name="Picture 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8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39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0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1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2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3" name="Picture 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4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5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6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7" name="Picture 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8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49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0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1" name="Picture 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2" name="Picture 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3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4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5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6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7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8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59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0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1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2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3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4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5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6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7" name="Picture 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8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69" name="Picture 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0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1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2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3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4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5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6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7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8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28575" cy="9525"/>
    <xdr:pic>
      <xdr:nvPicPr>
        <xdr:cNvPr id="379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42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28575" cy="9525"/>
    <xdr:pic>
      <xdr:nvPicPr>
        <xdr:cNvPr id="380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393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28575" cy="9525"/>
    <xdr:pic>
      <xdr:nvPicPr>
        <xdr:cNvPr id="381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393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2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3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4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5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6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7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8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89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90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91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92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93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37</xdr:row>
      <xdr:rowOff>0</xdr:rowOff>
    </xdr:from>
    <xdr:ext cx="28575" cy="9525"/>
    <xdr:pic>
      <xdr:nvPicPr>
        <xdr:cNvPr id="394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78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28575" cy="9525"/>
    <xdr:pic>
      <xdr:nvPicPr>
        <xdr:cNvPr id="395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78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96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97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98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399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00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01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02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03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04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05" name="Picture 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06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07" name="Picture 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28575" cy="9525"/>
    <xdr:pic>
      <xdr:nvPicPr>
        <xdr:cNvPr id="408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87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28575" cy="9525"/>
    <xdr:pic>
      <xdr:nvPicPr>
        <xdr:cNvPr id="409" name="Picture 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87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10" name="Picture 409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11" name="Picture 410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12" name="Picture 41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13" name="Picture 41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9525</xdr:rowOff>
    </xdr:to>
    <xdr:pic>
      <xdr:nvPicPr>
        <xdr:cNvPr id="414" name="Picture 413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83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9525</xdr:rowOff>
    </xdr:to>
    <xdr:pic>
      <xdr:nvPicPr>
        <xdr:cNvPr id="415" name="Picture 414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834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28575</xdr:colOff>
      <xdr:row>64</xdr:row>
      <xdr:rowOff>9525</xdr:rowOff>
    </xdr:to>
    <xdr:pic>
      <xdr:nvPicPr>
        <xdr:cNvPr id="416" name="Picture 41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6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28575</xdr:colOff>
      <xdr:row>64</xdr:row>
      <xdr:rowOff>9525</xdr:rowOff>
    </xdr:to>
    <xdr:pic>
      <xdr:nvPicPr>
        <xdr:cNvPr id="417" name="Picture 416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6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18" name="Picture 417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19" name="Picture 418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420" name="Picture 419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421" name="Picture 420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22" name="Picture 421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23" name="Picture 422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24" name="Picture 423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25" name="Picture 424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28575</xdr:colOff>
      <xdr:row>68</xdr:row>
      <xdr:rowOff>9525</xdr:rowOff>
    </xdr:to>
    <xdr:pic>
      <xdr:nvPicPr>
        <xdr:cNvPr id="426" name="Picture 425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17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28575</xdr:colOff>
      <xdr:row>68</xdr:row>
      <xdr:rowOff>9525</xdr:rowOff>
    </xdr:to>
    <xdr:pic>
      <xdr:nvPicPr>
        <xdr:cNvPr id="427" name="Picture 426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17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28575</xdr:colOff>
      <xdr:row>70</xdr:row>
      <xdr:rowOff>9525</xdr:rowOff>
    </xdr:to>
    <xdr:pic>
      <xdr:nvPicPr>
        <xdr:cNvPr id="428" name="Picture 427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95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28575</xdr:colOff>
      <xdr:row>70</xdr:row>
      <xdr:rowOff>9525</xdr:rowOff>
    </xdr:to>
    <xdr:pic>
      <xdr:nvPicPr>
        <xdr:cNvPr id="429" name="Picture 428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95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430" name="Picture 429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431" name="Picture 430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433" name="Picture 432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435" name="Picture 434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436" name="Picture 435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650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437" name="Picture 436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650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438" name="Picture 437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439" name="Picture 438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440" name="Picture 439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441" name="Picture 440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442" name="Picture 441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4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443" name="Picture 442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4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444" name="Picture 443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445" name="Picture 444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446" name="Picture 445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447" name="Picture 446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48" name="Picture 447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49" name="Picture 448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0" name="Picture 449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1" name="Picture 450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2" name="Picture 451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3" name="Picture 452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4" name="Picture 453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5" name="Picture 454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6" name="Picture 455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7" name="Picture 456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8" name="Picture 457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59" name="Picture 458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60" name="Picture 459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61" name="Picture 460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462" name="Picture 461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463" name="Picture 462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464" name="Picture 463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9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465" name="Picture 464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9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66" name="Picture 465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67" name="Picture 466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68" name="Picture 467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69" name="Picture 468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470" name="Picture 469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7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471" name="Picture 470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7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28575</xdr:colOff>
      <xdr:row>60</xdr:row>
      <xdr:rowOff>9525</xdr:rowOff>
    </xdr:to>
    <xdr:pic>
      <xdr:nvPicPr>
        <xdr:cNvPr id="472" name="Picture 471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054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28575</xdr:colOff>
      <xdr:row>60</xdr:row>
      <xdr:rowOff>9525</xdr:rowOff>
    </xdr:to>
    <xdr:pic>
      <xdr:nvPicPr>
        <xdr:cNvPr id="473" name="Picture 472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054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74" name="Picture 473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75" name="Picture 474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76" name="Picture 475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77" name="Picture 476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478" name="Picture 477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66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479" name="Picture 478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66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28575</xdr:colOff>
      <xdr:row>61</xdr:row>
      <xdr:rowOff>9525</xdr:rowOff>
    </xdr:to>
    <xdr:pic>
      <xdr:nvPicPr>
        <xdr:cNvPr id="480" name="Picture 479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444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28575</xdr:colOff>
      <xdr:row>61</xdr:row>
      <xdr:rowOff>9525</xdr:rowOff>
    </xdr:to>
    <xdr:pic>
      <xdr:nvPicPr>
        <xdr:cNvPr id="481" name="Picture 480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444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82" name="Picture 481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83" name="Picture 482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84" name="Picture 483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85" name="Picture 484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86" name="Picture 485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87" name="Picture 486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88" name="Picture 487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89" name="Picture 488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90" name="Picture 489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91" name="Picture 490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92" name="Picture 491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93" name="Picture 492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94" name="Picture 493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495" name="Picture 494">
          <a:extLst>
            <a:ext uri="{FF2B5EF4-FFF2-40B4-BE49-F238E27FC236}">
              <a16:creationId xmlns:a16="http://schemas.microsoft.com/office/drawing/2014/main" xmlns="" id="{00000000-0008-0000-05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496" name="Picture 495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497" name="Picture 496">
          <a:extLst>
            <a:ext uri="{FF2B5EF4-FFF2-40B4-BE49-F238E27FC236}">
              <a16:creationId xmlns:a16="http://schemas.microsoft.com/office/drawing/2014/main" xmlns="" id="{00000000-0008-0000-05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498" name="Picture 497">
          <a:extLst>
            <a:ext uri="{FF2B5EF4-FFF2-40B4-BE49-F238E27FC236}">
              <a16:creationId xmlns:a16="http://schemas.microsoft.com/office/drawing/2014/main" xmlns="" id="{00000000-0008-0000-05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499" name="Picture 498">
          <a:extLst>
            <a:ext uri="{FF2B5EF4-FFF2-40B4-BE49-F238E27FC236}">
              <a16:creationId xmlns:a16="http://schemas.microsoft.com/office/drawing/2014/main" xmlns="" id="{00000000-0008-0000-0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00" name="Picture 499">
          <a:extLst>
            <a:ext uri="{FF2B5EF4-FFF2-40B4-BE49-F238E27FC236}">
              <a16:creationId xmlns:a16="http://schemas.microsoft.com/office/drawing/2014/main" xmlns="" id="{00000000-0008-0000-05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01" name="Picture 500">
          <a:extLst>
            <a:ext uri="{FF2B5EF4-FFF2-40B4-BE49-F238E27FC236}">
              <a16:creationId xmlns:a16="http://schemas.microsoft.com/office/drawing/2014/main" xmlns="" id="{00000000-0008-0000-05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02" name="Picture 501"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03" name="Picture 502">
          <a:extLst>
            <a:ext uri="{FF2B5EF4-FFF2-40B4-BE49-F238E27FC236}">
              <a16:creationId xmlns:a16="http://schemas.microsoft.com/office/drawing/2014/main" xmlns="" id="{00000000-0008-0000-05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504" name="Picture 503">
          <a:extLst>
            <a:ext uri="{FF2B5EF4-FFF2-40B4-BE49-F238E27FC236}">
              <a16:creationId xmlns:a16="http://schemas.microsoft.com/office/drawing/2014/main" xmlns="" id="{00000000-0008-0000-0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9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505" name="Picture 504">
          <a:extLst>
            <a:ext uri="{FF2B5EF4-FFF2-40B4-BE49-F238E27FC236}">
              <a16:creationId xmlns:a16="http://schemas.microsoft.com/office/drawing/2014/main" xmlns="" id="{00000000-0008-0000-05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9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506" name="Picture 505"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7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507" name="Picture 506">
          <a:extLst>
            <a:ext uri="{FF2B5EF4-FFF2-40B4-BE49-F238E27FC236}">
              <a16:creationId xmlns:a16="http://schemas.microsoft.com/office/drawing/2014/main" xmlns="" id="{00000000-0008-0000-05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7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08" name="Picture 507">
          <a:extLst>
            <a:ext uri="{FF2B5EF4-FFF2-40B4-BE49-F238E27FC236}">
              <a16:creationId xmlns:a16="http://schemas.microsoft.com/office/drawing/2014/main" xmlns="" id="{00000000-0008-0000-05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09" name="Picture 508">
          <a:extLst>
            <a:ext uri="{FF2B5EF4-FFF2-40B4-BE49-F238E27FC236}">
              <a16:creationId xmlns:a16="http://schemas.microsoft.com/office/drawing/2014/main" xmlns="" id="{00000000-0008-0000-0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10" name="Picture 509">
          <a:extLst>
            <a:ext uri="{FF2B5EF4-FFF2-40B4-BE49-F238E27FC236}">
              <a16:creationId xmlns:a16="http://schemas.microsoft.com/office/drawing/2014/main" xmlns="" id="{00000000-0008-0000-05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11" name="Picture 510">
          <a:extLst>
            <a:ext uri="{FF2B5EF4-FFF2-40B4-BE49-F238E27FC236}">
              <a16:creationId xmlns:a16="http://schemas.microsoft.com/office/drawing/2014/main" xmlns="" id="{00000000-0008-0000-05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512" name="Picture 511"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88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513" name="Picture 512">
          <a:extLst>
            <a:ext uri="{FF2B5EF4-FFF2-40B4-BE49-F238E27FC236}">
              <a16:creationId xmlns:a16="http://schemas.microsoft.com/office/drawing/2014/main" xmlns="" id="{00000000-0008-0000-05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88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14" name="Picture 513">
          <a:extLst>
            <a:ext uri="{FF2B5EF4-FFF2-40B4-BE49-F238E27FC236}">
              <a16:creationId xmlns:a16="http://schemas.microsoft.com/office/drawing/2014/main" xmlns="" id="{00000000-0008-0000-05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66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15" name="Picture 514">
          <a:extLst>
            <a:ext uri="{FF2B5EF4-FFF2-40B4-BE49-F238E27FC236}">
              <a16:creationId xmlns:a16="http://schemas.microsoft.com/office/drawing/2014/main" xmlns="" id="{00000000-0008-0000-05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66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28575</xdr:colOff>
      <xdr:row>66</xdr:row>
      <xdr:rowOff>9525</xdr:rowOff>
    </xdr:to>
    <xdr:pic>
      <xdr:nvPicPr>
        <xdr:cNvPr id="516" name="Picture 515">
          <a:extLst>
            <a:ext uri="{FF2B5EF4-FFF2-40B4-BE49-F238E27FC236}">
              <a16:creationId xmlns:a16="http://schemas.microsoft.com/office/drawing/2014/main" xmlns="" id="{00000000-0008-0000-05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39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28575</xdr:colOff>
      <xdr:row>66</xdr:row>
      <xdr:rowOff>9525</xdr:rowOff>
    </xdr:to>
    <xdr:pic>
      <xdr:nvPicPr>
        <xdr:cNvPr id="517" name="Picture 516">
          <a:extLst>
            <a:ext uri="{FF2B5EF4-FFF2-40B4-BE49-F238E27FC236}">
              <a16:creationId xmlns:a16="http://schemas.microsoft.com/office/drawing/2014/main" xmlns="" id="{00000000-0008-0000-05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395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18" name="Picture 517">
          <a:extLst>
            <a:ext uri="{FF2B5EF4-FFF2-40B4-BE49-F238E27FC236}">
              <a16:creationId xmlns:a16="http://schemas.microsoft.com/office/drawing/2014/main" xmlns="" id="{00000000-0008-0000-05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19" name="Picture 518">
          <a:extLst>
            <a:ext uri="{FF2B5EF4-FFF2-40B4-BE49-F238E27FC236}">
              <a16:creationId xmlns:a16="http://schemas.microsoft.com/office/drawing/2014/main" xmlns="" id="{00000000-0008-0000-05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20" name="Picture 519">
          <a:extLst>
            <a:ext uri="{FF2B5EF4-FFF2-40B4-BE49-F238E27FC236}">
              <a16:creationId xmlns:a16="http://schemas.microsoft.com/office/drawing/2014/main" xmlns="" id="{00000000-0008-0000-05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21" name="Picture 520">
          <a:extLst>
            <a:ext uri="{FF2B5EF4-FFF2-40B4-BE49-F238E27FC236}">
              <a16:creationId xmlns:a16="http://schemas.microsoft.com/office/drawing/2014/main" xmlns="" id="{00000000-0008-0000-05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22" name="Picture 521">
          <a:extLst>
            <a:ext uri="{FF2B5EF4-FFF2-40B4-BE49-F238E27FC236}">
              <a16:creationId xmlns:a16="http://schemas.microsoft.com/office/drawing/2014/main" xmlns="" id="{00000000-0008-0000-05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23" name="Picture 522">
          <a:extLst>
            <a:ext uri="{FF2B5EF4-FFF2-40B4-BE49-F238E27FC236}">
              <a16:creationId xmlns:a16="http://schemas.microsoft.com/office/drawing/2014/main" xmlns="" id="{00000000-0008-0000-05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24" name="Picture 523">
          <a:extLst>
            <a:ext uri="{FF2B5EF4-FFF2-40B4-BE49-F238E27FC236}">
              <a16:creationId xmlns:a16="http://schemas.microsoft.com/office/drawing/2014/main" xmlns="" id="{00000000-0008-0000-05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25" name="Picture 524">
          <a:extLst>
            <a:ext uri="{FF2B5EF4-FFF2-40B4-BE49-F238E27FC236}">
              <a16:creationId xmlns:a16="http://schemas.microsoft.com/office/drawing/2014/main" xmlns="" id="{00000000-0008-0000-05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26" name="Picture 525">
          <a:extLst>
            <a:ext uri="{FF2B5EF4-FFF2-40B4-BE49-F238E27FC236}">
              <a16:creationId xmlns:a16="http://schemas.microsoft.com/office/drawing/2014/main" xmlns="" id="{00000000-0008-0000-05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27" name="Picture 526">
          <a:extLst>
            <a:ext uri="{FF2B5EF4-FFF2-40B4-BE49-F238E27FC236}">
              <a16:creationId xmlns:a16="http://schemas.microsoft.com/office/drawing/2014/main" xmlns="" id="{00000000-0008-0000-05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28" name="Picture 527">
          <a:extLst>
            <a:ext uri="{FF2B5EF4-FFF2-40B4-BE49-F238E27FC236}">
              <a16:creationId xmlns:a16="http://schemas.microsoft.com/office/drawing/2014/main" xmlns="" id="{00000000-0008-0000-05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29" name="Picture 528">
          <a:extLst>
            <a:ext uri="{FF2B5EF4-FFF2-40B4-BE49-F238E27FC236}">
              <a16:creationId xmlns:a16="http://schemas.microsoft.com/office/drawing/2014/main" xmlns="" id="{00000000-0008-0000-05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30" name="Picture 529">
          <a:extLst>
            <a:ext uri="{FF2B5EF4-FFF2-40B4-BE49-F238E27FC236}">
              <a16:creationId xmlns:a16="http://schemas.microsoft.com/office/drawing/2014/main" xmlns="" id="{00000000-0008-0000-05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31" name="Picture 530">
          <a:extLst>
            <a:ext uri="{FF2B5EF4-FFF2-40B4-BE49-F238E27FC236}">
              <a16:creationId xmlns:a16="http://schemas.microsoft.com/office/drawing/2014/main" xmlns="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32" name="Picture 531">
          <a:extLst>
            <a:ext uri="{FF2B5EF4-FFF2-40B4-BE49-F238E27FC236}">
              <a16:creationId xmlns:a16="http://schemas.microsoft.com/office/drawing/2014/main" xmlns="" id="{00000000-0008-0000-05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33" name="Picture 532">
          <a:extLst>
            <a:ext uri="{FF2B5EF4-FFF2-40B4-BE49-F238E27FC236}">
              <a16:creationId xmlns:a16="http://schemas.microsoft.com/office/drawing/2014/main" xmlns="" id="{00000000-0008-0000-05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34" name="Picture 533">
          <a:extLst>
            <a:ext uri="{FF2B5EF4-FFF2-40B4-BE49-F238E27FC236}">
              <a16:creationId xmlns:a16="http://schemas.microsoft.com/office/drawing/2014/main" xmlns="" id="{00000000-0008-0000-05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35" name="Picture 534">
          <a:extLst>
            <a:ext uri="{FF2B5EF4-FFF2-40B4-BE49-F238E27FC236}">
              <a16:creationId xmlns:a16="http://schemas.microsoft.com/office/drawing/2014/main" xmlns="" id="{00000000-0008-0000-05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36" name="Picture 535">
          <a:extLst>
            <a:ext uri="{FF2B5EF4-FFF2-40B4-BE49-F238E27FC236}">
              <a16:creationId xmlns:a16="http://schemas.microsoft.com/office/drawing/2014/main" xmlns="" id="{00000000-0008-0000-05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37" name="Picture 536">
          <a:extLst>
            <a:ext uri="{FF2B5EF4-FFF2-40B4-BE49-F238E27FC236}">
              <a16:creationId xmlns:a16="http://schemas.microsoft.com/office/drawing/2014/main" xmlns="" id="{00000000-0008-0000-05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38" name="Picture 537">
          <a:extLst>
            <a:ext uri="{FF2B5EF4-FFF2-40B4-BE49-F238E27FC236}">
              <a16:creationId xmlns:a16="http://schemas.microsoft.com/office/drawing/2014/main" xmlns="" id="{00000000-0008-0000-05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39" name="Picture 538">
          <a:extLst>
            <a:ext uri="{FF2B5EF4-FFF2-40B4-BE49-F238E27FC236}">
              <a16:creationId xmlns:a16="http://schemas.microsoft.com/office/drawing/2014/main" xmlns="" id="{00000000-0008-0000-0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40" name="Picture 539">
          <a:extLst>
            <a:ext uri="{FF2B5EF4-FFF2-40B4-BE49-F238E27FC236}">
              <a16:creationId xmlns:a16="http://schemas.microsoft.com/office/drawing/2014/main" xmlns="" id="{00000000-0008-0000-05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41" name="Picture 540">
          <a:extLst>
            <a:ext uri="{FF2B5EF4-FFF2-40B4-BE49-F238E27FC236}">
              <a16:creationId xmlns:a16="http://schemas.microsoft.com/office/drawing/2014/main" xmlns="" id="{00000000-0008-0000-05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42" name="Picture 541">
          <a:extLst>
            <a:ext uri="{FF2B5EF4-FFF2-40B4-BE49-F238E27FC236}">
              <a16:creationId xmlns:a16="http://schemas.microsoft.com/office/drawing/2014/main" xmlns="" id="{00000000-0008-0000-05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43" name="Picture 542">
          <a:extLst>
            <a:ext uri="{FF2B5EF4-FFF2-40B4-BE49-F238E27FC236}">
              <a16:creationId xmlns:a16="http://schemas.microsoft.com/office/drawing/2014/main" xmlns="" id="{00000000-0008-0000-05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43</xdr:row>
      <xdr:rowOff>0</xdr:rowOff>
    </xdr:from>
    <xdr:ext cx="28575" cy="9525"/>
    <xdr:pic>
      <xdr:nvPicPr>
        <xdr:cNvPr id="544" name="Picture 543">
          <a:extLst>
            <a:ext uri="{FF2B5EF4-FFF2-40B4-BE49-F238E27FC236}">
              <a16:creationId xmlns:a16="http://schemas.microsoft.com/office/drawing/2014/main" xmlns="" id="{00000000-0008-0000-05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28575" cy="9525"/>
    <xdr:pic>
      <xdr:nvPicPr>
        <xdr:cNvPr id="545" name="Picture 544">
          <a:extLst>
            <a:ext uri="{FF2B5EF4-FFF2-40B4-BE49-F238E27FC236}">
              <a16:creationId xmlns:a16="http://schemas.microsoft.com/office/drawing/2014/main" xmlns="" id="{00000000-0008-0000-05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46" name="Picture 545">
          <a:extLst>
            <a:ext uri="{FF2B5EF4-FFF2-40B4-BE49-F238E27FC236}">
              <a16:creationId xmlns:a16="http://schemas.microsoft.com/office/drawing/2014/main" xmlns="" id="{00000000-0008-0000-05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47" name="Picture 546">
          <a:extLst>
            <a:ext uri="{FF2B5EF4-FFF2-40B4-BE49-F238E27FC236}">
              <a16:creationId xmlns:a16="http://schemas.microsoft.com/office/drawing/2014/main" xmlns="" id="{00000000-0008-0000-05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48" name="Picture 547">
          <a:extLst>
            <a:ext uri="{FF2B5EF4-FFF2-40B4-BE49-F238E27FC236}">
              <a16:creationId xmlns:a16="http://schemas.microsoft.com/office/drawing/2014/main" xmlns="" id="{00000000-0008-0000-05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49" name="Picture 548">
          <a:extLst>
            <a:ext uri="{FF2B5EF4-FFF2-40B4-BE49-F238E27FC236}">
              <a16:creationId xmlns:a16="http://schemas.microsoft.com/office/drawing/2014/main" xmlns="" id="{00000000-0008-0000-0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550" name="Picture 549">
          <a:extLst>
            <a:ext uri="{FF2B5EF4-FFF2-40B4-BE49-F238E27FC236}">
              <a16:creationId xmlns:a16="http://schemas.microsoft.com/office/drawing/2014/main" xmlns="" id="{00000000-0008-0000-05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551" name="Picture 550">
          <a:extLst>
            <a:ext uri="{FF2B5EF4-FFF2-40B4-BE49-F238E27FC236}">
              <a16:creationId xmlns:a16="http://schemas.microsoft.com/office/drawing/2014/main" xmlns="" id="{00000000-0008-0000-05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552" name="Picture 551">
          <a:extLst>
            <a:ext uri="{FF2B5EF4-FFF2-40B4-BE49-F238E27FC236}">
              <a16:creationId xmlns:a16="http://schemas.microsoft.com/office/drawing/2014/main" xmlns="" id="{00000000-0008-0000-05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553" name="Picture 552">
          <a:extLst>
            <a:ext uri="{FF2B5EF4-FFF2-40B4-BE49-F238E27FC236}">
              <a16:creationId xmlns:a16="http://schemas.microsoft.com/office/drawing/2014/main" xmlns="" id="{00000000-0008-0000-05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54" name="Picture 553">
          <a:extLst>
            <a:ext uri="{FF2B5EF4-FFF2-40B4-BE49-F238E27FC236}">
              <a16:creationId xmlns:a16="http://schemas.microsoft.com/office/drawing/2014/main" xmlns="" id="{00000000-0008-0000-05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55" name="Picture 554">
          <a:extLst>
            <a:ext uri="{FF2B5EF4-FFF2-40B4-BE49-F238E27FC236}">
              <a16:creationId xmlns:a16="http://schemas.microsoft.com/office/drawing/2014/main" xmlns="" id="{00000000-0008-0000-0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56" name="Picture 555">
          <a:extLst>
            <a:ext uri="{FF2B5EF4-FFF2-40B4-BE49-F238E27FC236}">
              <a16:creationId xmlns:a16="http://schemas.microsoft.com/office/drawing/2014/main" xmlns="" id="{00000000-0008-0000-0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57" name="Picture 556">
          <a:extLst>
            <a:ext uri="{FF2B5EF4-FFF2-40B4-BE49-F238E27FC236}">
              <a16:creationId xmlns:a16="http://schemas.microsoft.com/office/drawing/2014/main" xmlns="" id="{00000000-0008-0000-0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558" name="Picture 557">
          <a:extLst>
            <a:ext uri="{FF2B5EF4-FFF2-40B4-BE49-F238E27FC236}">
              <a16:creationId xmlns:a16="http://schemas.microsoft.com/office/drawing/2014/main" xmlns="" id="{00000000-0008-0000-05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9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559" name="Picture 558">
          <a:extLst>
            <a:ext uri="{FF2B5EF4-FFF2-40B4-BE49-F238E27FC236}">
              <a16:creationId xmlns:a16="http://schemas.microsoft.com/office/drawing/2014/main" xmlns="" id="{00000000-0008-0000-0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9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560" name="Picture 559">
          <a:extLst>
            <a:ext uri="{FF2B5EF4-FFF2-40B4-BE49-F238E27FC236}">
              <a16:creationId xmlns:a16="http://schemas.microsoft.com/office/drawing/2014/main" xmlns="" id="{00000000-0008-0000-0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7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28575</xdr:colOff>
      <xdr:row>58</xdr:row>
      <xdr:rowOff>9525</xdr:rowOff>
    </xdr:to>
    <xdr:pic>
      <xdr:nvPicPr>
        <xdr:cNvPr id="561" name="Picture 560">
          <a:extLst>
            <a:ext uri="{FF2B5EF4-FFF2-40B4-BE49-F238E27FC236}">
              <a16:creationId xmlns:a16="http://schemas.microsoft.com/office/drawing/2014/main" xmlns="" id="{00000000-0008-0000-05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74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62" name="Picture 561">
          <a:extLst>
            <a:ext uri="{FF2B5EF4-FFF2-40B4-BE49-F238E27FC236}">
              <a16:creationId xmlns:a16="http://schemas.microsoft.com/office/drawing/2014/main" xmlns="" id="{00000000-0008-0000-0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63" name="Picture 562">
          <a:extLst>
            <a:ext uri="{FF2B5EF4-FFF2-40B4-BE49-F238E27FC236}">
              <a16:creationId xmlns:a16="http://schemas.microsoft.com/office/drawing/2014/main" xmlns="" id="{00000000-0008-0000-0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64" name="Picture 563">
          <a:extLst>
            <a:ext uri="{FF2B5EF4-FFF2-40B4-BE49-F238E27FC236}">
              <a16:creationId xmlns:a16="http://schemas.microsoft.com/office/drawing/2014/main" xmlns="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65" name="Picture 564">
          <a:extLst>
            <a:ext uri="{FF2B5EF4-FFF2-40B4-BE49-F238E27FC236}">
              <a16:creationId xmlns:a16="http://schemas.microsoft.com/office/drawing/2014/main" xmlns="" id="{00000000-0008-0000-0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566" name="Picture 565">
          <a:extLst>
            <a:ext uri="{FF2B5EF4-FFF2-40B4-BE49-F238E27FC236}">
              <a16:creationId xmlns:a16="http://schemas.microsoft.com/office/drawing/2014/main" xmlns="" id="{00000000-0008-0000-0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88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567" name="Picture 566">
          <a:extLst>
            <a:ext uri="{FF2B5EF4-FFF2-40B4-BE49-F238E27FC236}">
              <a16:creationId xmlns:a16="http://schemas.microsoft.com/office/drawing/2014/main" xmlns="" id="{00000000-0008-0000-0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88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68" name="Picture 567">
          <a:extLst>
            <a:ext uri="{FF2B5EF4-FFF2-40B4-BE49-F238E27FC236}">
              <a16:creationId xmlns:a16="http://schemas.microsoft.com/office/drawing/2014/main" xmlns="" id="{00000000-0008-0000-0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66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569" name="Picture 568">
          <a:extLst>
            <a:ext uri="{FF2B5EF4-FFF2-40B4-BE49-F238E27FC236}">
              <a16:creationId xmlns:a16="http://schemas.microsoft.com/office/drawing/2014/main" xmlns="" id="{00000000-0008-0000-05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66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0" name="Picture 569">
          <a:extLst>
            <a:ext uri="{FF2B5EF4-FFF2-40B4-BE49-F238E27FC236}">
              <a16:creationId xmlns:a16="http://schemas.microsoft.com/office/drawing/2014/main" xmlns="" id="{00000000-0008-0000-05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1" name="Picture 570">
          <a:extLst>
            <a:ext uri="{FF2B5EF4-FFF2-40B4-BE49-F238E27FC236}">
              <a16:creationId xmlns:a16="http://schemas.microsoft.com/office/drawing/2014/main" xmlns="" id="{00000000-0008-0000-05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2" name="Picture 571">
          <a:extLst>
            <a:ext uri="{FF2B5EF4-FFF2-40B4-BE49-F238E27FC236}">
              <a16:creationId xmlns:a16="http://schemas.microsoft.com/office/drawing/2014/main" xmlns="" id="{00000000-0008-0000-05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3" name="Picture 572">
          <a:extLst>
            <a:ext uri="{FF2B5EF4-FFF2-40B4-BE49-F238E27FC236}">
              <a16:creationId xmlns:a16="http://schemas.microsoft.com/office/drawing/2014/main" xmlns="" id="{00000000-0008-0000-05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4" name="Picture 573">
          <a:extLst>
            <a:ext uri="{FF2B5EF4-FFF2-40B4-BE49-F238E27FC236}">
              <a16:creationId xmlns:a16="http://schemas.microsoft.com/office/drawing/2014/main" xmlns="" id="{00000000-0008-0000-05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5" name="Picture 574">
          <a:extLst>
            <a:ext uri="{FF2B5EF4-FFF2-40B4-BE49-F238E27FC236}">
              <a16:creationId xmlns:a16="http://schemas.microsoft.com/office/drawing/2014/main" xmlns="" id="{00000000-0008-0000-05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6" name="Picture 575">
          <a:extLst>
            <a:ext uri="{FF2B5EF4-FFF2-40B4-BE49-F238E27FC236}">
              <a16:creationId xmlns:a16="http://schemas.microsoft.com/office/drawing/2014/main" xmlns="" id="{00000000-0008-0000-05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7" name="Picture 576">
          <a:extLst>
            <a:ext uri="{FF2B5EF4-FFF2-40B4-BE49-F238E27FC236}">
              <a16:creationId xmlns:a16="http://schemas.microsoft.com/office/drawing/2014/main" xmlns="" id="{00000000-0008-0000-05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8" name="Picture 577">
          <a:extLst>
            <a:ext uri="{FF2B5EF4-FFF2-40B4-BE49-F238E27FC236}">
              <a16:creationId xmlns:a16="http://schemas.microsoft.com/office/drawing/2014/main" xmlns="" id="{00000000-0008-0000-05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79" name="Picture 578">
          <a:extLst>
            <a:ext uri="{FF2B5EF4-FFF2-40B4-BE49-F238E27FC236}">
              <a16:creationId xmlns:a16="http://schemas.microsoft.com/office/drawing/2014/main" xmlns="" id="{00000000-0008-0000-05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80" name="Picture 579">
          <a:extLst>
            <a:ext uri="{FF2B5EF4-FFF2-40B4-BE49-F238E27FC236}">
              <a16:creationId xmlns:a16="http://schemas.microsoft.com/office/drawing/2014/main" xmlns="" id="{00000000-0008-0000-05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81" name="Picture 580">
          <a:extLst>
            <a:ext uri="{FF2B5EF4-FFF2-40B4-BE49-F238E27FC236}">
              <a16:creationId xmlns:a16="http://schemas.microsoft.com/office/drawing/2014/main" xmlns="" id="{00000000-0008-0000-05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82" name="Picture 581">
          <a:extLst>
            <a:ext uri="{FF2B5EF4-FFF2-40B4-BE49-F238E27FC236}">
              <a16:creationId xmlns:a16="http://schemas.microsoft.com/office/drawing/2014/main" xmlns="" id="{00000000-0008-0000-05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83" name="Picture 582">
          <a:extLst>
            <a:ext uri="{FF2B5EF4-FFF2-40B4-BE49-F238E27FC236}">
              <a16:creationId xmlns:a16="http://schemas.microsoft.com/office/drawing/2014/main" xmlns="" id="{00000000-0008-0000-05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584" name="Picture 583">
          <a:extLst>
            <a:ext uri="{FF2B5EF4-FFF2-40B4-BE49-F238E27FC236}">
              <a16:creationId xmlns:a16="http://schemas.microsoft.com/office/drawing/2014/main" xmlns="" id="{00000000-0008-0000-05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15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585" name="Picture 584">
          <a:extLst>
            <a:ext uri="{FF2B5EF4-FFF2-40B4-BE49-F238E27FC236}">
              <a16:creationId xmlns:a16="http://schemas.microsoft.com/office/drawing/2014/main" xmlns="" id="{00000000-0008-0000-05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15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586" name="Picture 585">
          <a:extLst>
            <a:ext uri="{FF2B5EF4-FFF2-40B4-BE49-F238E27FC236}">
              <a16:creationId xmlns:a16="http://schemas.microsoft.com/office/drawing/2014/main" xmlns="" id="{00000000-0008-0000-05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587" name="Picture 586">
          <a:extLst>
            <a:ext uri="{FF2B5EF4-FFF2-40B4-BE49-F238E27FC236}">
              <a16:creationId xmlns:a16="http://schemas.microsoft.com/office/drawing/2014/main" xmlns="" id="{00000000-0008-0000-05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88" name="Picture 587">
          <a:extLst>
            <a:ext uri="{FF2B5EF4-FFF2-40B4-BE49-F238E27FC236}">
              <a16:creationId xmlns:a16="http://schemas.microsoft.com/office/drawing/2014/main" xmlns="" id="{00000000-0008-0000-05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89" name="Picture 588">
          <a:extLst>
            <a:ext uri="{FF2B5EF4-FFF2-40B4-BE49-F238E27FC236}">
              <a16:creationId xmlns:a16="http://schemas.microsoft.com/office/drawing/2014/main" xmlns="" id="{00000000-0008-0000-05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90" name="Picture 589">
          <a:extLst>
            <a:ext uri="{FF2B5EF4-FFF2-40B4-BE49-F238E27FC236}">
              <a16:creationId xmlns:a16="http://schemas.microsoft.com/office/drawing/2014/main" xmlns="" id="{00000000-0008-0000-05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91" name="Picture 590">
          <a:extLst>
            <a:ext uri="{FF2B5EF4-FFF2-40B4-BE49-F238E27FC236}">
              <a16:creationId xmlns:a16="http://schemas.microsoft.com/office/drawing/2014/main" xmlns="" id="{00000000-0008-0000-05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592" name="Picture 591">
          <a:extLst>
            <a:ext uri="{FF2B5EF4-FFF2-40B4-BE49-F238E27FC236}">
              <a16:creationId xmlns:a16="http://schemas.microsoft.com/office/drawing/2014/main" xmlns="" id="{00000000-0008-0000-05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593" name="Picture 592">
          <a:extLst>
            <a:ext uri="{FF2B5EF4-FFF2-40B4-BE49-F238E27FC236}">
              <a16:creationId xmlns:a16="http://schemas.microsoft.com/office/drawing/2014/main" xmlns="" id="{00000000-0008-0000-05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594" name="Picture 593">
          <a:extLst>
            <a:ext uri="{FF2B5EF4-FFF2-40B4-BE49-F238E27FC236}">
              <a16:creationId xmlns:a16="http://schemas.microsoft.com/office/drawing/2014/main" xmlns="" id="{00000000-0008-0000-05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9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595" name="Picture 594">
          <a:extLst>
            <a:ext uri="{FF2B5EF4-FFF2-40B4-BE49-F238E27FC236}">
              <a16:creationId xmlns:a16="http://schemas.microsoft.com/office/drawing/2014/main" xmlns="" id="{00000000-0008-0000-05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93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96" name="Picture 595">
          <a:extLst>
            <a:ext uri="{FF2B5EF4-FFF2-40B4-BE49-F238E27FC236}">
              <a16:creationId xmlns:a16="http://schemas.microsoft.com/office/drawing/2014/main" xmlns="" id="{00000000-0008-0000-05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97" name="Picture 596">
          <a:extLst>
            <a:ext uri="{FF2B5EF4-FFF2-40B4-BE49-F238E27FC236}">
              <a16:creationId xmlns:a16="http://schemas.microsoft.com/office/drawing/2014/main" xmlns="" id="{00000000-0008-0000-05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98" name="Picture 597">
          <a:extLst>
            <a:ext uri="{FF2B5EF4-FFF2-40B4-BE49-F238E27FC236}">
              <a16:creationId xmlns:a16="http://schemas.microsoft.com/office/drawing/2014/main" xmlns="" id="{00000000-0008-0000-05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599" name="Picture 598">
          <a:extLst>
            <a:ext uri="{FF2B5EF4-FFF2-40B4-BE49-F238E27FC236}">
              <a16:creationId xmlns:a16="http://schemas.microsoft.com/office/drawing/2014/main" xmlns="" id="{00000000-0008-0000-05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600" name="Picture 599">
          <a:extLst>
            <a:ext uri="{FF2B5EF4-FFF2-40B4-BE49-F238E27FC236}">
              <a16:creationId xmlns:a16="http://schemas.microsoft.com/office/drawing/2014/main" xmlns="" id="{00000000-0008-0000-05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10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601" name="Picture 600">
          <a:extLst>
            <a:ext uri="{FF2B5EF4-FFF2-40B4-BE49-F238E27FC236}">
              <a16:creationId xmlns:a16="http://schemas.microsoft.com/office/drawing/2014/main" xmlns="" id="{00000000-0008-0000-05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103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602" name="Picture 601">
          <a:extLst>
            <a:ext uri="{FF2B5EF4-FFF2-40B4-BE49-F238E27FC236}">
              <a16:creationId xmlns:a16="http://schemas.microsoft.com/office/drawing/2014/main" xmlns="" id="{00000000-0008-0000-05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88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603" name="Picture 602">
          <a:extLst>
            <a:ext uri="{FF2B5EF4-FFF2-40B4-BE49-F238E27FC236}">
              <a16:creationId xmlns:a16="http://schemas.microsoft.com/office/drawing/2014/main" xmlns="" id="{00000000-0008-0000-05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88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28575</xdr:colOff>
      <xdr:row>64</xdr:row>
      <xdr:rowOff>9525</xdr:rowOff>
    </xdr:to>
    <xdr:pic>
      <xdr:nvPicPr>
        <xdr:cNvPr id="604" name="Picture 603">
          <a:extLst>
            <a:ext uri="{FF2B5EF4-FFF2-40B4-BE49-F238E27FC236}">
              <a16:creationId xmlns:a16="http://schemas.microsoft.com/office/drawing/2014/main" xmlns="" id="{00000000-0008-0000-05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6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28575</xdr:colOff>
      <xdr:row>64</xdr:row>
      <xdr:rowOff>9525</xdr:rowOff>
    </xdr:to>
    <xdr:pic>
      <xdr:nvPicPr>
        <xdr:cNvPr id="605" name="Picture 604">
          <a:extLst>
            <a:ext uri="{FF2B5EF4-FFF2-40B4-BE49-F238E27FC236}">
              <a16:creationId xmlns:a16="http://schemas.microsoft.com/office/drawing/2014/main" xmlns="" id="{00000000-0008-0000-05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615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06" name="Picture 605">
          <a:extLst>
            <a:ext uri="{FF2B5EF4-FFF2-40B4-BE49-F238E27FC236}">
              <a16:creationId xmlns:a16="http://schemas.microsoft.com/office/drawing/2014/main" xmlns="" id="{00000000-0008-0000-05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07" name="Picture 606">
          <a:extLst>
            <a:ext uri="{FF2B5EF4-FFF2-40B4-BE49-F238E27FC236}">
              <a16:creationId xmlns:a16="http://schemas.microsoft.com/office/drawing/2014/main" xmlns="" id="{00000000-0008-0000-05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08" name="Picture 607">
          <a:extLst>
            <a:ext uri="{FF2B5EF4-FFF2-40B4-BE49-F238E27FC236}">
              <a16:creationId xmlns:a16="http://schemas.microsoft.com/office/drawing/2014/main" xmlns="" id="{00000000-0008-0000-05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09" name="Picture 608">
          <a:extLst>
            <a:ext uri="{FF2B5EF4-FFF2-40B4-BE49-F238E27FC236}">
              <a16:creationId xmlns:a16="http://schemas.microsoft.com/office/drawing/2014/main" xmlns="" id="{00000000-0008-0000-05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10" name="Picture 609">
          <a:extLst>
            <a:ext uri="{FF2B5EF4-FFF2-40B4-BE49-F238E27FC236}">
              <a16:creationId xmlns:a16="http://schemas.microsoft.com/office/drawing/2014/main" xmlns="" id="{00000000-0008-0000-05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11" name="Picture 610">
          <a:extLst>
            <a:ext uri="{FF2B5EF4-FFF2-40B4-BE49-F238E27FC236}">
              <a16:creationId xmlns:a16="http://schemas.microsoft.com/office/drawing/2014/main" xmlns="" id="{00000000-0008-0000-05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12" name="Picture 611">
          <a:extLst>
            <a:ext uri="{FF2B5EF4-FFF2-40B4-BE49-F238E27FC236}">
              <a16:creationId xmlns:a16="http://schemas.microsoft.com/office/drawing/2014/main" xmlns="" id="{00000000-0008-0000-05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13" name="Picture 612">
          <a:extLst>
            <a:ext uri="{FF2B5EF4-FFF2-40B4-BE49-F238E27FC236}">
              <a16:creationId xmlns:a16="http://schemas.microsoft.com/office/drawing/2014/main" xmlns="" id="{00000000-0008-0000-05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14" name="Picture 613">
          <a:extLst>
            <a:ext uri="{FF2B5EF4-FFF2-40B4-BE49-F238E27FC236}">
              <a16:creationId xmlns:a16="http://schemas.microsoft.com/office/drawing/2014/main" xmlns="" id="{00000000-0008-0000-05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15" name="Picture 614">
          <a:extLst>
            <a:ext uri="{FF2B5EF4-FFF2-40B4-BE49-F238E27FC236}">
              <a16:creationId xmlns:a16="http://schemas.microsoft.com/office/drawing/2014/main" xmlns="" id="{00000000-0008-0000-05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16" name="Picture 615">
          <a:extLst>
            <a:ext uri="{FF2B5EF4-FFF2-40B4-BE49-F238E27FC236}">
              <a16:creationId xmlns:a16="http://schemas.microsoft.com/office/drawing/2014/main" xmlns="" id="{00000000-0008-0000-05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17" name="Picture 616">
          <a:extLst>
            <a:ext uri="{FF2B5EF4-FFF2-40B4-BE49-F238E27FC236}">
              <a16:creationId xmlns:a16="http://schemas.microsoft.com/office/drawing/2014/main" xmlns="" id="{00000000-0008-0000-05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18" name="Picture 617">
          <a:extLst>
            <a:ext uri="{FF2B5EF4-FFF2-40B4-BE49-F238E27FC236}">
              <a16:creationId xmlns:a16="http://schemas.microsoft.com/office/drawing/2014/main" xmlns="" id="{00000000-0008-0000-05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19" name="Picture 618">
          <a:extLst>
            <a:ext uri="{FF2B5EF4-FFF2-40B4-BE49-F238E27FC236}">
              <a16:creationId xmlns:a16="http://schemas.microsoft.com/office/drawing/2014/main" xmlns="" id="{00000000-0008-0000-05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20" name="Picture 619">
          <a:extLst>
            <a:ext uri="{FF2B5EF4-FFF2-40B4-BE49-F238E27FC236}">
              <a16:creationId xmlns:a16="http://schemas.microsoft.com/office/drawing/2014/main" xmlns="" id="{00000000-0008-0000-05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21" name="Picture 620">
          <a:extLst>
            <a:ext uri="{FF2B5EF4-FFF2-40B4-BE49-F238E27FC236}">
              <a16:creationId xmlns:a16="http://schemas.microsoft.com/office/drawing/2014/main" xmlns="" id="{00000000-0008-0000-05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22" name="Picture 621">
          <a:extLst>
            <a:ext uri="{FF2B5EF4-FFF2-40B4-BE49-F238E27FC236}">
              <a16:creationId xmlns:a16="http://schemas.microsoft.com/office/drawing/2014/main" xmlns="" id="{00000000-0008-0000-05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23" name="Picture 622">
          <a:extLst>
            <a:ext uri="{FF2B5EF4-FFF2-40B4-BE49-F238E27FC236}">
              <a16:creationId xmlns:a16="http://schemas.microsoft.com/office/drawing/2014/main" xmlns="" id="{00000000-0008-0000-05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24" name="Picture 623">
          <a:extLst>
            <a:ext uri="{FF2B5EF4-FFF2-40B4-BE49-F238E27FC236}">
              <a16:creationId xmlns:a16="http://schemas.microsoft.com/office/drawing/2014/main" xmlns="" id="{00000000-0008-0000-05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25" name="Picture 624">
          <a:extLst>
            <a:ext uri="{FF2B5EF4-FFF2-40B4-BE49-F238E27FC236}">
              <a16:creationId xmlns:a16="http://schemas.microsoft.com/office/drawing/2014/main" xmlns="" id="{00000000-0008-0000-05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26" name="Picture 625">
          <a:extLst>
            <a:ext uri="{FF2B5EF4-FFF2-40B4-BE49-F238E27FC236}">
              <a16:creationId xmlns:a16="http://schemas.microsoft.com/office/drawing/2014/main" xmlns="" id="{00000000-0008-0000-05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27" name="Picture 626">
          <a:extLst>
            <a:ext uri="{FF2B5EF4-FFF2-40B4-BE49-F238E27FC236}">
              <a16:creationId xmlns:a16="http://schemas.microsoft.com/office/drawing/2014/main" xmlns="" id="{00000000-0008-0000-05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28" name="Picture 627">
          <a:extLst>
            <a:ext uri="{FF2B5EF4-FFF2-40B4-BE49-F238E27FC236}">
              <a16:creationId xmlns:a16="http://schemas.microsoft.com/office/drawing/2014/main" xmlns="" id="{00000000-0008-0000-05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29" name="Picture 628">
          <a:extLst>
            <a:ext uri="{FF2B5EF4-FFF2-40B4-BE49-F238E27FC236}">
              <a16:creationId xmlns:a16="http://schemas.microsoft.com/office/drawing/2014/main" xmlns="" id="{00000000-0008-0000-05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30" name="Picture 629">
          <a:extLst>
            <a:ext uri="{FF2B5EF4-FFF2-40B4-BE49-F238E27FC236}">
              <a16:creationId xmlns:a16="http://schemas.microsoft.com/office/drawing/2014/main" xmlns="" id="{00000000-0008-0000-05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28575</xdr:colOff>
      <xdr:row>44</xdr:row>
      <xdr:rowOff>9525</xdr:rowOff>
    </xdr:to>
    <xdr:pic>
      <xdr:nvPicPr>
        <xdr:cNvPr id="631" name="Picture 630">
          <a:extLst>
            <a:ext uri="{FF2B5EF4-FFF2-40B4-BE49-F238E27FC236}">
              <a16:creationId xmlns:a16="http://schemas.microsoft.com/office/drawing/2014/main" xmlns="" id="{00000000-0008-0000-05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43</xdr:row>
      <xdr:rowOff>0</xdr:rowOff>
    </xdr:from>
    <xdr:ext cx="28575" cy="9525"/>
    <xdr:pic>
      <xdr:nvPicPr>
        <xdr:cNvPr id="632" name="Picture 631">
          <a:extLst>
            <a:ext uri="{FF2B5EF4-FFF2-40B4-BE49-F238E27FC236}">
              <a16:creationId xmlns:a16="http://schemas.microsoft.com/office/drawing/2014/main" xmlns="" id="{00000000-0008-0000-05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28575" cy="9525"/>
    <xdr:pic>
      <xdr:nvPicPr>
        <xdr:cNvPr id="633" name="Picture 632">
          <a:extLst>
            <a:ext uri="{FF2B5EF4-FFF2-40B4-BE49-F238E27FC236}">
              <a16:creationId xmlns:a16="http://schemas.microsoft.com/office/drawing/2014/main" xmlns="" id="{00000000-0008-0000-05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83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34" name="Picture 633">
          <a:extLst>
            <a:ext uri="{FF2B5EF4-FFF2-40B4-BE49-F238E27FC236}">
              <a16:creationId xmlns:a16="http://schemas.microsoft.com/office/drawing/2014/main" xmlns="" id="{00000000-0008-0000-05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35" name="Picture 634">
          <a:extLst>
            <a:ext uri="{FF2B5EF4-FFF2-40B4-BE49-F238E27FC236}">
              <a16:creationId xmlns:a16="http://schemas.microsoft.com/office/drawing/2014/main" xmlns="" id="{00000000-0008-0000-05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36" name="Picture 635">
          <a:extLst>
            <a:ext uri="{FF2B5EF4-FFF2-40B4-BE49-F238E27FC236}">
              <a16:creationId xmlns:a16="http://schemas.microsoft.com/office/drawing/2014/main" xmlns="" id="{00000000-0008-0000-05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37" name="Picture 636">
          <a:extLst>
            <a:ext uri="{FF2B5EF4-FFF2-40B4-BE49-F238E27FC236}">
              <a16:creationId xmlns:a16="http://schemas.microsoft.com/office/drawing/2014/main" xmlns="" id="{00000000-0008-0000-05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38" name="Picture 637">
          <a:extLst>
            <a:ext uri="{FF2B5EF4-FFF2-40B4-BE49-F238E27FC236}">
              <a16:creationId xmlns:a16="http://schemas.microsoft.com/office/drawing/2014/main" xmlns="" id="{00000000-0008-0000-05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39" name="Picture 638">
          <a:extLst>
            <a:ext uri="{FF2B5EF4-FFF2-40B4-BE49-F238E27FC236}">
              <a16:creationId xmlns:a16="http://schemas.microsoft.com/office/drawing/2014/main" xmlns="" id="{00000000-0008-0000-05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0" name="Picture 639">
          <a:extLst>
            <a:ext uri="{FF2B5EF4-FFF2-40B4-BE49-F238E27FC236}">
              <a16:creationId xmlns:a16="http://schemas.microsoft.com/office/drawing/2014/main" xmlns="" id="{00000000-0008-0000-05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1" name="Picture 640">
          <a:extLst>
            <a:ext uri="{FF2B5EF4-FFF2-40B4-BE49-F238E27FC236}">
              <a16:creationId xmlns:a16="http://schemas.microsoft.com/office/drawing/2014/main" xmlns="" id="{00000000-0008-0000-05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2" name="Picture 641">
          <a:extLst>
            <a:ext uri="{FF2B5EF4-FFF2-40B4-BE49-F238E27FC236}">
              <a16:creationId xmlns:a16="http://schemas.microsoft.com/office/drawing/2014/main" xmlns="" id="{00000000-0008-0000-05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3" name="Picture 642">
          <a:extLst>
            <a:ext uri="{FF2B5EF4-FFF2-40B4-BE49-F238E27FC236}">
              <a16:creationId xmlns:a16="http://schemas.microsoft.com/office/drawing/2014/main" xmlns="" id="{00000000-0008-0000-05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4" name="Picture 643">
          <a:extLst>
            <a:ext uri="{FF2B5EF4-FFF2-40B4-BE49-F238E27FC236}">
              <a16:creationId xmlns:a16="http://schemas.microsoft.com/office/drawing/2014/main" xmlns="" id="{00000000-0008-0000-05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5" name="Picture 644">
          <a:extLst>
            <a:ext uri="{FF2B5EF4-FFF2-40B4-BE49-F238E27FC236}">
              <a16:creationId xmlns:a16="http://schemas.microsoft.com/office/drawing/2014/main" xmlns="" id="{00000000-0008-0000-05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6" name="Picture 645">
          <a:extLst>
            <a:ext uri="{FF2B5EF4-FFF2-40B4-BE49-F238E27FC236}">
              <a16:creationId xmlns:a16="http://schemas.microsoft.com/office/drawing/2014/main" xmlns="" id="{00000000-0008-0000-05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7" name="Picture 646">
          <a:extLst>
            <a:ext uri="{FF2B5EF4-FFF2-40B4-BE49-F238E27FC236}">
              <a16:creationId xmlns:a16="http://schemas.microsoft.com/office/drawing/2014/main" xmlns="" id="{00000000-0008-0000-05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8" name="Picture 647">
          <a:extLst>
            <a:ext uri="{FF2B5EF4-FFF2-40B4-BE49-F238E27FC236}">
              <a16:creationId xmlns:a16="http://schemas.microsoft.com/office/drawing/2014/main" xmlns="" id="{00000000-0008-0000-05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49" name="Picture 648">
          <a:extLst>
            <a:ext uri="{FF2B5EF4-FFF2-40B4-BE49-F238E27FC236}">
              <a16:creationId xmlns:a16="http://schemas.microsoft.com/office/drawing/2014/main" xmlns="" id="{00000000-0008-0000-05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0" name="Picture 649">
          <a:extLst>
            <a:ext uri="{FF2B5EF4-FFF2-40B4-BE49-F238E27FC236}">
              <a16:creationId xmlns:a16="http://schemas.microsoft.com/office/drawing/2014/main" xmlns="" id="{00000000-0008-0000-05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1" name="Picture 650">
          <a:extLst>
            <a:ext uri="{FF2B5EF4-FFF2-40B4-BE49-F238E27FC236}">
              <a16:creationId xmlns:a16="http://schemas.microsoft.com/office/drawing/2014/main" xmlns="" id="{00000000-0008-0000-05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2" name="Picture 651">
          <a:extLst>
            <a:ext uri="{FF2B5EF4-FFF2-40B4-BE49-F238E27FC236}">
              <a16:creationId xmlns:a16="http://schemas.microsoft.com/office/drawing/2014/main" xmlns="" id="{00000000-0008-0000-05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3" name="Picture 652">
          <a:extLst>
            <a:ext uri="{FF2B5EF4-FFF2-40B4-BE49-F238E27FC236}">
              <a16:creationId xmlns:a16="http://schemas.microsoft.com/office/drawing/2014/main" xmlns="" id="{00000000-0008-0000-05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4" name="Picture 653">
          <a:extLst>
            <a:ext uri="{FF2B5EF4-FFF2-40B4-BE49-F238E27FC236}">
              <a16:creationId xmlns:a16="http://schemas.microsoft.com/office/drawing/2014/main" xmlns="" id="{00000000-0008-0000-05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5" name="Picture 654">
          <a:extLst>
            <a:ext uri="{FF2B5EF4-FFF2-40B4-BE49-F238E27FC236}">
              <a16:creationId xmlns:a16="http://schemas.microsoft.com/office/drawing/2014/main" xmlns="" id="{00000000-0008-0000-05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6" name="Picture 655">
          <a:extLst>
            <a:ext uri="{FF2B5EF4-FFF2-40B4-BE49-F238E27FC236}">
              <a16:creationId xmlns:a16="http://schemas.microsoft.com/office/drawing/2014/main" xmlns="" id="{00000000-0008-0000-05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7" name="Picture 656">
          <a:extLst>
            <a:ext uri="{FF2B5EF4-FFF2-40B4-BE49-F238E27FC236}">
              <a16:creationId xmlns:a16="http://schemas.microsoft.com/office/drawing/2014/main" xmlns="" id="{00000000-0008-0000-05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8" name="Picture 657">
          <a:extLst>
            <a:ext uri="{FF2B5EF4-FFF2-40B4-BE49-F238E27FC236}">
              <a16:creationId xmlns:a16="http://schemas.microsoft.com/office/drawing/2014/main" xmlns="" id="{00000000-0008-0000-05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59" name="Picture 658">
          <a:extLst>
            <a:ext uri="{FF2B5EF4-FFF2-40B4-BE49-F238E27FC236}">
              <a16:creationId xmlns:a16="http://schemas.microsoft.com/office/drawing/2014/main" xmlns="" id="{00000000-0008-0000-05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0" name="Picture 659">
          <a:extLst>
            <a:ext uri="{FF2B5EF4-FFF2-40B4-BE49-F238E27FC236}">
              <a16:creationId xmlns:a16="http://schemas.microsoft.com/office/drawing/2014/main" xmlns="" id="{00000000-0008-0000-05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1" name="Picture 660">
          <a:extLst>
            <a:ext uri="{FF2B5EF4-FFF2-40B4-BE49-F238E27FC236}">
              <a16:creationId xmlns:a16="http://schemas.microsoft.com/office/drawing/2014/main" xmlns="" id="{00000000-0008-0000-05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2" name="Picture 661">
          <a:extLst>
            <a:ext uri="{FF2B5EF4-FFF2-40B4-BE49-F238E27FC236}">
              <a16:creationId xmlns:a16="http://schemas.microsoft.com/office/drawing/2014/main" xmlns="" id="{00000000-0008-0000-05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3" name="Picture 662">
          <a:extLst>
            <a:ext uri="{FF2B5EF4-FFF2-40B4-BE49-F238E27FC236}">
              <a16:creationId xmlns:a16="http://schemas.microsoft.com/office/drawing/2014/main" xmlns="" id="{00000000-0008-0000-05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4" name="Picture 663">
          <a:extLst>
            <a:ext uri="{FF2B5EF4-FFF2-40B4-BE49-F238E27FC236}">
              <a16:creationId xmlns:a16="http://schemas.microsoft.com/office/drawing/2014/main" xmlns="" id="{00000000-0008-0000-05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5" name="Picture 664">
          <a:extLst>
            <a:ext uri="{FF2B5EF4-FFF2-40B4-BE49-F238E27FC236}">
              <a16:creationId xmlns:a16="http://schemas.microsoft.com/office/drawing/2014/main" xmlns="" id="{00000000-0008-0000-05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6" name="Picture 665">
          <a:extLst>
            <a:ext uri="{FF2B5EF4-FFF2-40B4-BE49-F238E27FC236}">
              <a16:creationId xmlns:a16="http://schemas.microsoft.com/office/drawing/2014/main" xmlns="" id="{00000000-0008-0000-05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7" name="Picture 666">
          <a:extLst>
            <a:ext uri="{FF2B5EF4-FFF2-40B4-BE49-F238E27FC236}">
              <a16:creationId xmlns:a16="http://schemas.microsoft.com/office/drawing/2014/main" xmlns="" id="{00000000-0008-0000-05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8" name="Picture 667">
          <a:extLst>
            <a:ext uri="{FF2B5EF4-FFF2-40B4-BE49-F238E27FC236}">
              <a16:creationId xmlns:a16="http://schemas.microsoft.com/office/drawing/2014/main" xmlns="" id="{00000000-0008-0000-05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69" name="Picture 668">
          <a:extLst>
            <a:ext uri="{FF2B5EF4-FFF2-40B4-BE49-F238E27FC236}">
              <a16:creationId xmlns:a16="http://schemas.microsoft.com/office/drawing/2014/main" xmlns="" id="{00000000-0008-0000-05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0" name="Picture 669">
          <a:extLst>
            <a:ext uri="{FF2B5EF4-FFF2-40B4-BE49-F238E27FC236}">
              <a16:creationId xmlns:a16="http://schemas.microsoft.com/office/drawing/2014/main" xmlns="" id="{00000000-0008-0000-05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1" name="Picture 670">
          <a:extLst>
            <a:ext uri="{FF2B5EF4-FFF2-40B4-BE49-F238E27FC236}">
              <a16:creationId xmlns:a16="http://schemas.microsoft.com/office/drawing/2014/main" xmlns="" id="{00000000-0008-0000-05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2" name="Picture 671">
          <a:extLst>
            <a:ext uri="{FF2B5EF4-FFF2-40B4-BE49-F238E27FC236}">
              <a16:creationId xmlns:a16="http://schemas.microsoft.com/office/drawing/2014/main" xmlns="" id="{00000000-0008-0000-05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3" name="Picture 672">
          <a:extLst>
            <a:ext uri="{FF2B5EF4-FFF2-40B4-BE49-F238E27FC236}">
              <a16:creationId xmlns:a16="http://schemas.microsoft.com/office/drawing/2014/main" xmlns="" id="{00000000-0008-0000-05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4" name="Picture 673">
          <a:extLst>
            <a:ext uri="{FF2B5EF4-FFF2-40B4-BE49-F238E27FC236}">
              <a16:creationId xmlns:a16="http://schemas.microsoft.com/office/drawing/2014/main" xmlns="" id="{00000000-0008-0000-05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5" name="Picture 674">
          <a:extLst>
            <a:ext uri="{FF2B5EF4-FFF2-40B4-BE49-F238E27FC236}">
              <a16:creationId xmlns:a16="http://schemas.microsoft.com/office/drawing/2014/main" xmlns="" id="{00000000-0008-0000-05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6" name="Picture 675">
          <a:extLst>
            <a:ext uri="{FF2B5EF4-FFF2-40B4-BE49-F238E27FC236}">
              <a16:creationId xmlns:a16="http://schemas.microsoft.com/office/drawing/2014/main" xmlns="" id="{00000000-0008-0000-05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7" name="Picture 676">
          <a:extLst>
            <a:ext uri="{FF2B5EF4-FFF2-40B4-BE49-F238E27FC236}">
              <a16:creationId xmlns:a16="http://schemas.microsoft.com/office/drawing/2014/main" xmlns="" id="{00000000-0008-0000-05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8" name="Picture 677">
          <a:extLst>
            <a:ext uri="{FF2B5EF4-FFF2-40B4-BE49-F238E27FC236}">
              <a16:creationId xmlns:a16="http://schemas.microsoft.com/office/drawing/2014/main" xmlns="" id="{00000000-0008-0000-05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79" name="Picture 678">
          <a:extLst>
            <a:ext uri="{FF2B5EF4-FFF2-40B4-BE49-F238E27FC236}">
              <a16:creationId xmlns:a16="http://schemas.microsoft.com/office/drawing/2014/main" xmlns="" id="{00000000-0008-0000-05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0" name="Picture 679">
          <a:extLst>
            <a:ext uri="{FF2B5EF4-FFF2-40B4-BE49-F238E27FC236}">
              <a16:creationId xmlns:a16="http://schemas.microsoft.com/office/drawing/2014/main" xmlns="" id="{00000000-0008-0000-05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1" name="Picture 680">
          <a:extLst>
            <a:ext uri="{FF2B5EF4-FFF2-40B4-BE49-F238E27FC236}">
              <a16:creationId xmlns:a16="http://schemas.microsoft.com/office/drawing/2014/main" xmlns="" id="{00000000-0008-0000-05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2" name="Picture 681">
          <a:extLst>
            <a:ext uri="{FF2B5EF4-FFF2-40B4-BE49-F238E27FC236}">
              <a16:creationId xmlns:a16="http://schemas.microsoft.com/office/drawing/2014/main" xmlns="" id="{00000000-0008-0000-05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3" name="Picture 682">
          <a:extLst>
            <a:ext uri="{FF2B5EF4-FFF2-40B4-BE49-F238E27FC236}">
              <a16:creationId xmlns:a16="http://schemas.microsoft.com/office/drawing/2014/main" xmlns="" id="{00000000-0008-0000-05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4" name="Picture 683">
          <a:extLst>
            <a:ext uri="{FF2B5EF4-FFF2-40B4-BE49-F238E27FC236}">
              <a16:creationId xmlns:a16="http://schemas.microsoft.com/office/drawing/2014/main" xmlns="" id="{00000000-0008-0000-05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5" name="Picture 684">
          <a:extLst>
            <a:ext uri="{FF2B5EF4-FFF2-40B4-BE49-F238E27FC236}">
              <a16:creationId xmlns:a16="http://schemas.microsoft.com/office/drawing/2014/main" xmlns="" id="{00000000-0008-0000-05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6" name="Picture 685">
          <a:extLst>
            <a:ext uri="{FF2B5EF4-FFF2-40B4-BE49-F238E27FC236}">
              <a16:creationId xmlns:a16="http://schemas.microsoft.com/office/drawing/2014/main" xmlns="" id="{00000000-0008-0000-05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7" name="Picture 686">
          <a:extLst>
            <a:ext uri="{FF2B5EF4-FFF2-40B4-BE49-F238E27FC236}">
              <a16:creationId xmlns:a16="http://schemas.microsoft.com/office/drawing/2014/main" xmlns="" id="{00000000-0008-0000-05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8" name="Picture 687">
          <a:extLst>
            <a:ext uri="{FF2B5EF4-FFF2-40B4-BE49-F238E27FC236}">
              <a16:creationId xmlns:a16="http://schemas.microsoft.com/office/drawing/2014/main" xmlns="" id="{00000000-0008-0000-05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89" name="Picture 688">
          <a:extLst>
            <a:ext uri="{FF2B5EF4-FFF2-40B4-BE49-F238E27FC236}">
              <a16:creationId xmlns:a16="http://schemas.microsoft.com/office/drawing/2014/main" xmlns="" id="{00000000-0008-0000-05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0" name="Picture 689">
          <a:extLst>
            <a:ext uri="{FF2B5EF4-FFF2-40B4-BE49-F238E27FC236}">
              <a16:creationId xmlns:a16="http://schemas.microsoft.com/office/drawing/2014/main" xmlns="" id="{00000000-0008-0000-05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1" name="Picture 690">
          <a:extLst>
            <a:ext uri="{FF2B5EF4-FFF2-40B4-BE49-F238E27FC236}">
              <a16:creationId xmlns:a16="http://schemas.microsoft.com/office/drawing/2014/main" xmlns="" id="{00000000-0008-0000-05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2" name="Picture 691">
          <a:extLst>
            <a:ext uri="{FF2B5EF4-FFF2-40B4-BE49-F238E27FC236}">
              <a16:creationId xmlns:a16="http://schemas.microsoft.com/office/drawing/2014/main" xmlns="" id="{00000000-0008-0000-05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3" name="Picture 692">
          <a:extLst>
            <a:ext uri="{FF2B5EF4-FFF2-40B4-BE49-F238E27FC236}">
              <a16:creationId xmlns:a16="http://schemas.microsoft.com/office/drawing/2014/main" xmlns="" id="{00000000-0008-0000-05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4" name="Picture 693">
          <a:extLst>
            <a:ext uri="{FF2B5EF4-FFF2-40B4-BE49-F238E27FC236}">
              <a16:creationId xmlns:a16="http://schemas.microsoft.com/office/drawing/2014/main" xmlns="" id="{00000000-0008-0000-05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5" name="Picture 694">
          <a:extLst>
            <a:ext uri="{FF2B5EF4-FFF2-40B4-BE49-F238E27FC236}">
              <a16:creationId xmlns:a16="http://schemas.microsoft.com/office/drawing/2014/main" xmlns="" id="{00000000-0008-0000-05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6" name="Picture 695">
          <a:extLst>
            <a:ext uri="{FF2B5EF4-FFF2-40B4-BE49-F238E27FC236}">
              <a16:creationId xmlns:a16="http://schemas.microsoft.com/office/drawing/2014/main" xmlns="" id="{00000000-0008-0000-05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7" name="Picture 696">
          <a:extLst>
            <a:ext uri="{FF2B5EF4-FFF2-40B4-BE49-F238E27FC236}">
              <a16:creationId xmlns:a16="http://schemas.microsoft.com/office/drawing/2014/main" xmlns="" id="{00000000-0008-0000-05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8" name="Picture 697">
          <a:extLst>
            <a:ext uri="{FF2B5EF4-FFF2-40B4-BE49-F238E27FC236}">
              <a16:creationId xmlns:a16="http://schemas.microsoft.com/office/drawing/2014/main" xmlns="" id="{00000000-0008-0000-05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699" name="Picture 698">
          <a:extLst>
            <a:ext uri="{FF2B5EF4-FFF2-40B4-BE49-F238E27FC236}">
              <a16:creationId xmlns:a16="http://schemas.microsoft.com/office/drawing/2014/main" xmlns="" id="{00000000-0008-0000-05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0" name="Picture 699">
          <a:extLst>
            <a:ext uri="{FF2B5EF4-FFF2-40B4-BE49-F238E27FC236}">
              <a16:creationId xmlns:a16="http://schemas.microsoft.com/office/drawing/2014/main" xmlns="" id="{00000000-0008-0000-05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1" name="Picture 700">
          <a:extLst>
            <a:ext uri="{FF2B5EF4-FFF2-40B4-BE49-F238E27FC236}">
              <a16:creationId xmlns:a16="http://schemas.microsoft.com/office/drawing/2014/main" xmlns="" id="{00000000-0008-0000-05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2" name="Picture 701">
          <a:extLst>
            <a:ext uri="{FF2B5EF4-FFF2-40B4-BE49-F238E27FC236}">
              <a16:creationId xmlns:a16="http://schemas.microsoft.com/office/drawing/2014/main" xmlns="" id="{00000000-0008-0000-05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3" name="Picture 702">
          <a:extLst>
            <a:ext uri="{FF2B5EF4-FFF2-40B4-BE49-F238E27FC236}">
              <a16:creationId xmlns:a16="http://schemas.microsoft.com/office/drawing/2014/main" xmlns="" id="{00000000-0008-0000-05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4" name="Picture 703">
          <a:extLst>
            <a:ext uri="{FF2B5EF4-FFF2-40B4-BE49-F238E27FC236}">
              <a16:creationId xmlns:a16="http://schemas.microsoft.com/office/drawing/2014/main" xmlns="" id="{00000000-0008-0000-05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5" name="Picture 704">
          <a:extLst>
            <a:ext uri="{FF2B5EF4-FFF2-40B4-BE49-F238E27FC236}">
              <a16:creationId xmlns:a16="http://schemas.microsoft.com/office/drawing/2014/main" xmlns="" id="{00000000-0008-0000-05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6" name="Picture 705">
          <a:extLst>
            <a:ext uri="{FF2B5EF4-FFF2-40B4-BE49-F238E27FC236}">
              <a16:creationId xmlns:a16="http://schemas.microsoft.com/office/drawing/2014/main" xmlns="" id="{00000000-0008-0000-05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7" name="Picture 706">
          <a:extLst>
            <a:ext uri="{FF2B5EF4-FFF2-40B4-BE49-F238E27FC236}">
              <a16:creationId xmlns:a16="http://schemas.microsoft.com/office/drawing/2014/main" xmlns="" id="{00000000-0008-0000-05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8" name="Picture 707">
          <a:extLst>
            <a:ext uri="{FF2B5EF4-FFF2-40B4-BE49-F238E27FC236}">
              <a16:creationId xmlns:a16="http://schemas.microsoft.com/office/drawing/2014/main" xmlns="" id="{00000000-0008-0000-05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09" name="Picture 708">
          <a:extLst>
            <a:ext uri="{FF2B5EF4-FFF2-40B4-BE49-F238E27FC236}">
              <a16:creationId xmlns:a16="http://schemas.microsoft.com/office/drawing/2014/main" xmlns="" id="{00000000-0008-0000-05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10" name="Picture 709">
          <a:extLst>
            <a:ext uri="{FF2B5EF4-FFF2-40B4-BE49-F238E27FC236}">
              <a16:creationId xmlns:a16="http://schemas.microsoft.com/office/drawing/2014/main" xmlns="" id="{00000000-0008-0000-05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28575" cy="9525"/>
    <xdr:pic>
      <xdr:nvPicPr>
        <xdr:cNvPr id="711" name="Picture 710">
          <a:extLst>
            <a:ext uri="{FF2B5EF4-FFF2-40B4-BE49-F238E27FC236}">
              <a16:creationId xmlns:a16="http://schemas.microsoft.com/office/drawing/2014/main" xmlns="" id="{00000000-0008-0000-05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811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12" name="Picture 711">
          <a:extLst>
            <a:ext uri="{FF2B5EF4-FFF2-40B4-BE49-F238E27FC236}">
              <a16:creationId xmlns:a16="http://schemas.microsoft.com/office/drawing/2014/main" xmlns="" id="{00000000-0008-0000-05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13" name="Picture 712">
          <a:extLst>
            <a:ext uri="{FF2B5EF4-FFF2-40B4-BE49-F238E27FC236}">
              <a16:creationId xmlns:a16="http://schemas.microsoft.com/office/drawing/2014/main" xmlns="" id="{00000000-0008-0000-05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14" name="Picture 713">
          <a:extLst>
            <a:ext uri="{FF2B5EF4-FFF2-40B4-BE49-F238E27FC236}">
              <a16:creationId xmlns:a16="http://schemas.microsoft.com/office/drawing/2014/main" xmlns="" id="{00000000-0008-0000-05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15" name="Picture 714">
          <a:extLst>
            <a:ext uri="{FF2B5EF4-FFF2-40B4-BE49-F238E27FC236}">
              <a16:creationId xmlns:a16="http://schemas.microsoft.com/office/drawing/2014/main" xmlns="" id="{00000000-0008-0000-05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16" name="Picture 715">
          <a:extLst>
            <a:ext uri="{FF2B5EF4-FFF2-40B4-BE49-F238E27FC236}">
              <a16:creationId xmlns:a16="http://schemas.microsoft.com/office/drawing/2014/main" xmlns="" id="{00000000-0008-0000-05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17" name="Picture 716">
          <a:extLst>
            <a:ext uri="{FF2B5EF4-FFF2-40B4-BE49-F238E27FC236}">
              <a16:creationId xmlns:a16="http://schemas.microsoft.com/office/drawing/2014/main" xmlns="" id="{00000000-0008-0000-05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18" name="Picture 717">
          <a:extLst>
            <a:ext uri="{FF2B5EF4-FFF2-40B4-BE49-F238E27FC236}">
              <a16:creationId xmlns:a16="http://schemas.microsoft.com/office/drawing/2014/main" xmlns="" id="{00000000-0008-0000-05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19" name="Picture 718">
          <a:extLst>
            <a:ext uri="{FF2B5EF4-FFF2-40B4-BE49-F238E27FC236}">
              <a16:creationId xmlns:a16="http://schemas.microsoft.com/office/drawing/2014/main" xmlns="" id="{00000000-0008-0000-05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0" name="Picture 719">
          <a:extLst>
            <a:ext uri="{FF2B5EF4-FFF2-40B4-BE49-F238E27FC236}">
              <a16:creationId xmlns:a16="http://schemas.microsoft.com/office/drawing/2014/main" xmlns="" id="{00000000-0008-0000-05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1" name="Picture 720">
          <a:extLst>
            <a:ext uri="{FF2B5EF4-FFF2-40B4-BE49-F238E27FC236}">
              <a16:creationId xmlns:a16="http://schemas.microsoft.com/office/drawing/2014/main" xmlns="" id="{00000000-0008-0000-05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2" name="Picture 721">
          <a:extLst>
            <a:ext uri="{FF2B5EF4-FFF2-40B4-BE49-F238E27FC236}">
              <a16:creationId xmlns:a16="http://schemas.microsoft.com/office/drawing/2014/main" xmlns="" id="{00000000-0008-0000-05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3" name="Picture 722">
          <a:extLst>
            <a:ext uri="{FF2B5EF4-FFF2-40B4-BE49-F238E27FC236}">
              <a16:creationId xmlns:a16="http://schemas.microsoft.com/office/drawing/2014/main" xmlns="" id="{00000000-0008-0000-05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4" name="Picture 723">
          <a:extLst>
            <a:ext uri="{FF2B5EF4-FFF2-40B4-BE49-F238E27FC236}">
              <a16:creationId xmlns:a16="http://schemas.microsoft.com/office/drawing/2014/main" xmlns="" id="{00000000-0008-0000-05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5" name="Picture 724">
          <a:extLst>
            <a:ext uri="{FF2B5EF4-FFF2-40B4-BE49-F238E27FC236}">
              <a16:creationId xmlns:a16="http://schemas.microsoft.com/office/drawing/2014/main" xmlns="" id="{00000000-0008-0000-05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6" name="Picture 725">
          <a:extLst>
            <a:ext uri="{FF2B5EF4-FFF2-40B4-BE49-F238E27FC236}">
              <a16:creationId xmlns:a16="http://schemas.microsoft.com/office/drawing/2014/main" xmlns="" id="{00000000-0008-0000-05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7" name="Picture 726">
          <a:extLst>
            <a:ext uri="{FF2B5EF4-FFF2-40B4-BE49-F238E27FC236}">
              <a16:creationId xmlns:a16="http://schemas.microsoft.com/office/drawing/2014/main" xmlns="" id="{00000000-0008-0000-05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8" name="Picture 727">
          <a:extLst>
            <a:ext uri="{FF2B5EF4-FFF2-40B4-BE49-F238E27FC236}">
              <a16:creationId xmlns:a16="http://schemas.microsoft.com/office/drawing/2014/main" xmlns="" id="{00000000-0008-0000-05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29" name="Picture 728">
          <a:extLst>
            <a:ext uri="{FF2B5EF4-FFF2-40B4-BE49-F238E27FC236}">
              <a16:creationId xmlns:a16="http://schemas.microsoft.com/office/drawing/2014/main" xmlns="" id="{00000000-0008-0000-05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0" name="Picture 729">
          <a:extLst>
            <a:ext uri="{FF2B5EF4-FFF2-40B4-BE49-F238E27FC236}">
              <a16:creationId xmlns:a16="http://schemas.microsoft.com/office/drawing/2014/main" xmlns="" id="{00000000-0008-0000-05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1" name="Picture 730">
          <a:extLst>
            <a:ext uri="{FF2B5EF4-FFF2-40B4-BE49-F238E27FC236}">
              <a16:creationId xmlns:a16="http://schemas.microsoft.com/office/drawing/2014/main" xmlns="" id="{00000000-0008-0000-05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2" name="Picture 731">
          <a:extLst>
            <a:ext uri="{FF2B5EF4-FFF2-40B4-BE49-F238E27FC236}">
              <a16:creationId xmlns:a16="http://schemas.microsoft.com/office/drawing/2014/main" xmlns="" id="{00000000-0008-0000-05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3" name="Picture 732">
          <a:extLst>
            <a:ext uri="{FF2B5EF4-FFF2-40B4-BE49-F238E27FC236}">
              <a16:creationId xmlns:a16="http://schemas.microsoft.com/office/drawing/2014/main" xmlns="" id="{00000000-0008-0000-05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4" name="Picture 733">
          <a:extLst>
            <a:ext uri="{FF2B5EF4-FFF2-40B4-BE49-F238E27FC236}">
              <a16:creationId xmlns:a16="http://schemas.microsoft.com/office/drawing/2014/main" xmlns="" id="{00000000-0008-0000-05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5" name="Picture 734">
          <a:extLst>
            <a:ext uri="{FF2B5EF4-FFF2-40B4-BE49-F238E27FC236}">
              <a16:creationId xmlns:a16="http://schemas.microsoft.com/office/drawing/2014/main" xmlns="" id="{00000000-0008-0000-05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6" name="Picture 735">
          <a:extLst>
            <a:ext uri="{FF2B5EF4-FFF2-40B4-BE49-F238E27FC236}">
              <a16:creationId xmlns:a16="http://schemas.microsoft.com/office/drawing/2014/main" xmlns="" id="{00000000-0008-0000-05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7" name="Picture 736">
          <a:extLst>
            <a:ext uri="{FF2B5EF4-FFF2-40B4-BE49-F238E27FC236}">
              <a16:creationId xmlns:a16="http://schemas.microsoft.com/office/drawing/2014/main" xmlns="" id="{00000000-0008-0000-05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8" name="Picture 737">
          <a:extLst>
            <a:ext uri="{FF2B5EF4-FFF2-40B4-BE49-F238E27FC236}">
              <a16:creationId xmlns:a16="http://schemas.microsoft.com/office/drawing/2014/main" xmlns="" id="{00000000-0008-0000-05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39" name="Picture 738">
          <a:extLst>
            <a:ext uri="{FF2B5EF4-FFF2-40B4-BE49-F238E27FC236}">
              <a16:creationId xmlns:a16="http://schemas.microsoft.com/office/drawing/2014/main" xmlns="" id="{00000000-0008-0000-05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0" name="Picture 739">
          <a:extLst>
            <a:ext uri="{FF2B5EF4-FFF2-40B4-BE49-F238E27FC236}">
              <a16:creationId xmlns:a16="http://schemas.microsoft.com/office/drawing/2014/main" xmlns="" id="{00000000-0008-0000-05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1" name="Picture 740">
          <a:extLst>
            <a:ext uri="{FF2B5EF4-FFF2-40B4-BE49-F238E27FC236}">
              <a16:creationId xmlns:a16="http://schemas.microsoft.com/office/drawing/2014/main" xmlns="" id="{00000000-0008-0000-05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2" name="Picture 741">
          <a:extLst>
            <a:ext uri="{FF2B5EF4-FFF2-40B4-BE49-F238E27FC236}">
              <a16:creationId xmlns:a16="http://schemas.microsoft.com/office/drawing/2014/main" xmlns="" id="{00000000-0008-0000-05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3" name="Picture 742">
          <a:extLst>
            <a:ext uri="{FF2B5EF4-FFF2-40B4-BE49-F238E27FC236}">
              <a16:creationId xmlns:a16="http://schemas.microsoft.com/office/drawing/2014/main" xmlns="" id="{00000000-0008-0000-05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4" name="Picture 743">
          <a:extLst>
            <a:ext uri="{FF2B5EF4-FFF2-40B4-BE49-F238E27FC236}">
              <a16:creationId xmlns:a16="http://schemas.microsoft.com/office/drawing/2014/main" xmlns="" id="{00000000-0008-0000-05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5" name="Picture 744">
          <a:extLst>
            <a:ext uri="{FF2B5EF4-FFF2-40B4-BE49-F238E27FC236}">
              <a16:creationId xmlns:a16="http://schemas.microsoft.com/office/drawing/2014/main" xmlns="" id="{00000000-0008-0000-05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6" name="Picture 745">
          <a:extLst>
            <a:ext uri="{FF2B5EF4-FFF2-40B4-BE49-F238E27FC236}">
              <a16:creationId xmlns:a16="http://schemas.microsoft.com/office/drawing/2014/main" xmlns="" id="{00000000-0008-0000-05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7" name="Picture 746">
          <a:extLst>
            <a:ext uri="{FF2B5EF4-FFF2-40B4-BE49-F238E27FC236}">
              <a16:creationId xmlns:a16="http://schemas.microsoft.com/office/drawing/2014/main" xmlns="" id="{00000000-0008-0000-05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8" name="Picture 747">
          <a:extLst>
            <a:ext uri="{FF2B5EF4-FFF2-40B4-BE49-F238E27FC236}">
              <a16:creationId xmlns:a16="http://schemas.microsoft.com/office/drawing/2014/main" xmlns="" id="{00000000-0008-0000-05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49" name="Picture 748">
          <a:extLst>
            <a:ext uri="{FF2B5EF4-FFF2-40B4-BE49-F238E27FC236}">
              <a16:creationId xmlns:a16="http://schemas.microsoft.com/office/drawing/2014/main" xmlns="" id="{00000000-0008-0000-05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0" name="Picture 749">
          <a:extLst>
            <a:ext uri="{FF2B5EF4-FFF2-40B4-BE49-F238E27FC236}">
              <a16:creationId xmlns:a16="http://schemas.microsoft.com/office/drawing/2014/main" xmlns="" id="{00000000-0008-0000-05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1" name="Picture 750">
          <a:extLst>
            <a:ext uri="{FF2B5EF4-FFF2-40B4-BE49-F238E27FC236}">
              <a16:creationId xmlns:a16="http://schemas.microsoft.com/office/drawing/2014/main" xmlns="" id="{00000000-0008-0000-05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2" name="Picture 751">
          <a:extLst>
            <a:ext uri="{FF2B5EF4-FFF2-40B4-BE49-F238E27FC236}">
              <a16:creationId xmlns:a16="http://schemas.microsoft.com/office/drawing/2014/main" xmlns="" id="{00000000-0008-0000-05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3" name="Picture 752">
          <a:extLst>
            <a:ext uri="{FF2B5EF4-FFF2-40B4-BE49-F238E27FC236}">
              <a16:creationId xmlns:a16="http://schemas.microsoft.com/office/drawing/2014/main" xmlns="" id="{00000000-0008-0000-05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4" name="Picture 753">
          <a:extLst>
            <a:ext uri="{FF2B5EF4-FFF2-40B4-BE49-F238E27FC236}">
              <a16:creationId xmlns:a16="http://schemas.microsoft.com/office/drawing/2014/main" xmlns="" id="{00000000-0008-0000-05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5" name="Picture 754">
          <a:extLst>
            <a:ext uri="{FF2B5EF4-FFF2-40B4-BE49-F238E27FC236}">
              <a16:creationId xmlns:a16="http://schemas.microsoft.com/office/drawing/2014/main" xmlns="" id="{00000000-0008-0000-05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6" name="Picture 755">
          <a:extLst>
            <a:ext uri="{FF2B5EF4-FFF2-40B4-BE49-F238E27FC236}">
              <a16:creationId xmlns:a16="http://schemas.microsoft.com/office/drawing/2014/main" xmlns="" id="{00000000-0008-0000-05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7" name="Picture 756">
          <a:extLst>
            <a:ext uri="{FF2B5EF4-FFF2-40B4-BE49-F238E27FC236}">
              <a16:creationId xmlns:a16="http://schemas.microsoft.com/office/drawing/2014/main" xmlns="" id="{00000000-0008-0000-05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8" name="Picture 757">
          <a:extLst>
            <a:ext uri="{FF2B5EF4-FFF2-40B4-BE49-F238E27FC236}">
              <a16:creationId xmlns:a16="http://schemas.microsoft.com/office/drawing/2014/main" xmlns="" id="{00000000-0008-0000-05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59" name="Picture 758">
          <a:extLst>
            <a:ext uri="{FF2B5EF4-FFF2-40B4-BE49-F238E27FC236}">
              <a16:creationId xmlns:a16="http://schemas.microsoft.com/office/drawing/2014/main" xmlns="" id="{00000000-0008-0000-05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0" name="Picture 759">
          <a:extLst>
            <a:ext uri="{FF2B5EF4-FFF2-40B4-BE49-F238E27FC236}">
              <a16:creationId xmlns:a16="http://schemas.microsoft.com/office/drawing/2014/main" xmlns="" id="{00000000-0008-0000-05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1" name="Picture 760">
          <a:extLst>
            <a:ext uri="{FF2B5EF4-FFF2-40B4-BE49-F238E27FC236}">
              <a16:creationId xmlns:a16="http://schemas.microsoft.com/office/drawing/2014/main" xmlns="" id="{00000000-0008-0000-05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2" name="Picture 761">
          <a:extLst>
            <a:ext uri="{FF2B5EF4-FFF2-40B4-BE49-F238E27FC236}">
              <a16:creationId xmlns:a16="http://schemas.microsoft.com/office/drawing/2014/main" xmlns="" id="{00000000-0008-0000-05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3" name="Picture 762">
          <a:extLst>
            <a:ext uri="{FF2B5EF4-FFF2-40B4-BE49-F238E27FC236}">
              <a16:creationId xmlns:a16="http://schemas.microsoft.com/office/drawing/2014/main" xmlns="" id="{00000000-0008-0000-05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4" name="Picture 763">
          <a:extLst>
            <a:ext uri="{FF2B5EF4-FFF2-40B4-BE49-F238E27FC236}">
              <a16:creationId xmlns:a16="http://schemas.microsoft.com/office/drawing/2014/main" xmlns="" id="{00000000-0008-0000-05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5" name="Picture 764">
          <a:extLst>
            <a:ext uri="{FF2B5EF4-FFF2-40B4-BE49-F238E27FC236}">
              <a16:creationId xmlns:a16="http://schemas.microsoft.com/office/drawing/2014/main" xmlns="" id="{00000000-0008-0000-05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6" name="Picture 765">
          <a:extLst>
            <a:ext uri="{FF2B5EF4-FFF2-40B4-BE49-F238E27FC236}">
              <a16:creationId xmlns:a16="http://schemas.microsoft.com/office/drawing/2014/main" xmlns="" id="{00000000-0008-0000-05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7" name="Picture 766">
          <a:extLst>
            <a:ext uri="{FF2B5EF4-FFF2-40B4-BE49-F238E27FC236}">
              <a16:creationId xmlns:a16="http://schemas.microsoft.com/office/drawing/2014/main" xmlns="" id="{00000000-0008-0000-05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8" name="Picture 767">
          <a:extLst>
            <a:ext uri="{FF2B5EF4-FFF2-40B4-BE49-F238E27FC236}">
              <a16:creationId xmlns:a16="http://schemas.microsoft.com/office/drawing/2014/main" xmlns="" id="{00000000-0008-0000-05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69" name="Picture 768">
          <a:extLst>
            <a:ext uri="{FF2B5EF4-FFF2-40B4-BE49-F238E27FC236}">
              <a16:creationId xmlns:a16="http://schemas.microsoft.com/office/drawing/2014/main" xmlns="" id="{00000000-0008-0000-05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0" name="Picture 769">
          <a:extLst>
            <a:ext uri="{FF2B5EF4-FFF2-40B4-BE49-F238E27FC236}">
              <a16:creationId xmlns:a16="http://schemas.microsoft.com/office/drawing/2014/main" xmlns="" id="{00000000-0008-0000-05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1" name="Picture 770">
          <a:extLst>
            <a:ext uri="{FF2B5EF4-FFF2-40B4-BE49-F238E27FC236}">
              <a16:creationId xmlns:a16="http://schemas.microsoft.com/office/drawing/2014/main" xmlns="" id="{00000000-0008-0000-05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2" name="Picture 771">
          <a:extLst>
            <a:ext uri="{FF2B5EF4-FFF2-40B4-BE49-F238E27FC236}">
              <a16:creationId xmlns:a16="http://schemas.microsoft.com/office/drawing/2014/main" xmlns="" id="{00000000-0008-0000-05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3" name="Picture 772">
          <a:extLst>
            <a:ext uri="{FF2B5EF4-FFF2-40B4-BE49-F238E27FC236}">
              <a16:creationId xmlns:a16="http://schemas.microsoft.com/office/drawing/2014/main" xmlns="" id="{00000000-0008-0000-05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4" name="Picture 773">
          <a:extLst>
            <a:ext uri="{FF2B5EF4-FFF2-40B4-BE49-F238E27FC236}">
              <a16:creationId xmlns:a16="http://schemas.microsoft.com/office/drawing/2014/main" xmlns="" id="{00000000-0008-0000-05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5" name="Picture 774">
          <a:extLst>
            <a:ext uri="{FF2B5EF4-FFF2-40B4-BE49-F238E27FC236}">
              <a16:creationId xmlns:a16="http://schemas.microsoft.com/office/drawing/2014/main" xmlns="" id="{00000000-0008-0000-05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6" name="Picture 775">
          <a:extLst>
            <a:ext uri="{FF2B5EF4-FFF2-40B4-BE49-F238E27FC236}">
              <a16:creationId xmlns:a16="http://schemas.microsoft.com/office/drawing/2014/main" xmlns="" id="{00000000-0008-0000-05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7" name="Picture 776">
          <a:extLst>
            <a:ext uri="{FF2B5EF4-FFF2-40B4-BE49-F238E27FC236}">
              <a16:creationId xmlns:a16="http://schemas.microsoft.com/office/drawing/2014/main" xmlns="" id="{00000000-0008-0000-05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8" name="Picture 777">
          <a:extLst>
            <a:ext uri="{FF2B5EF4-FFF2-40B4-BE49-F238E27FC236}">
              <a16:creationId xmlns:a16="http://schemas.microsoft.com/office/drawing/2014/main" xmlns="" id="{00000000-0008-0000-05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79" name="Picture 778">
          <a:extLst>
            <a:ext uri="{FF2B5EF4-FFF2-40B4-BE49-F238E27FC236}">
              <a16:creationId xmlns:a16="http://schemas.microsoft.com/office/drawing/2014/main" xmlns="" id="{00000000-0008-0000-05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0" name="Picture 779">
          <a:extLst>
            <a:ext uri="{FF2B5EF4-FFF2-40B4-BE49-F238E27FC236}">
              <a16:creationId xmlns:a16="http://schemas.microsoft.com/office/drawing/2014/main" xmlns="" id="{00000000-0008-0000-05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1" name="Picture 780">
          <a:extLst>
            <a:ext uri="{FF2B5EF4-FFF2-40B4-BE49-F238E27FC236}">
              <a16:creationId xmlns:a16="http://schemas.microsoft.com/office/drawing/2014/main" xmlns="" id="{00000000-0008-0000-05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2" name="Picture 781">
          <a:extLst>
            <a:ext uri="{FF2B5EF4-FFF2-40B4-BE49-F238E27FC236}">
              <a16:creationId xmlns:a16="http://schemas.microsoft.com/office/drawing/2014/main" xmlns="" id="{00000000-0008-0000-05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3" name="Picture 782">
          <a:extLst>
            <a:ext uri="{FF2B5EF4-FFF2-40B4-BE49-F238E27FC236}">
              <a16:creationId xmlns:a16="http://schemas.microsoft.com/office/drawing/2014/main" xmlns="" id="{00000000-0008-0000-05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4" name="Picture 783">
          <a:extLst>
            <a:ext uri="{FF2B5EF4-FFF2-40B4-BE49-F238E27FC236}">
              <a16:creationId xmlns:a16="http://schemas.microsoft.com/office/drawing/2014/main" xmlns="" id="{00000000-0008-0000-05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5" name="Picture 784">
          <a:extLst>
            <a:ext uri="{FF2B5EF4-FFF2-40B4-BE49-F238E27FC236}">
              <a16:creationId xmlns:a16="http://schemas.microsoft.com/office/drawing/2014/main" xmlns="" id="{00000000-0008-0000-05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6" name="Picture 785">
          <a:extLst>
            <a:ext uri="{FF2B5EF4-FFF2-40B4-BE49-F238E27FC236}">
              <a16:creationId xmlns:a16="http://schemas.microsoft.com/office/drawing/2014/main" xmlns="" id="{00000000-0008-0000-05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7" name="Picture 786">
          <a:extLst>
            <a:ext uri="{FF2B5EF4-FFF2-40B4-BE49-F238E27FC236}">
              <a16:creationId xmlns:a16="http://schemas.microsoft.com/office/drawing/2014/main" xmlns="" id="{00000000-0008-0000-05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8" name="Picture 787">
          <a:extLst>
            <a:ext uri="{FF2B5EF4-FFF2-40B4-BE49-F238E27FC236}">
              <a16:creationId xmlns:a16="http://schemas.microsoft.com/office/drawing/2014/main" xmlns="" id="{00000000-0008-0000-05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89" name="Picture 788">
          <a:extLst>
            <a:ext uri="{FF2B5EF4-FFF2-40B4-BE49-F238E27FC236}">
              <a16:creationId xmlns:a16="http://schemas.microsoft.com/office/drawing/2014/main" xmlns="" id="{00000000-0008-0000-05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0" name="Picture 789">
          <a:extLst>
            <a:ext uri="{FF2B5EF4-FFF2-40B4-BE49-F238E27FC236}">
              <a16:creationId xmlns:a16="http://schemas.microsoft.com/office/drawing/2014/main" xmlns="" id="{00000000-0008-0000-05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1" name="Picture 790">
          <a:extLst>
            <a:ext uri="{FF2B5EF4-FFF2-40B4-BE49-F238E27FC236}">
              <a16:creationId xmlns:a16="http://schemas.microsoft.com/office/drawing/2014/main" xmlns="" id="{00000000-0008-0000-05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2" name="Picture 791">
          <a:extLst>
            <a:ext uri="{FF2B5EF4-FFF2-40B4-BE49-F238E27FC236}">
              <a16:creationId xmlns:a16="http://schemas.microsoft.com/office/drawing/2014/main" xmlns="" id="{00000000-0008-0000-05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3" name="Picture 792">
          <a:extLst>
            <a:ext uri="{FF2B5EF4-FFF2-40B4-BE49-F238E27FC236}">
              <a16:creationId xmlns:a16="http://schemas.microsoft.com/office/drawing/2014/main" xmlns="" id="{00000000-0008-0000-05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4" name="Picture 793">
          <a:extLst>
            <a:ext uri="{FF2B5EF4-FFF2-40B4-BE49-F238E27FC236}">
              <a16:creationId xmlns:a16="http://schemas.microsoft.com/office/drawing/2014/main" xmlns="" id="{00000000-0008-0000-05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5" name="Picture 794">
          <a:extLst>
            <a:ext uri="{FF2B5EF4-FFF2-40B4-BE49-F238E27FC236}">
              <a16:creationId xmlns:a16="http://schemas.microsoft.com/office/drawing/2014/main" xmlns="" id="{00000000-0008-0000-05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6" name="Picture 795">
          <a:extLst>
            <a:ext uri="{FF2B5EF4-FFF2-40B4-BE49-F238E27FC236}">
              <a16:creationId xmlns:a16="http://schemas.microsoft.com/office/drawing/2014/main" xmlns="" id="{00000000-0008-0000-05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7" name="Picture 796">
          <a:extLst>
            <a:ext uri="{FF2B5EF4-FFF2-40B4-BE49-F238E27FC236}">
              <a16:creationId xmlns:a16="http://schemas.microsoft.com/office/drawing/2014/main" xmlns="" id="{00000000-0008-0000-05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8" name="Picture 797">
          <a:extLst>
            <a:ext uri="{FF2B5EF4-FFF2-40B4-BE49-F238E27FC236}">
              <a16:creationId xmlns:a16="http://schemas.microsoft.com/office/drawing/2014/main" xmlns="" id="{00000000-0008-0000-05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799" name="Picture 798">
          <a:extLst>
            <a:ext uri="{FF2B5EF4-FFF2-40B4-BE49-F238E27FC236}">
              <a16:creationId xmlns:a16="http://schemas.microsoft.com/office/drawing/2014/main" xmlns="" id="{00000000-0008-0000-05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0" name="Picture 799">
          <a:extLst>
            <a:ext uri="{FF2B5EF4-FFF2-40B4-BE49-F238E27FC236}">
              <a16:creationId xmlns:a16="http://schemas.microsoft.com/office/drawing/2014/main" xmlns="" id="{00000000-0008-0000-05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1" name="Picture 800">
          <a:extLst>
            <a:ext uri="{FF2B5EF4-FFF2-40B4-BE49-F238E27FC236}">
              <a16:creationId xmlns:a16="http://schemas.microsoft.com/office/drawing/2014/main" xmlns="" id="{00000000-0008-0000-05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2" name="Picture 801">
          <a:extLst>
            <a:ext uri="{FF2B5EF4-FFF2-40B4-BE49-F238E27FC236}">
              <a16:creationId xmlns:a16="http://schemas.microsoft.com/office/drawing/2014/main" xmlns="" id="{00000000-0008-0000-05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3" name="Picture 802">
          <a:extLst>
            <a:ext uri="{FF2B5EF4-FFF2-40B4-BE49-F238E27FC236}">
              <a16:creationId xmlns:a16="http://schemas.microsoft.com/office/drawing/2014/main" xmlns="" id="{00000000-0008-0000-05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4" name="Picture 803">
          <a:extLst>
            <a:ext uri="{FF2B5EF4-FFF2-40B4-BE49-F238E27FC236}">
              <a16:creationId xmlns:a16="http://schemas.microsoft.com/office/drawing/2014/main" xmlns="" id="{00000000-0008-0000-05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5" name="Picture 804">
          <a:extLst>
            <a:ext uri="{FF2B5EF4-FFF2-40B4-BE49-F238E27FC236}">
              <a16:creationId xmlns:a16="http://schemas.microsoft.com/office/drawing/2014/main" xmlns="" id="{00000000-0008-0000-05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6" name="Picture 805">
          <a:extLst>
            <a:ext uri="{FF2B5EF4-FFF2-40B4-BE49-F238E27FC236}">
              <a16:creationId xmlns:a16="http://schemas.microsoft.com/office/drawing/2014/main" xmlns="" id="{00000000-0008-0000-05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7" name="Picture 806">
          <a:extLst>
            <a:ext uri="{FF2B5EF4-FFF2-40B4-BE49-F238E27FC236}">
              <a16:creationId xmlns:a16="http://schemas.microsoft.com/office/drawing/2014/main" xmlns="" id="{00000000-0008-0000-05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8" name="Picture 807">
          <a:extLst>
            <a:ext uri="{FF2B5EF4-FFF2-40B4-BE49-F238E27FC236}">
              <a16:creationId xmlns:a16="http://schemas.microsoft.com/office/drawing/2014/main" xmlns="" id="{00000000-0008-0000-05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09" name="Picture 808">
          <a:extLst>
            <a:ext uri="{FF2B5EF4-FFF2-40B4-BE49-F238E27FC236}">
              <a16:creationId xmlns:a16="http://schemas.microsoft.com/office/drawing/2014/main" xmlns="" id="{00000000-0008-0000-05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0" name="Picture 809">
          <a:extLst>
            <a:ext uri="{FF2B5EF4-FFF2-40B4-BE49-F238E27FC236}">
              <a16:creationId xmlns:a16="http://schemas.microsoft.com/office/drawing/2014/main" xmlns="" id="{00000000-0008-0000-05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1" name="Picture 810">
          <a:extLst>
            <a:ext uri="{FF2B5EF4-FFF2-40B4-BE49-F238E27FC236}">
              <a16:creationId xmlns:a16="http://schemas.microsoft.com/office/drawing/2014/main" xmlns="" id="{00000000-0008-0000-05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2" name="Picture 811">
          <a:extLst>
            <a:ext uri="{FF2B5EF4-FFF2-40B4-BE49-F238E27FC236}">
              <a16:creationId xmlns:a16="http://schemas.microsoft.com/office/drawing/2014/main" xmlns="" id="{00000000-0008-0000-05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3" name="Picture 812">
          <a:extLst>
            <a:ext uri="{FF2B5EF4-FFF2-40B4-BE49-F238E27FC236}">
              <a16:creationId xmlns:a16="http://schemas.microsoft.com/office/drawing/2014/main" xmlns="" id="{00000000-0008-0000-05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4" name="Picture 813">
          <a:extLst>
            <a:ext uri="{FF2B5EF4-FFF2-40B4-BE49-F238E27FC236}">
              <a16:creationId xmlns:a16="http://schemas.microsoft.com/office/drawing/2014/main" xmlns="" id="{00000000-0008-0000-05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5" name="Picture 814">
          <a:extLst>
            <a:ext uri="{FF2B5EF4-FFF2-40B4-BE49-F238E27FC236}">
              <a16:creationId xmlns:a16="http://schemas.microsoft.com/office/drawing/2014/main" xmlns="" id="{00000000-0008-0000-05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6" name="Picture 815">
          <a:extLst>
            <a:ext uri="{FF2B5EF4-FFF2-40B4-BE49-F238E27FC236}">
              <a16:creationId xmlns:a16="http://schemas.microsoft.com/office/drawing/2014/main" xmlns="" id="{00000000-0008-0000-05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7" name="Picture 816">
          <a:extLst>
            <a:ext uri="{FF2B5EF4-FFF2-40B4-BE49-F238E27FC236}">
              <a16:creationId xmlns:a16="http://schemas.microsoft.com/office/drawing/2014/main" xmlns="" id="{00000000-0008-0000-05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8" name="Picture 817">
          <a:extLst>
            <a:ext uri="{FF2B5EF4-FFF2-40B4-BE49-F238E27FC236}">
              <a16:creationId xmlns:a16="http://schemas.microsoft.com/office/drawing/2014/main" xmlns="" id="{00000000-0008-0000-05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19" name="Picture 818">
          <a:extLst>
            <a:ext uri="{FF2B5EF4-FFF2-40B4-BE49-F238E27FC236}">
              <a16:creationId xmlns:a16="http://schemas.microsoft.com/office/drawing/2014/main" xmlns="" id="{00000000-0008-0000-05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0" name="Picture 819">
          <a:extLst>
            <a:ext uri="{FF2B5EF4-FFF2-40B4-BE49-F238E27FC236}">
              <a16:creationId xmlns:a16="http://schemas.microsoft.com/office/drawing/2014/main" xmlns="" id="{00000000-0008-0000-05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1" name="Picture 820">
          <a:extLst>
            <a:ext uri="{FF2B5EF4-FFF2-40B4-BE49-F238E27FC236}">
              <a16:creationId xmlns:a16="http://schemas.microsoft.com/office/drawing/2014/main" xmlns="" id="{00000000-0008-0000-05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2" name="Picture 821">
          <a:extLst>
            <a:ext uri="{FF2B5EF4-FFF2-40B4-BE49-F238E27FC236}">
              <a16:creationId xmlns:a16="http://schemas.microsoft.com/office/drawing/2014/main" xmlns="" id="{00000000-0008-0000-05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3" name="Picture 822">
          <a:extLst>
            <a:ext uri="{FF2B5EF4-FFF2-40B4-BE49-F238E27FC236}">
              <a16:creationId xmlns:a16="http://schemas.microsoft.com/office/drawing/2014/main" xmlns="" id="{00000000-0008-0000-05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4" name="Picture 823">
          <a:extLst>
            <a:ext uri="{FF2B5EF4-FFF2-40B4-BE49-F238E27FC236}">
              <a16:creationId xmlns:a16="http://schemas.microsoft.com/office/drawing/2014/main" xmlns="" id="{00000000-0008-0000-05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5" name="Picture 824">
          <a:extLst>
            <a:ext uri="{FF2B5EF4-FFF2-40B4-BE49-F238E27FC236}">
              <a16:creationId xmlns:a16="http://schemas.microsoft.com/office/drawing/2014/main" xmlns="" id="{00000000-0008-0000-05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6" name="Picture 825">
          <a:extLst>
            <a:ext uri="{FF2B5EF4-FFF2-40B4-BE49-F238E27FC236}">
              <a16:creationId xmlns:a16="http://schemas.microsoft.com/office/drawing/2014/main" xmlns="" id="{00000000-0008-0000-05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7" name="Picture 826">
          <a:extLst>
            <a:ext uri="{FF2B5EF4-FFF2-40B4-BE49-F238E27FC236}">
              <a16:creationId xmlns:a16="http://schemas.microsoft.com/office/drawing/2014/main" xmlns="" id="{00000000-0008-0000-05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8" name="Picture 827">
          <a:extLst>
            <a:ext uri="{FF2B5EF4-FFF2-40B4-BE49-F238E27FC236}">
              <a16:creationId xmlns:a16="http://schemas.microsoft.com/office/drawing/2014/main" xmlns="" id="{00000000-0008-0000-05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29" name="Picture 828">
          <a:extLst>
            <a:ext uri="{FF2B5EF4-FFF2-40B4-BE49-F238E27FC236}">
              <a16:creationId xmlns:a16="http://schemas.microsoft.com/office/drawing/2014/main" xmlns="" id="{00000000-0008-0000-05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30" name="Picture 829">
          <a:extLst>
            <a:ext uri="{FF2B5EF4-FFF2-40B4-BE49-F238E27FC236}">
              <a16:creationId xmlns:a16="http://schemas.microsoft.com/office/drawing/2014/main" xmlns="" id="{00000000-0008-0000-05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31" name="Picture 830">
          <a:extLst>
            <a:ext uri="{FF2B5EF4-FFF2-40B4-BE49-F238E27FC236}">
              <a16:creationId xmlns:a16="http://schemas.microsoft.com/office/drawing/2014/main" xmlns="" id="{00000000-0008-0000-05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32" name="Picture 831">
          <a:extLst>
            <a:ext uri="{FF2B5EF4-FFF2-40B4-BE49-F238E27FC236}">
              <a16:creationId xmlns:a16="http://schemas.microsoft.com/office/drawing/2014/main" xmlns="" id="{00000000-0008-0000-05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33" name="Picture 832">
          <a:extLst>
            <a:ext uri="{FF2B5EF4-FFF2-40B4-BE49-F238E27FC236}">
              <a16:creationId xmlns:a16="http://schemas.microsoft.com/office/drawing/2014/main" xmlns="" id="{00000000-0008-0000-05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34" name="Picture 833">
          <a:extLst>
            <a:ext uri="{FF2B5EF4-FFF2-40B4-BE49-F238E27FC236}">
              <a16:creationId xmlns:a16="http://schemas.microsoft.com/office/drawing/2014/main" xmlns="" id="{00000000-0008-0000-05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35" name="Picture 834">
          <a:extLst>
            <a:ext uri="{FF2B5EF4-FFF2-40B4-BE49-F238E27FC236}">
              <a16:creationId xmlns:a16="http://schemas.microsoft.com/office/drawing/2014/main" xmlns="" id="{00000000-0008-0000-05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36" name="Picture 835">
          <a:extLst>
            <a:ext uri="{FF2B5EF4-FFF2-40B4-BE49-F238E27FC236}">
              <a16:creationId xmlns:a16="http://schemas.microsoft.com/office/drawing/2014/main" xmlns="" id="{00000000-0008-0000-05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28575" cy="9525"/>
    <xdr:pic>
      <xdr:nvPicPr>
        <xdr:cNvPr id="837" name="Picture 836">
          <a:extLst>
            <a:ext uri="{FF2B5EF4-FFF2-40B4-BE49-F238E27FC236}">
              <a16:creationId xmlns:a16="http://schemas.microsoft.com/office/drawing/2014/main" xmlns="" id="{00000000-0008-0000-05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201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38" name="Picture 837">
          <a:extLst>
            <a:ext uri="{FF2B5EF4-FFF2-40B4-BE49-F238E27FC236}">
              <a16:creationId xmlns:a16="http://schemas.microsoft.com/office/drawing/2014/main" xmlns="" id="{00000000-0008-0000-05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39" name="Picture 838">
          <a:extLst>
            <a:ext uri="{FF2B5EF4-FFF2-40B4-BE49-F238E27FC236}">
              <a16:creationId xmlns:a16="http://schemas.microsoft.com/office/drawing/2014/main" xmlns="" id="{00000000-0008-0000-05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0" name="Picture 839">
          <a:extLst>
            <a:ext uri="{FF2B5EF4-FFF2-40B4-BE49-F238E27FC236}">
              <a16:creationId xmlns:a16="http://schemas.microsoft.com/office/drawing/2014/main" xmlns="" id="{00000000-0008-0000-05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1" name="Picture 840">
          <a:extLst>
            <a:ext uri="{FF2B5EF4-FFF2-40B4-BE49-F238E27FC236}">
              <a16:creationId xmlns:a16="http://schemas.microsoft.com/office/drawing/2014/main" xmlns="" id="{00000000-0008-0000-05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2" name="Picture 841">
          <a:extLst>
            <a:ext uri="{FF2B5EF4-FFF2-40B4-BE49-F238E27FC236}">
              <a16:creationId xmlns:a16="http://schemas.microsoft.com/office/drawing/2014/main" xmlns="" id="{00000000-0008-0000-05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3" name="Picture 842">
          <a:extLst>
            <a:ext uri="{FF2B5EF4-FFF2-40B4-BE49-F238E27FC236}">
              <a16:creationId xmlns:a16="http://schemas.microsoft.com/office/drawing/2014/main" xmlns="" id="{00000000-0008-0000-05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4" name="Picture 843">
          <a:extLst>
            <a:ext uri="{FF2B5EF4-FFF2-40B4-BE49-F238E27FC236}">
              <a16:creationId xmlns:a16="http://schemas.microsoft.com/office/drawing/2014/main" xmlns="" id="{00000000-0008-0000-05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5" name="Picture 844">
          <a:extLst>
            <a:ext uri="{FF2B5EF4-FFF2-40B4-BE49-F238E27FC236}">
              <a16:creationId xmlns:a16="http://schemas.microsoft.com/office/drawing/2014/main" xmlns="" id="{00000000-0008-0000-05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6" name="Picture 845">
          <a:extLst>
            <a:ext uri="{FF2B5EF4-FFF2-40B4-BE49-F238E27FC236}">
              <a16:creationId xmlns:a16="http://schemas.microsoft.com/office/drawing/2014/main" xmlns="" id="{00000000-0008-0000-05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7" name="Picture 846">
          <a:extLst>
            <a:ext uri="{FF2B5EF4-FFF2-40B4-BE49-F238E27FC236}">
              <a16:creationId xmlns:a16="http://schemas.microsoft.com/office/drawing/2014/main" xmlns="" id="{00000000-0008-0000-05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8" name="Picture 847">
          <a:extLst>
            <a:ext uri="{FF2B5EF4-FFF2-40B4-BE49-F238E27FC236}">
              <a16:creationId xmlns:a16="http://schemas.microsoft.com/office/drawing/2014/main" xmlns="" id="{00000000-0008-0000-05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49" name="Picture 848">
          <a:extLst>
            <a:ext uri="{FF2B5EF4-FFF2-40B4-BE49-F238E27FC236}">
              <a16:creationId xmlns:a16="http://schemas.microsoft.com/office/drawing/2014/main" xmlns="" id="{00000000-0008-0000-05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37</xdr:row>
      <xdr:rowOff>0</xdr:rowOff>
    </xdr:from>
    <xdr:ext cx="28575" cy="9525"/>
    <xdr:pic>
      <xdr:nvPicPr>
        <xdr:cNvPr id="850" name="Picture 849">
          <a:extLst>
            <a:ext uri="{FF2B5EF4-FFF2-40B4-BE49-F238E27FC236}">
              <a16:creationId xmlns:a16="http://schemas.microsoft.com/office/drawing/2014/main" xmlns="" id="{00000000-0008-0000-05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78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28575" cy="9525"/>
    <xdr:pic>
      <xdr:nvPicPr>
        <xdr:cNvPr id="851" name="Picture 850">
          <a:extLst>
            <a:ext uri="{FF2B5EF4-FFF2-40B4-BE49-F238E27FC236}">
              <a16:creationId xmlns:a16="http://schemas.microsoft.com/office/drawing/2014/main" xmlns="" id="{00000000-0008-0000-05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78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52" name="Picture 851">
          <a:extLst>
            <a:ext uri="{FF2B5EF4-FFF2-40B4-BE49-F238E27FC236}">
              <a16:creationId xmlns:a16="http://schemas.microsoft.com/office/drawing/2014/main" xmlns="" id="{00000000-0008-0000-05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53" name="Picture 852">
          <a:extLst>
            <a:ext uri="{FF2B5EF4-FFF2-40B4-BE49-F238E27FC236}">
              <a16:creationId xmlns:a16="http://schemas.microsoft.com/office/drawing/2014/main" xmlns="" id="{00000000-0008-0000-05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54" name="Picture 853">
          <a:extLst>
            <a:ext uri="{FF2B5EF4-FFF2-40B4-BE49-F238E27FC236}">
              <a16:creationId xmlns:a16="http://schemas.microsoft.com/office/drawing/2014/main" xmlns="" id="{00000000-0008-0000-05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55" name="Picture 854">
          <a:extLst>
            <a:ext uri="{FF2B5EF4-FFF2-40B4-BE49-F238E27FC236}">
              <a16:creationId xmlns:a16="http://schemas.microsoft.com/office/drawing/2014/main" xmlns="" id="{00000000-0008-0000-05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56" name="Picture 855">
          <a:extLst>
            <a:ext uri="{FF2B5EF4-FFF2-40B4-BE49-F238E27FC236}">
              <a16:creationId xmlns:a16="http://schemas.microsoft.com/office/drawing/2014/main" xmlns="" id="{00000000-0008-0000-05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57" name="Picture 856">
          <a:extLst>
            <a:ext uri="{FF2B5EF4-FFF2-40B4-BE49-F238E27FC236}">
              <a16:creationId xmlns:a16="http://schemas.microsoft.com/office/drawing/2014/main" xmlns="" id="{00000000-0008-0000-05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58" name="Picture 857">
          <a:extLst>
            <a:ext uri="{FF2B5EF4-FFF2-40B4-BE49-F238E27FC236}">
              <a16:creationId xmlns:a16="http://schemas.microsoft.com/office/drawing/2014/main" xmlns="" id="{00000000-0008-0000-05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59" name="Picture 858">
          <a:extLst>
            <a:ext uri="{FF2B5EF4-FFF2-40B4-BE49-F238E27FC236}">
              <a16:creationId xmlns:a16="http://schemas.microsoft.com/office/drawing/2014/main" xmlns="" id="{00000000-0008-0000-05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60" name="Picture 859">
          <a:extLst>
            <a:ext uri="{FF2B5EF4-FFF2-40B4-BE49-F238E27FC236}">
              <a16:creationId xmlns:a16="http://schemas.microsoft.com/office/drawing/2014/main" xmlns="" id="{00000000-0008-0000-05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61" name="Picture 860">
          <a:extLst>
            <a:ext uri="{FF2B5EF4-FFF2-40B4-BE49-F238E27FC236}">
              <a16:creationId xmlns:a16="http://schemas.microsoft.com/office/drawing/2014/main" xmlns="" id="{00000000-0008-0000-05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62" name="Picture 861">
          <a:extLst>
            <a:ext uri="{FF2B5EF4-FFF2-40B4-BE49-F238E27FC236}">
              <a16:creationId xmlns:a16="http://schemas.microsoft.com/office/drawing/2014/main" xmlns="" id="{00000000-0008-0000-05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863" name="Picture 862">
          <a:extLst>
            <a:ext uri="{FF2B5EF4-FFF2-40B4-BE49-F238E27FC236}">
              <a16:creationId xmlns:a16="http://schemas.microsoft.com/office/drawing/2014/main" xmlns="" id="{00000000-0008-0000-05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28575" cy="9525"/>
    <xdr:pic>
      <xdr:nvPicPr>
        <xdr:cNvPr id="864" name="Picture 863">
          <a:extLst>
            <a:ext uri="{FF2B5EF4-FFF2-40B4-BE49-F238E27FC236}">
              <a16:creationId xmlns:a16="http://schemas.microsoft.com/office/drawing/2014/main" xmlns="" id="{00000000-0008-0000-05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87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28575" cy="9525"/>
    <xdr:pic>
      <xdr:nvPicPr>
        <xdr:cNvPr id="865" name="Picture 864">
          <a:extLst>
            <a:ext uri="{FF2B5EF4-FFF2-40B4-BE49-F238E27FC236}">
              <a16:creationId xmlns:a16="http://schemas.microsoft.com/office/drawing/2014/main" xmlns="" id="{00000000-0008-0000-05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87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28575</xdr:colOff>
      <xdr:row>48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916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6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6287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74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74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3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3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3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399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1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789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</xdr:colOff>
      <xdr:row>23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501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</xdr:colOff>
      <xdr:row>23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5019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32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</xdr:colOff>
      <xdr:row>24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617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</xdr:colOff>
      <xdr:row>24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6174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2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2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2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2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28575</xdr:colOff>
      <xdr:row>42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086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28575</xdr:colOff>
      <xdr:row>105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72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72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05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05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93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05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05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255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56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56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56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56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56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28575</xdr:colOff>
      <xdr:row>40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563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74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744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77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77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77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77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77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9525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772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55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9525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55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608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</xdr:colOff>
      <xdr:row>6</xdr:row>
      <xdr:rowOff>9525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411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0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</xdr:colOff>
      <xdr:row>25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5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</xdr:colOff>
      <xdr:row>25</xdr:row>
      <xdr:rowOff>9525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557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27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</xdr:colOff>
      <xdr:row>26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6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</xdr:colOff>
      <xdr:row>26</xdr:row>
      <xdr:rowOff>9525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67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56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56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56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5683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9525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9426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55</xdr:row>
      <xdr:rowOff>0</xdr:rowOff>
    </xdr:from>
    <xdr:ext cx="28575" cy="95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28575" cy="95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7132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ndalembeachclub.com/" TargetMode="External"/><Relationship Id="rId3" Type="http://schemas.openxmlformats.org/officeDocument/2006/relationships/hyperlink" Target="http://www.kclububud.com/" TargetMode="External"/><Relationship Id="rId7" Type="http://schemas.openxmlformats.org/officeDocument/2006/relationships/hyperlink" Target="http://www.santika.com/" TargetMode="External"/><Relationship Id="rId2" Type="http://schemas.openxmlformats.org/officeDocument/2006/relationships/hyperlink" Target="http://www.westin.com/bali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hyperlink" Target="http://www.bali.intercontinental.com/" TargetMode="External"/><Relationship Id="rId5" Type="http://schemas.openxmlformats.org/officeDocument/2006/relationships/hyperlink" Target="http://www.ayodyaresortbali.com/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themerusanur.com/" TargetMode="External"/><Relationship Id="rId9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zoomScale="85" zoomScaleNormal="85" workbookViewId="0">
      <selection activeCell="H1" sqref="H1"/>
    </sheetView>
  </sheetViews>
  <sheetFormatPr defaultColWidth="9.125" defaultRowHeight="12.9"/>
  <cols>
    <col min="1" max="1" width="36" style="1" customWidth="1"/>
    <col min="2" max="2" width="39.625" style="1" customWidth="1"/>
    <col min="3" max="3" width="36.25" style="1" hidden="1" customWidth="1"/>
    <col min="4" max="4" width="44.375" style="1" hidden="1" customWidth="1"/>
    <col min="5" max="5" width="34.25" style="1" hidden="1" customWidth="1"/>
    <col min="6" max="6" width="50.125" style="1" hidden="1" customWidth="1"/>
    <col min="7" max="7" width="36.625" style="1" hidden="1" customWidth="1"/>
    <col min="8" max="8" width="41.625" style="1" customWidth="1"/>
    <col min="9" max="10" width="46.875" style="1" customWidth="1"/>
    <col min="11" max="16384" width="9.125" style="1"/>
  </cols>
  <sheetData>
    <row r="1" spans="1:12" ht="147.1" customHeight="1">
      <c r="A1" s="308"/>
      <c r="F1" s="309"/>
      <c r="G1" s="443"/>
      <c r="I1" s="1283" t="s">
        <v>581</v>
      </c>
      <c r="J1" s="1283"/>
    </row>
    <row r="2" spans="1:12" ht="24.8" customHeight="1">
      <c r="B2" s="310" t="s">
        <v>1084</v>
      </c>
    </row>
    <row r="3" spans="1:12" ht="30.6">
      <c r="A3" s="311"/>
      <c r="B3" s="312" t="s">
        <v>547</v>
      </c>
      <c r="C3" s="312"/>
      <c r="D3" s="312"/>
      <c r="E3" s="313"/>
      <c r="F3" s="314"/>
      <c r="G3" s="314"/>
      <c r="H3" s="315"/>
      <c r="I3" s="315"/>
      <c r="J3" s="315"/>
    </row>
    <row r="4" spans="1:12" s="317" customFormat="1" ht="21.1">
      <c r="A4" s="316" t="s">
        <v>548</v>
      </c>
      <c r="B4" s="316" t="s">
        <v>51</v>
      </c>
      <c r="C4" s="316" t="s">
        <v>384</v>
      </c>
      <c r="D4" s="316" t="s">
        <v>549</v>
      </c>
      <c r="E4" s="316" t="s">
        <v>375</v>
      </c>
      <c r="F4" s="444" t="s">
        <v>499</v>
      </c>
      <c r="G4" s="444" t="s">
        <v>660</v>
      </c>
      <c r="H4" s="316" t="s">
        <v>550</v>
      </c>
      <c r="I4" s="333" t="s">
        <v>552</v>
      </c>
      <c r="J4" s="333" t="s">
        <v>1085</v>
      </c>
    </row>
    <row r="5" spans="1:12" s="319" customFormat="1" ht="14.3">
      <c r="A5" s="367" t="s">
        <v>69</v>
      </c>
      <c r="B5" s="328" t="s">
        <v>737</v>
      </c>
      <c r="C5" s="318" t="s">
        <v>54</v>
      </c>
      <c r="D5" s="328" t="s">
        <v>278</v>
      </c>
      <c r="E5" s="328" t="s">
        <v>630</v>
      </c>
      <c r="F5" s="328" t="s">
        <v>618</v>
      </c>
      <c r="G5" s="328" t="s">
        <v>757</v>
      </c>
      <c r="H5" s="328" t="s">
        <v>731</v>
      </c>
      <c r="I5" s="334"/>
      <c r="J5" s="367" t="s">
        <v>1086</v>
      </c>
      <c r="L5" s="1"/>
    </row>
    <row r="6" spans="1:12" s="319" customFormat="1" ht="14.3">
      <c r="A6" s="367" t="s">
        <v>551</v>
      </c>
      <c r="B6" s="328" t="s">
        <v>592</v>
      </c>
      <c r="C6" s="328" t="s">
        <v>859</v>
      </c>
      <c r="D6" s="318" t="s">
        <v>912</v>
      </c>
      <c r="E6" s="328" t="s">
        <v>642</v>
      </c>
      <c r="F6" s="318" t="s">
        <v>894</v>
      </c>
      <c r="G6" s="328" t="s">
        <v>692</v>
      </c>
      <c r="H6" s="328" t="s">
        <v>697</v>
      </c>
      <c r="I6" s="362"/>
      <c r="J6" s="362"/>
    </row>
    <row r="7" spans="1:12" s="319" customFormat="1" ht="14.3">
      <c r="A7" s="367" t="s">
        <v>681</v>
      </c>
      <c r="B7" s="328" t="s">
        <v>593</v>
      </c>
      <c r="C7" s="318"/>
      <c r="D7" s="328"/>
      <c r="E7" s="328" t="s">
        <v>814</v>
      </c>
      <c r="F7" s="318" t="s">
        <v>913</v>
      </c>
      <c r="G7" s="328" t="s">
        <v>661</v>
      </c>
      <c r="H7" s="328" t="s">
        <v>698</v>
      </c>
      <c r="I7" s="334"/>
      <c r="J7" s="334"/>
    </row>
    <row r="8" spans="1:12" s="319" customFormat="1" ht="14.3">
      <c r="A8" s="367" t="s">
        <v>64</v>
      </c>
      <c r="B8" s="328" t="s">
        <v>755</v>
      </c>
      <c r="C8" s="318"/>
      <c r="D8" s="328"/>
      <c r="E8" s="318" t="s">
        <v>845</v>
      </c>
      <c r="F8" s="367" t="s">
        <v>498</v>
      </c>
      <c r="G8" s="328" t="s">
        <v>856</v>
      </c>
      <c r="H8" s="328" t="s">
        <v>237</v>
      </c>
      <c r="I8" s="334"/>
      <c r="J8" s="334"/>
    </row>
    <row r="9" spans="1:12" s="319" customFormat="1" ht="14.3">
      <c r="A9" s="367" t="s">
        <v>402</v>
      </c>
      <c r="B9" s="328" t="s">
        <v>720</v>
      </c>
      <c r="C9" s="318"/>
      <c r="D9" s="328"/>
      <c r="E9" s="318" t="s">
        <v>846</v>
      </c>
      <c r="F9" s="446"/>
      <c r="G9" s="367" t="s">
        <v>921</v>
      </c>
      <c r="H9" s="328" t="s">
        <v>723</v>
      </c>
      <c r="I9" s="334"/>
      <c r="J9" s="334"/>
    </row>
    <row r="10" spans="1:12" s="319" customFormat="1" ht="14.3">
      <c r="A10" s="367" t="s">
        <v>404</v>
      </c>
      <c r="B10" s="328" t="s">
        <v>727</v>
      </c>
      <c r="C10" s="318"/>
      <c r="D10" s="328"/>
      <c r="E10" s="318" t="s">
        <v>922</v>
      </c>
      <c r="F10" s="446"/>
      <c r="G10" s="445"/>
      <c r="H10" s="328" t="s">
        <v>772</v>
      </c>
      <c r="I10" s="334"/>
      <c r="J10" s="334"/>
    </row>
    <row r="11" spans="1:12" s="319" customFormat="1" ht="14.3">
      <c r="A11" s="328" t="s">
        <v>201</v>
      </c>
      <c r="B11" s="328" t="s">
        <v>674</v>
      </c>
      <c r="C11" s="318"/>
      <c r="D11" s="318"/>
      <c r="E11" s="318"/>
      <c r="F11" s="445"/>
      <c r="G11" s="445"/>
      <c r="H11" s="367" t="s">
        <v>817</v>
      </c>
      <c r="I11" s="334"/>
      <c r="J11" s="334"/>
    </row>
    <row r="12" spans="1:12" s="319" customFormat="1" ht="14.3">
      <c r="A12" s="328" t="s">
        <v>591</v>
      </c>
      <c r="B12" s="367" t="s">
        <v>695</v>
      </c>
      <c r="C12" s="318"/>
      <c r="D12" s="318"/>
      <c r="E12" s="328"/>
      <c r="F12" s="446"/>
      <c r="G12" s="445"/>
      <c r="H12" s="328" t="s">
        <v>818</v>
      </c>
      <c r="I12" s="334"/>
      <c r="J12" s="334"/>
    </row>
    <row r="13" spans="1:12" s="319" customFormat="1" ht="14.3">
      <c r="A13" s="367" t="s">
        <v>470</v>
      </c>
      <c r="B13" s="328" t="s">
        <v>245</v>
      </c>
      <c r="C13" s="318"/>
      <c r="D13" s="321"/>
      <c r="E13" s="328"/>
      <c r="F13" s="446"/>
      <c r="G13" s="445"/>
      <c r="H13" s="328" t="s">
        <v>819</v>
      </c>
      <c r="I13" s="334"/>
      <c r="J13" s="334"/>
    </row>
    <row r="14" spans="1:12" s="319" customFormat="1" ht="14.3">
      <c r="A14" s="367" t="s">
        <v>851</v>
      </c>
      <c r="B14" s="367" t="s">
        <v>54</v>
      </c>
      <c r="C14" s="318"/>
      <c r="D14" s="322"/>
      <c r="E14" s="328"/>
      <c r="F14" s="446"/>
      <c r="G14" s="445"/>
      <c r="H14" s="328" t="s">
        <v>847</v>
      </c>
      <c r="I14" s="334"/>
      <c r="J14" s="334"/>
    </row>
    <row r="15" spans="1:12" s="319" customFormat="1" ht="14.3">
      <c r="A15" s="328" t="s">
        <v>610</v>
      </c>
      <c r="B15" s="318"/>
      <c r="C15" s="318"/>
      <c r="D15" s="318"/>
      <c r="E15" s="328"/>
      <c r="F15" s="446"/>
      <c r="G15" s="445"/>
      <c r="H15" s="328"/>
      <c r="I15" s="334"/>
      <c r="J15" s="334"/>
    </row>
    <row r="16" spans="1:12" s="319" customFormat="1" ht="14.3">
      <c r="A16" s="328" t="s">
        <v>656</v>
      </c>
      <c r="B16" s="318"/>
      <c r="C16" s="318"/>
      <c r="D16" s="321"/>
      <c r="E16" s="328"/>
      <c r="F16" s="446"/>
      <c r="G16" s="445"/>
      <c r="H16" s="328"/>
      <c r="I16" s="334"/>
      <c r="J16" s="334"/>
    </row>
    <row r="17" spans="1:10" s="319" customFormat="1" ht="14.3">
      <c r="A17" s="328" t="s">
        <v>405</v>
      </c>
      <c r="B17" s="318"/>
      <c r="C17" s="318"/>
      <c r="D17" s="322"/>
      <c r="E17" s="328"/>
      <c r="F17" s="446"/>
      <c r="G17" s="445"/>
      <c r="H17" s="328"/>
      <c r="I17" s="334"/>
      <c r="J17" s="334"/>
    </row>
    <row r="18" spans="1:10" s="319" customFormat="1" ht="14.3">
      <c r="A18" s="328" t="s">
        <v>841</v>
      </c>
      <c r="B18" s="318"/>
      <c r="C18" s="318"/>
      <c r="D18" s="322"/>
      <c r="E18" s="328"/>
      <c r="F18" s="446"/>
      <c r="G18" s="445"/>
      <c r="H18" s="328"/>
      <c r="I18" s="334"/>
      <c r="J18" s="334"/>
    </row>
    <row r="19" spans="1:10" s="319" customFormat="1" ht="14.3">
      <c r="A19" s="328" t="s">
        <v>843</v>
      </c>
      <c r="B19" s="318"/>
      <c r="C19" s="318"/>
      <c r="D19" s="322"/>
      <c r="E19" s="328"/>
      <c r="F19" s="446"/>
      <c r="G19" s="445"/>
      <c r="H19" s="328"/>
      <c r="I19" s="334"/>
      <c r="J19" s="334"/>
    </row>
    <row r="20" spans="1:10" s="319" customFormat="1" ht="14.3">
      <c r="A20" s="328" t="s">
        <v>303</v>
      </c>
      <c r="B20" s="318"/>
      <c r="C20" s="318"/>
      <c r="D20" s="322"/>
      <c r="E20" s="328"/>
      <c r="F20" s="446"/>
      <c r="G20" s="445"/>
      <c r="H20" s="328"/>
      <c r="I20" s="334"/>
      <c r="J20" s="334"/>
    </row>
    <row r="21" spans="1:10" s="319" customFormat="1" ht="14.3">
      <c r="A21" s="367" t="s">
        <v>1068</v>
      </c>
      <c r="B21" s="318"/>
      <c r="C21" s="318"/>
      <c r="D21" s="322"/>
      <c r="E21" s="328"/>
      <c r="F21" s="446"/>
      <c r="G21" s="445"/>
      <c r="H21" s="328"/>
      <c r="I21" s="334"/>
      <c r="J21" s="334"/>
    </row>
    <row r="22" spans="1:10" s="319" customFormat="1" ht="14.3">
      <c r="A22" s="318"/>
      <c r="B22" s="318"/>
      <c r="C22" s="323"/>
      <c r="D22" s="322"/>
      <c r="E22" s="318"/>
      <c r="F22" s="445"/>
      <c r="G22" s="447"/>
      <c r="H22" s="328"/>
      <c r="I22" s="329"/>
      <c r="J22" s="329"/>
    </row>
    <row r="23" spans="1:10" s="55" customFormat="1" ht="21.1">
      <c r="A23" s="318"/>
      <c r="B23" s="316" t="s">
        <v>860</v>
      </c>
      <c r="C23" s="323"/>
      <c r="D23" s="324"/>
      <c r="E23" s="318"/>
      <c r="F23" s="445"/>
      <c r="G23" s="447"/>
      <c r="H23" s="328"/>
      <c r="I23" s="334"/>
      <c r="J23" s="334"/>
    </row>
    <row r="24" spans="1:10" ht="14.3">
      <c r="A24" s="318"/>
      <c r="B24" s="328" t="s">
        <v>861</v>
      </c>
      <c r="C24" s="323"/>
      <c r="D24" s="324"/>
      <c r="E24" s="318"/>
      <c r="F24" s="445"/>
      <c r="G24" s="447"/>
      <c r="H24" s="328"/>
      <c r="I24" s="329"/>
      <c r="J24" s="329"/>
    </row>
    <row r="25" spans="1:10" ht="14.3">
      <c r="A25" s="318"/>
      <c r="B25" s="367"/>
      <c r="C25" s="323"/>
      <c r="D25" s="324"/>
      <c r="E25" s="318"/>
      <c r="F25" s="445"/>
      <c r="G25" s="447"/>
      <c r="H25" s="328"/>
      <c r="I25" s="329"/>
      <c r="J25" s="329"/>
    </row>
    <row r="26" spans="1:10" ht="14.3">
      <c r="A26" s="318"/>
      <c r="B26" s="323"/>
      <c r="C26" s="323"/>
      <c r="D26" s="324"/>
      <c r="E26" s="318"/>
      <c r="F26" s="445"/>
      <c r="G26" s="447"/>
      <c r="H26" s="328"/>
      <c r="I26" s="329"/>
      <c r="J26" s="329"/>
    </row>
    <row r="27" spans="1:10" ht="14.3">
      <c r="A27" s="318"/>
      <c r="B27" s="323"/>
      <c r="C27" s="323"/>
      <c r="D27" s="324"/>
      <c r="E27" s="318"/>
      <c r="F27" s="445"/>
      <c r="G27" s="447"/>
      <c r="H27" s="328"/>
      <c r="I27" s="329"/>
      <c r="J27" s="329"/>
    </row>
    <row r="28" spans="1:10" ht="14.3">
      <c r="A28" s="318"/>
      <c r="B28" s="323"/>
      <c r="C28" s="323"/>
      <c r="D28" s="324"/>
      <c r="E28" s="318"/>
      <c r="F28" s="445"/>
      <c r="G28" s="447"/>
      <c r="H28" s="328"/>
      <c r="I28" s="331"/>
      <c r="J28" s="331"/>
    </row>
    <row r="29" spans="1:10" ht="14.3">
      <c r="A29" s="320"/>
      <c r="B29" s="330"/>
      <c r="C29" s="331"/>
      <c r="D29" s="320"/>
      <c r="E29" s="330"/>
      <c r="F29" s="447"/>
      <c r="G29" s="457"/>
      <c r="H29" s="328"/>
      <c r="I29" s="331"/>
      <c r="J29" s="331"/>
    </row>
    <row r="30" spans="1:10" ht="14.3">
      <c r="A30" s="332"/>
      <c r="B30" s="330"/>
      <c r="C30" s="331"/>
      <c r="D30" s="320"/>
      <c r="E30" s="330"/>
      <c r="F30" s="447"/>
      <c r="G30" s="457"/>
      <c r="H30" s="328"/>
      <c r="I30" s="331"/>
      <c r="J30" s="331"/>
    </row>
    <row r="31" spans="1:10" ht="14.3">
      <c r="A31" s="332"/>
      <c r="B31" s="330"/>
      <c r="C31" s="331"/>
      <c r="D31" s="320"/>
      <c r="E31" s="330"/>
      <c r="F31" s="447"/>
      <c r="G31" s="457"/>
      <c r="H31" s="328"/>
      <c r="I31" s="331"/>
      <c r="J31" s="331"/>
    </row>
    <row r="32" spans="1:10" ht="14.3">
      <c r="A32" s="332"/>
      <c r="B32" s="330"/>
      <c r="C32" s="331"/>
      <c r="D32" s="320"/>
      <c r="E32" s="330"/>
      <c r="F32" s="447"/>
      <c r="G32" s="457"/>
      <c r="H32" s="328"/>
      <c r="I32" s="331"/>
      <c r="J32" s="331"/>
    </row>
    <row r="33" spans="1:10" ht="14.3">
      <c r="A33" s="332"/>
      <c r="B33" s="330"/>
      <c r="C33" s="331"/>
      <c r="D33" s="320"/>
      <c r="E33" s="330"/>
      <c r="F33" s="447"/>
      <c r="G33" s="457"/>
      <c r="H33" s="328"/>
      <c r="I33" s="331"/>
      <c r="J33" s="331"/>
    </row>
    <row r="34" spans="1:10" ht="14.3">
      <c r="A34" s="332"/>
      <c r="B34" s="330"/>
      <c r="C34" s="331"/>
      <c r="D34" s="320"/>
      <c r="E34" s="330"/>
      <c r="F34" s="447"/>
      <c r="G34" s="457"/>
      <c r="H34" s="328"/>
      <c r="I34" s="331"/>
      <c r="J34" s="331"/>
    </row>
    <row r="35" spans="1:10" ht="14.3">
      <c r="A35" s="332"/>
      <c r="B35" s="330"/>
      <c r="C35" s="331"/>
      <c r="D35" s="320"/>
      <c r="E35" s="330"/>
      <c r="F35" s="447"/>
      <c r="G35" s="457"/>
      <c r="H35" s="328"/>
      <c r="I35" s="331"/>
      <c r="J35" s="331"/>
    </row>
    <row r="36" spans="1:10" ht="14.3">
      <c r="A36" s="332"/>
      <c r="B36" s="330"/>
      <c r="C36" s="331"/>
      <c r="D36" s="320"/>
      <c r="E36" s="330"/>
      <c r="F36" s="447"/>
      <c r="G36" s="457"/>
      <c r="H36" s="328"/>
      <c r="I36" s="331"/>
      <c r="J36" s="331"/>
    </row>
    <row r="37" spans="1:10" ht="14.3">
      <c r="A37" s="332"/>
      <c r="B37" s="330"/>
      <c r="C37" s="331"/>
      <c r="D37" s="320"/>
      <c r="E37" s="330"/>
      <c r="F37" s="447"/>
      <c r="G37" s="457"/>
      <c r="H37" s="328"/>
      <c r="I37" s="331"/>
      <c r="J37" s="331"/>
    </row>
    <row r="38" spans="1:10" ht="14.3">
      <c r="A38" s="332"/>
      <c r="B38" s="330"/>
      <c r="C38" s="331"/>
      <c r="D38" s="320"/>
      <c r="E38" s="330"/>
      <c r="F38" s="447"/>
      <c r="G38" s="457"/>
      <c r="H38" s="328"/>
      <c r="I38" s="331"/>
      <c r="J38" s="331"/>
    </row>
    <row r="39" spans="1:10" ht="14.3">
      <c r="A39" s="332"/>
      <c r="B39" s="330"/>
      <c r="C39" s="331"/>
      <c r="D39" s="320"/>
      <c r="E39" s="330"/>
      <c r="F39" s="447"/>
      <c r="G39" s="457"/>
      <c r="H39" s="328"/>
      <c r="I39" s="331"/>
      <c r="J39" s="331"/>
    </row>
    <row r="40" spans="1:10" ht="14.3">
      <c r="A40" s="332"/>
      <c r="B40" s="330"/>
      <c r="C40" s="331"/>
      <c r="D40" s="320"/>
      <c r="E40" s="330"/>
      <c r="F40" s="447"/>
      <c r="G40" s="457"/>
      <c r="H40" s="328"/>
      <c r="I40" s="331"/>
      <c r="J40" s="331"/>
    </row>
    <row r="41" spans="1:10" ht="14.3">
      <c r="A41" s="332"/>
      <c r="B41" s="330"/>
      <c r="C41" s="331"/>
      <c r="D41" s="320"/>
      <c r="E41" s="330"/>
      <c r="F41" s="447"/>
      <c r="G41" s="457"/>
      <c r="H41" s="328"/>
      <c r="I41" s="331"/>
      <c r="J41" s="331"/>
    </row>
    <row r="42" spans="1:10" ht="14.3">
      <c r="A42" s="403"/>
      <c r="B42" s="404"/>
      <c r="C42" s="331"/>
      <c r="D42" s="362"/>
      <c r="E42" s="404"/>
      <c r="F42" s="447"/>
      <c r="G42" s="458"/>
      <c r="H42" s="328"/>
      <c r="I42" s="331"/>
      <c r="J42" s="331"/>
    </row>
    <row r="43" spans="1:10" ht="14.3">
      <c r="A43" s="403"/>
      <c r="B43" s="404"/>
      <c r="C43" s="331"/>
      <c r="D43" s="362"/>
      <c r="E43" s="404"/>
      <c r="F43" s="447"/>
      <c r="G43" s="458"/>
      <c r="H43" s="328"/>
      <c r="I43" s="331"/>
      <c r="J43" s="331"/>
    </row>
    <row r="44" spans="1:10" ht="14.3">
      <c r="A44" s="403"/>
      <c r="B44" s="404"/>
      <c r="C44" s="331"/>
      <c r="D44" s="362"/>
      <c r="E44" s="404"/>
      <c r="F44" s="447"/>
      <c r="G44" s="458"/>
      <c r="H44" s="328"/>
      <c r="I44" s="331"/>
      <c r="J44" s="331"/>
    </row>
    <row r="45" spans="1:10" ht="14.3">
      <c r="A45" s="403"/>
      <c r="B45" s="404"/>
      <c r="C45" s="331"/>
      <c r="D45" s="362"/>
      <c r="E45" s="404"/>
      <c r="F45" s="447"/>
      <c r="G45" s="458"/>
      <c r="H45" s="328"/>
      <c r="I45" s="331"/>
      <c r="J45" s="331"/>
    </row>
    <row r="46" spans="1:10" ht="14.3">
      <c r="A46" s="403"/>
      <c r="B46" s="404"/>
      <c r="C46" s="331"/>
      <c r="D46" s="362"/>
      <c r="E46" s="404"/>
      <c r="F46" s="447"/>
      <c r="G46" s="458"/>
      <c r="H46" s="328"/>
      <c r="I46" s="331"/>
      <c r="J46" s="331"/>
    </row>
    <row r="47" spans="1:10" ht="14.3">
      <c r="A47" s="403"/>
      <c r="B47" s="404"/>
      <c r="C47" s="331"/>
      <c r="D47" s="362"/>
      <c r="E47" s="404"/>
      <c r="F47" s="447"/>
      <c r="G47" s="458"/>
      <c r="H47" s="328"/>
      <c r="I47" s="331"/>
      <c r="J47" s="331"/>
    </row>
    <row r="48" spans="1:10" ht="14.3">
      <c r="A48" s="403"/>
      <c r="B48" s="404"/>
      <c r="C48" s="331"/>
      <c r="D48" s="362"/>
      <c r="E48" s="404"/>
      <c r="F48" s="447"/>
      <c r="G48" s="458"/>
      <c r="H48" s="328"/>
      <c r="I48" s="331"/>
      <c r="J48" s="331"/>
    </row>
    <row r="49" spans="1:10" ht="14.3">
      <c r="A49" s="403"/>
      <c r="B49" s="404"/>
      <c r="C49" s="331"/>
      <c r="D49" s="362"/>
      <c r="E49" s="404"/>
      <c r="F49" s="447"/>
      <c r="G49" s="458"/>
      <c r="H49" s="328"/>
      <c r="I49" s="331"/>
      <c r="J49" s="331"/>
    </row>
    <row r="50" spans="1:10" ht="14.3">
      <c r="A50" s="403"/>
      <c r="B50" s="404"/>
      <c r="C50" s="331"/>
      <c r="D50" s="362"/>
      <c r="E50" s="404"/>
      <c r="F50" s="447"/>
      <c r="G50" s="458"/>
      <c r="H50" s="328"/>
      <c r="I50" s="331"/>
      <c r="J50" s="331"/>
    </row>
    <row r="51" spans="1:10" ht="14.3">
      <c r="A51" s="403"/>
      <c r="B51" s="404"/>
      <c r="C51" s="331"/>
      <c r="D51" s="362"/>
      <c r="E51" s="404"/>
      <c r="F51" s="447"/>
      <c r="G51" s="458"/>
      <c r="H51" s="328"/>
      <c r="I51" s="331"/>
      <c r="J51" s="331"/>
    </row>
    <row r="52" spans="1:10" ht="14.3">
      <c r="A52" s="403"/>
      <c r="B52" s="404"/>
      <c r="C52" s="331"/>
      <c r="D52" s="362"/>
      <c r="E52" s="404"/>
      <c r="F52" s="447"/>
      <c r="G52" s="458"/>
      <c r="H52" s="328"/>
      <c r="I52" s="331"/>
      <c r="J52" s="331"/>
    </row>
    <row r="53" spans="1:10" ht="14.3">
      <c r="A53" s="403"/>
      <c r="B53" s="404"/>
      <c r="C53" s="331"/>
      <c r="D53" s="362"/>
      <c r="E53" s="404"/>
      <c r="F53" s="448"/>
      <c r="G53" s="458"/>
      <c r="H53" s="362"/>
      <c r="I53" s="331"/>
      <c r="J53" s="331"/>
    </row>
    <row r="54" spans="1:10" ht="14.3">
      <c r="A54" s="403"/>
      <c r="B54" s="404"/>
      <c r="C54" s="331"/>
      <c r="D54" s="362"/>
      <c r="E54" s="404"/>
      <c r="F54" s="448"/>
      <c r="G54" s="458"/>
      <c r="H54" s="362"/>
      <c r="I54" s="331"/>
      <c r="J54" s="331"/>
    </row>
    <row r="55" spans="1:10" ht="14.3">
      <c r="A55" s="405"/>
      <c r="B55" s="406"/>
      <c r="C55" s="407"/>
      <c r="D55" s="408"/>
      <c r="E55" s="406"/>
      <c r="F55" s="449"/>
      <c r="G55" s="459"/>
      <c r="H55" s="408"/>
      <c r="I55" s="407"/>
      <c r="J55" s="407"/>
    </row>
    <row r="56" spans="1:10" ht="19.05">
      <c r="A56" s="325"/>
      <c r="B56" s="326"/>
      <c r="C56" s="327"/>
      <c r="D56" s="327"/>
      <c r="E56" s="327"/>
      <c r="F56" s="450"/>
      <c r="G56" s="450"/>
      <c r="H56" s="327"/>
      <c r="I56" s="327"/>
      <c r="J56" s="327"/>
    </row>
  </sheetData>
  <mergeCells count="1">
    <mergeCell ref="I1:J1"/>
  </mergeCells>
  <hyperlinks>
    <hyperlink ref="A5" location="'MULIA BALI'!A1" display="MULIA BALI"/>
    <hyperlink ref="A6" location="'MULIA Premium Catagory'!A1" display="MULIA BALI 5* Premium Category"/>
    <hyperlink ref="A10" location="'THE APURVA KEMPINSKI'!A1" display="THE APURVA KEMPINSKI 5* "/>
    <hyperlink ref="C5" location="'GRAND MIRAGE'!A1" display="GRAND MIRAGE RESORT 4*"/>
    <hyperlink ref="D5" location="'CHAMPLUNG MAS'!A1" display="CHAMPLUNG MAS HOTEL 3*"/>
    <hyperlink ref="A12" location="'MERUSAKA NUSA DUA'!A1" display="MERUSAKA NUSA DUA 5*"/>
    <hyperlink ref="B6" location="'AYANA RESORT'!A1" display="AYANA RESORT &amp; SPA 5* deluxe"/>
    <hyperlink ref="B7" location="'RIMBA JIMBARAN '!A1" display="RIMBA JIMBARAN by Ayana 5*"/>
    <hyperlink ref="A15" location="'THE GRAND BALI'!A1" display="THE GRAND BALI 4*"/>
    <hyperlink ref="A11" location="'THE RITZ CARLTON'!A1" display="THE RITZ CARLTON BALI 5*"/>
    <hyperlink ref="E5" location="'ECOZY DIJIWA'!A1" display="ECOZY DIJIWA 3*"/>
    <hyperlink ref="E6" location="'KUTA SEAVIEW'!A1" display="KUTA SEAVIEW BOUTIQUE RESORT 4*"/>
    <hyperlink ref="F5" location="'de Vins Sky'!A1" display="de Vins Sky 4*"/>
    <hyperlink ref="A16" location="'GRAND HYATT'!A1" display="GRAND HYATT 5*"/>
    <hyperlink ref="G7" location="'HYATT REGENCY BALI'!A1" display="HYATT REGENCY BALI 5*"/>
    <hyperlink ref="A7" location="'MELIA BALI'!A1" display="MELIA BALI 5* std"/>
    <hyperlink ref="B11" location="INFINITY8!A1" display="INFINITY8 BALI 4*"/>
    <hyperlink ref="H8" location="'AYUNG RESORT UBUD'!A1" display="AYUNG RESORT UBUD 4*"/>
    <hyperlink ref="H6" location="'ELEMENT by WESTIN'!A1" display="ELEMENT by WESTIN BALI  4*"/>
    <hyperlink ref="H7" location="'ANANTARA UBUD'!A1" display="ANANTARA UBUD BALI RESORT 5*"/>
    <hyperlink ref="A17" location="'MERCURE NUSA DUA'!A1" display="MERCURE BALI NUSA DUA 4*"/>
    <hyperlink ref="H5" location="'COMO SHAMBHALA ESTATE'!A1" display="COMO SHAMBHALA ESTATE 5*"/>
    <hyperlink ref="H9" location="'MAYA UBUD'!A1" display="MAYA UBUD RESORT 4* boutique"/>
    <hyperlink ref="G5" location="'MAYA SANUR'!A1" display="MAYA SANUR 5* boutique"/>
    <hyperlink ref="B5" location="'FOUR SEASON JIMBARAN '!A1" display="FOUR SEASON JIMBARAN 5* lux"/>
    <hyperlink ref="B8" location="'AYANA SEGARA'!A1" display="AYANA SEGARA BALI 5*"/>
    <hyperlink ref="B9" location="'AYANA VILLAS'!A1" display="AYANA VILLAS 5* deluxe"/>
    <hyperlink ref="B10" location="'WATERMARK '!A1" display="WATERMARK 4*"/>
    <hyperlink ref="H10" location="'FOUR SEASON SAYAN '!A1" display="FOUR SEASON SAYAN  5*+  Lux"/>
    <hyperlink ref="B12" location="'BALI INTERCONTINENTAL'!A1" display="BALI INTERCONTINENTAL 5*"/>
    <hyperlink ref="E7" location="'MAMAKA by Ovolo'!A1" display="MAMAKA by Ovolo 4*"/>
    <hyperlink ref="H12" location="'PERTIWI RESORT &amp; SPA'!A1" display="PERTIWI RESORT &amp; SPA 3*"/>
    <hyperlink ref="H13" location="'PERTIWI BISMA 1'!A1" display="PERTIWI BISMA 1  3*"/>
    <hyperlink ref="A18" location="'AMARTERRA VILLA'!A1" display="AMARTERRA VILLAS 5*"/>
    <hyperlink ref="A19" location="'NOVOTEL BALI NUSA DUA'!A1" display="NOVOTEL BALI NUSA DUA 5*"/>
    <hyperlink ref="E8" location="'BINTANG BALI RESORT'!A1" display="BINTANG BALI RESORT 5*"/>
    <hyperlink ref="E9" location="'WINA HOLIDAY VILLA'!A1" display="WINA HOLIDAY VILLA KUTA 3*"/>
    <hyperlink ref="H14" location="'K - CLUB UBUD'!A1" display="K - CLUB LUXURY  VILLA"/>
    <hyperlink ref="G8" location="'MERCURE BALI SANUR'!A1" display="MERCURE BALI SANUR RESORT 4*"/>
    <hyperlink ref="C6" location="'SOL By Melia Benoa'!A1" display="SOL By Melia Benoa Bali  4*"/>
    <hyperlink ref="B24" location="Westin!B5" display="THE WESTIN RESORT"/>
    <hyperlink ref="A14" location="'AYODYA RESORT'!A1" display="AYODYA RESORT BALI 5*"/>
    <hyperlink ref="F6" location="'ANANTARA SEMINYAK'!A1" display="ANANTARA SEMINYAK BALI RESORT 5*"/>
    <hyperlink ref="D6" location="PULLMAN!A1" display="PULLMAN BALI LEGIAN BEACH 5*"/>
    <hyperlink ref="F7" location="'RAMADA ENCORE'!A1" display="RAMADA ENCORE SEMINYAK 4*"/>
    <hyperlink ref="G9" location="'TAKSU SANUR'!A1" display="TAKSU SANUR 4*"/>
    <hyperlink ref="E10" location="'Lv8 RESORT'!A1" display="Lv8 RESORT 5*"/>
    <hyperlink ref="F8" location="'W BALI SEMINYAK'!A1" display="W BALI SEMINYAK 5* lux"/>
    <hyperlink ref="A20" location="'THE LAGUNA'!A1" display="THE LAGUNA RESORT &amp; SPA 5* luxe"/>
    <hyperlink ref="A21" location="'SANTIKA SILIGITA'!A1" display="SANTIKA SILIGITA 3*"/>
    <hyperlink ref="B14" location="'GRAND MIRAGE'!A1" display="GRAND MIRAGE RESORT 4*"/>
    <hyperlink ref="H11" location="'THE WESTIN UBUD'!A1" display="THE WESTIN RESORT &amp; SPA 5*"/>
    <hyperlink ref="A13" location="'SAMABE BALI'!A1" display="SAMABE BALI RESORT 5*"/>
    <hyperlink ref="A9" location="'THE WESTIN'!A1" display="THE WESTIN RESORT 5* luxe"/>
    <hyperlink ref="A8" location="'NUSA DUA BEACH'!A1" display="NUSA DUA BEACH HOTEL 5*"/>
    <hyperlink ref="J5" location="'BONDALIEM BEACH CLUB'!A1" display="BONDALIEM BEACH CLUB 4*"/>
  </hyperlinks>
  <pageMargins left="0.25" right="0.25" top="0.75" bottom="0.75" header="0.3" footer="0.3"/>
  <pageSetup paperSize="25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1"/>
  <sheetViews>
    <sheetView topLeftCell="A91" zoomScale="85" zoomScaleNormal="85" workbookViewId="0">
      <selection activeCell="B111" sqref="B111"/>
    </sheetView>
  </sheetViews>
  <sheetFormatPr defaultColWidth="9.125" defaultRowHeight="12.9"/>
  <cols>
    <col min="1" max="1" width="17" style="1" customWidth="1"/>
    <col min="2" max="2" width="41" style="1" customWidth="1"/>
    <col min="3" max="3" width="20.25" style="1" customWidth="1"/>
    <col min="4" max="4" width="12.125" style="34" customWidth="1"/>
    <col min="5" max="5" width="12.125" style="1" customWidth="1"/>
    <col min="6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48</v>
      </c>
    </row>
    <row r="5" spans="1:4">
      <c r="A5" s="1" t="s">
        <v>23</v>
      </c>
      <c r="B5" s="1" t="s">
        <v>201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651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462" t="s">
        <v>35</v>
      </c>
      <c r="B13" s="564" t="s">
        <v>36</v>
      </c>
      <c r="C13" s="564" t="s">
        <v>37</v>
      </c>
      <c r="D13" s="631">
        <v>45170</v>
      </c>
    </row>
    <row r="14" spans="1:4">
      <c r="A14" s="247"/>
      <c r="B14" s="159"/>
      <c r="C14" s="159"/>
      <c r="D14" s="626">
        <v>45260</v>
      </c>
    </row>
    <row r="15" spans="1:4" ht="14.3">
      <c r="A15" s="632" t="s">
        <v>205</v>
      </c>
      <c r="B15" s="632" t="s">
        <v>206</v>
      </c>
      <c r="C15" s="632" t="s">
        <v>38</v>
      </c>
      <c r="D15" s="555">
        <v>281</v>
      </c>
    </row>
    <row r="16" spans="1:4" ht="14.3">
      <c r="A16" s="553" t="s">
        <v>205</v>
      </c>
      <c r="B16" s="553" t="s">
        <v>206</v>
      </c>
      <c r="C16" s="553" t="s">
        <v>39</v>
      </c>
      <c r="D16" s="555">
        <f>+D15</f>
        <v>281</v>
      </c>
    </row>
    <row r="17" spans="1:4" ht="14.3">
      <c r="A17" s="553" t="s">
        <v>205</v>
      </c>
      <c r="B17" s="553" t="s">
        <v>206</v>
      </c>
      <c r="C17" s="553" t="s">
        <v>40</v>
      </c>
      <c r="D17" s="555">
        <f>+D15+123</f>
        <v>404</v>
      </c>
    </row>
    <row r="18" spans="1:4" ht="14.3">
      <c r="A18" s="553" t="s">
        <v>205</v>
      </c>
      <c r="B18" s="553" t="s">
        <v>206</v>
      </c>
      <c r="C18" s="553" t="s">
        <v>41</v>
      </c>
      <c r="D18" s="555">
        <f>+D15+63</f>
        <v>344</v>
      </c>
    </row>
    <row r="19" spans="1:4" ht="14.3">
      <c r="A19" s="623" t="s">
        <v>205</v>
      </c>
      <c r="B19" s="623" t="s">
        <v>206</v>
      </c>
      <c r="C19" s="623" t="s">
        <v>42</v>
      </c>
      <c r="D19" s="627">
        <f>+D15+18</f>
        <v>299</v>
      </c>
    </row>
    <row r="20" spans="1:4" ht="14.3">
      <c r="A20" s="632" t="s">
        <v>205</v>
      </c>
      <c r="B20" s="632" t="s">
        <v>207</v>
      </c>
      <c r="C20" s="632" t="s">
        <v>38</v>
      </c>
      <c r="D20" s="555">
        <v>340</v>
      </c>
    </row>
    <row r="21" spans="1:4" ht="14.3">
      <c r="A21" s="553" t="s">
        <v>205</v>
      </c>
      <c r="B21" s="553" t="s">
        <v>207</v>
      </c>
      <c r="C21" s="553" t="s">
        <v>39</v>
      </c>
      <c r="D21" s="555">
        <f>+D20</f>
        <v>340</v>
      </c>
    </row>
    <row r="22" spans="1:4" ht="14.3">
      <c r="A22" s="553" t="s">
        <v>205</v>
      </c>
      <c r="B22" s="553" t="s">
        <v>207</v>
      </c>
      <c r="C22" s="553" t="s">
        <v>40</v>
      </c>
      <c r="D22" s="555">
        <f>+D20+123</f>
        <v>463</v>
      </c>
    </row>
    <row r="23" spans="1:4" ht="14.3">
      <c r="A23" s="553" t="s">
        <v>205</v>
      </c>
      <c r="B23" s="553" t="s">
        <v>207</v>
      </c>
      <c r="C23" s="553" t="s">
        <v>41</v>
      </c>
      <c r="D23" s="555">
        <f>+D20+63</f>
        <v>403</v>
      </c>
    </row>
    <row r="24" spans="1:4" ht="14.3">
      <c r="A24" s="623" t="s">
        <v>205</v>
      </c>
      <c r="B24" s="623" t="s">
        <v>207</v>
      </c>
      <c r="C24" s="623" t="s">
        <v>42</v>
      </c>
      <c r="D24" s="627">
        <f>+D20+18</f>
        <v>358</v>
      </c>
    </row>
    <row r="25" spans="1:4" ht="14.3">
      <c r="A25" s="632" t="s">
        <v>49</v>
      </c>
      <c r="B25" s="632" t="s">
        <v>835</v>
      </c>
      <c r="C25" s="632" t="s">
        <v>38</v>
      </c>
      <c r="D25" s="633">
        <v>410</v>
      </c>
    </row>
    <row r="26" spans="1:4" ht="14.3">
      <c r="A26" s="553" t="s">
        <v>49</v>
      </c>
      <c r="B26" s="553" t="s">
        <v>835</v>
      </c>
      <c r="C26" s="553" t="s">
        <v>39</v>
      </c>
      <c r="D26" s="555">
        <f>+D25</f>
        <v>410</v>
      </c>
    </row>
    <row r="27" spans="1:4" ht="14.3">
      <c r="A27" s="553" t="s">
        <v>49</v>
      </c>
      <c r="B27" s="553" t="s">
        <v>835</v>
      </c>
      <c r="C27" s="553" t="s">
        <v>210</v>
      </c>
      <c r="D27" s="555">
        <f>+D25+63+18</f>
        <v>491</v>
      </c>
    </row>
    <row r="28" spans="1:4" ht="14.3">
      <c r="A28" s="553" t="s">
        <v>49</v>
      </c>
      <c r="B28" s="553" t="s">
        <v>835</v>
      </c>
      <c r="C28" s="553" t="s">
        <v>211</v>
      </c>
      <c r="D28" s="555">
        <f>+D25+63</f>
        <v>473</v>
      </c>
    </row>
    <row r="29" spans="1:4" ht="14.3">
      <c r="A29" s="623" t="s">
        <v>49</v>
      </c>
      <c r="B29" s="553" t="s">
        <v>835</v>
      </c>
      <c r="C29" s="634" t="s">
        <v>42</v>
      </c>
      <c r="D29" s="627">
        <f>+D25+18</f>
        <v>428</v>
      </c>
    </row>
    <row r="30" spans="1:4" ht="14.3">
      <c r="A30" s="632" t="s">
        <v>49</v>
      </c>
      <c r="B30" s="632" t="s">
        <v>836</v>
      </c>
      <c r="C30" s="632" t="s">
        <v>38</v>
      </c>
      <c r="D30" s="633">
        <v>460</v>
      </c>
    </row>
    <row r="31" spans="1:4" ht="14.3">
      <c r="A31" s="553" t="s">
        <v>49</v>
      </c>
      <c r="B31" s="553" t="s">
        <v>836</v>
      </c>
      <c r="C31" s="553" t="s">
        <v>39</v>
      </c>
      <c r="D31" s="555">
        <f>+D30</f>
        <v>460</v>
      </c>
    </row>
    <row r="32" spans="1:4" ht="14.3">
      <c r="A32" s="553" t="s">
        <v>49</v>
      </c>
      <c r="B32" s="553" t="s">
        <v>836</v>
      </c>
      <c r="C32" s="553" t="s">
        <v>210</v>
      </c>
      <c r="D32" s="555">
        <f>+D30+63+18</f>
        <v>541</v>
      </c>
    </row>
    <row r="33" spans="1:4" ht="14.3">
      <c r="A33" s="553" t="s">
        <v>49</v>
      </c>
      <c r="B33" s="553" t="s">
        <v>836</v>
      </c>
      <c r="C33" s="553" t="s">
        <v>211</v>
      </c>
      <c r="D33" s="555">
        <f>+D30+63</f>
        <v>523</v>
      </c>
    </row>
    <row r="34" spans="1:4" ht="14.3">
      <c r="A34" s="623" t="s">
        <v>49</v>
      </c>
      <c r="B34" s="623" t="s">
        <v>836</v>
      </c>
      <c r="C34" s="634" t="s">
        <v>42</v>
      </c>
      <c r="D34" s="627">
        <f>+D30+18</f>
        <v>478</v>
      </c>
    </row>
    <row r="35" spans="1:4" ht="14.3">
      <c r="A35" s="632" t="s">
        <v>212</v>
      </c>
      <c r="B35" s="632" t="s">
        <v>213</v>
      </c>
      <c r="C35" s="553" t="s">
        <v>38</v>
      </c>
      <c r="D35" s="633">
        <v>665</v>
      </c>
    </row>
    <row r="36" spans="1:4" ht="14.3">
      <c r="A36" s="553" t="s">
        <v>212</v>
      </c>
      <c r="B36" s="553" t="s">
        <v>213</v>
      </c>
      <c r="C36" s="553" t="s">
        <v>40</v>
      </c>
      <c r="D36" s="555">
        <f>+D35+123</f>
        <v>788</v>
      </c>
    </row>
    <row r="37" spans="1:4" ht="14.3">
      <c r="A37" s="553" t="s">
        <v>212</v>
      </c>
      <c r="B37" s="553" t="s">
        <v>213</v>
      </c>
      <c r="C37" s="553" t="s">
        <v>41</v>
      </c>
      <c r="D37" s="555">
        <f>+D35+63</f>
        <v>728</v>
      </c>
    </row>
    <row r="38" spans="1:4" ht="14.3">
      <c r="A38" s="623" t="s">
        <v>212</v>
      </c>
      <c r="B38" s="553" t="s">
        <v>213</v>
      </c>
      <c r="C38" s="634" t="s">
        <v>42</v>
      </c>
      <c r="D38" s="627">
        <f>+D35+18</f>
        <v>683</v>
      </c>
    </row>
    <row r="39" spans="1:4" ht="14.3">
      <c r="A39" s="632" t="s">
        <v>137</v>
      </c>
      <c r="B39" s="632" t="s">
        <v>214</v>
      </c>
      <c r="C39" s="553" t="s">
        <v>38</v>
      </c>
      <c r="D39" s="633">
        <v>850</v>
      </c>
    </row>
    <row r="40" spans="1:4" ht="14.3">
      <c r="A40" s="553" t="s">
        <v>137</v>
      </c>
      <c r="B40" s="553" t="s">
        <v>214</v>
      </c>
      <c r="C40" s="553" t="s">
        <v>40</v>
      </c>
      <c r="D40" s="555">
        <f>+D39+123</f>
        <v>973</v>
      </c>
    </row>
    <row r="41" spans="1:4" ht="14.3">
      <c r="A41" s="553" t="s">
        <v>137</v>
      </c>
      <c r="B41" s="553" t="s">
        <v>214</v>
      </c>
      <c r="C41" s="553" t="s">
        <v>41</v>
      </c>
      <c r="D41" s="555">
        <f>+D39+63</f>
        <v>913</v>
      </c>
    </row>
    <row r="42" spans="1:4" ht="14.3">
      <c r="A42" s="553" t="s">
        <v>137</v>
      </c>
      <c r="B42" s="553" t="s">
        <v>214</v>
      </c>
      <c r="C42" s="634" t="s">
        <v>42</v>
      </c>
      <c r="D42" s="627">
        <f>+D39+18</f>
        <v>868</v>
      </c>
    </row>
    <row r="43" spans="1:4" ht="14.3">
      <c r="A43" s="632" t="s">
        <v>137</v>
      </c>
      <c r="B43" s="632" t="s">
        <v>215</v>
      </c>
      <c r="C43" s="553" t="s">
        <v>38</v>
      </c>
      <c r="D43" s="633">
        <v>1060</v>
      </c>
    </row>
    <row r="44" spans="1:4" ht="14.3">
      <c r="A44" s="553" t="s">
        <v>137</v>
      </c>
      <c r="B44" s="553" t="s">
        <v>215</v>
      </c>
      <c r="C44" s="553" t="s">
        <v>40</v>
      </c>
      <c r="D44" s="555">
        <f>+D43+123</f>
        <v>1183</v>
      </c>
    </row>
    <row r="45" spans="1:4" ht="14.3">
      <c r="A45" s="553" t="s">
        <v>137</v>
      </c>
      <c r="B45" s="553" t="s">
        <v>215</v>
      </c>
      <c r="C45" s="553" t="s">
        <v>41</v>
      </c>
      <c r="D45" s="555">
        <f>+D43+63</f>
        <v>1123</v>
      </c>
    </row>
    <row r="46" spans="1:4" ht="14.3">
      <c r="A46" s="623" t="s">
        <v>137</v>
      </c>
      <c r="B46" s="623" t="s">
        <v>215</v>
      </c>
      <c r="C46" s="634" t="s">
        <v>42</v>
      </c>
      <c r="D46" s="627">
        <f>+D43+18</f>
        <v>1078</v>
      </c>
    </row>
    <row r="47" spans="1:4" ht="16.3">
      <c r="A47" s="441"/>
      <c r="D47" s="1"/>
    </row>
    <row r="48" spans="1:4" ht="16.3">
      <c r="A48" s="441" t="s">
        <v>832</v>
      </c>
      <c r="D48" s="1"/>
    </row>
    <row r="49" spans="1:5" ht="16.3">
      <c r="A49" s="635" t="s">
        <v>202</v>
      </c>
    </row>
    <row r="50" spans="1:5" ht="16.3">
      <c r="A50" s="635" t="s">
        <v>833</v>
      </c>
    </row>
    <row r="51" spans="1:5" ht="16.3">
      <c r="A51" s="636" t="s">
        <v>204</v>
      </c>
    </row>
    <row r="52" spans="1:5" ht="16.3">
      <c r="A52" s="635" t="s">
        <v>609</v>
      </c>
    </row>
    <row r="53" spans="1:5" ht="16.3">
      <c r="A53" s="635" t="s">
        <v>834</v>
      </c>
      <c r="D53" s="1"/>
    </row>
    <row r="55" spans="1:5" ht="14.3">
      <c r="A55" s="364" t="s">
        <v>837</v>
      </c>
      <c r="B55" s="365"/>
    </row>
    <row r="57" spans="1:5">
      <c r="A57" s="1" t="s">
        <v>20</v>
      </c>
      <c r="B57" s="1" t="s">
        <v>21</v>
      </c>
      <c r="E57" s="34"/>
    </row>
    <row r="58" spans="1:5">
      <c r="A58" s="1" t="s">
        <v>22</v>
      </c>
      <c r="B58" s="1" t="s">
        <v>48</v>
      </c>
      <c r="E58" s="34"/>
    </row>
    <row r="59" spans="1:5">
      <c r="A59" s="1" t="s">
        <v>23</v>
      </c>
      <c r="B59" s="1" t="s">
        <v>201</v>
      </c>
      <c r="E59" s="34"/>
    </row>
    <row r="60" spans="1:5">
      <c r="A60" s="1" t="s">
        <v>24</v>
      </c>
      <c r="B60" s="1" t="s">
        <v>25</v>
      </c>
      <c r="E60" s="34"/>
    </row>
    <row r="61" spans="1:5">
      <c r="A61" s="1" t="s">
        <v>26</v>
      </c>
      <c r="B61" s="1" t="s">
        <v>27</v>
      </c>
      <c r="E61" s="34"/>
    </row>
    <row r="62" spans="1:5">
      <c r="A62" s="1" t="s">
        <v>28</v>
      </c>
      <c r="B62" s="1" t="s">
        <v>773</v>
      </c>
      <c r="E62" s="34"/>
    </row>
    <row r="63" spans="1:5">
      <c r="A63" s="1" t="s">
        <v>29</v>
      </c>
      <c r="B63" s="1" t="s">
        <v>30</v>
      </c>
      <c r="E63" s="34"/>
    </row>
    <row r="64" spans="1:5" ht="14.3">
      <c r="A64" s="1" t="s">
        <v>31</v>
      </c>
      <c r="B64" s="29" t="s">
        <v>32</v>
      </c>
      <c r="E64" s="34"/>
    </row>
    <row r="65" spans="1:5">
      <c r="A65" s="1" t="s">
        <v>33</v>
      </c>
      <c r="B65" s="1" t="s">
        <v>34</v>
      </c>
      <c r="E65" s="34"/>
    </row>
    <row r="66" spans="1:5">
      <c r="E66" s="34"/>
    </row>
    <row r="67" spans="1:5">
      <c r="A67" s="756" t="s">
        <v>35</v>
      </c>
      <c r="B67" s="564" t="s">
        <v>36</v>
      </c>
      <c r="C67" s="564" t="s">
        <v>37</v>
      </c>
      <c r="D67" s="728">
        <v>45261</v>
      </c>
      <c r="E67" s="728">
        <v>45296</v>
      </c>
    </row>
    <row r="68" spans="1:5">
      <c r="A68" s="247"/>
      <c r="B68" s="159"/>
      <c r="C68" s="159"/>
      <c r="D68" s="740">
        <v>45287</v>
      </c>
      <c r="E68" s="740">
        <v>45382</v>
      </c>
    </row>
    <row r="69" spans="1:5" ht="14.3">
      <c r="A69" s="727" t="s">
        <v>205</v>
      </c>
      <c r="B69" s="727" t="s">
        <v>206</v>
      </c>
      <c r="C69" s="727" t="s">
        <v>38</v>
      </c>
      <c r="D69" s="555">
        <v>280</v>
      </c>
      <c r="E69" s="555">
        <v>282</v>
      </c>
    </row>
    <row r="70" spans="1:5" ht="14.3">
      <c r="A70" s="553" t="s">
        <v>205</v>
      </c>
      <c r="B70" s="553" t="s">
        <v>206</v>
      </c>
      <c r="C70" s="553" t="s">
        <v>39</v>
      </c>
      <c r="D70" s="555">
        <f>+D69</f>
        <v>280</v>
      </c>
      <c r="E70" s="555">
        <f>+E69</f>
        <v>282</v>
      </c>
    </row>
    <row r="71" spans="1:5" ht="14.3">
      <c r="A71" s="553" t="s">
        <v>205</v>
      </c>
      <c r="B71" s="553" t="s">
        <v>206</v>
      </c>
      <c r="C71" s="553" t="s">
        <v>40</v>
      </c>
      <c r="D71" s="555">
        <f>+D69+123</f>
        <v>403</v>
      </c>
      <c r="E71" s="555">
        <f>+E69+123</f>
        <v>405</v>
      </c>
    </row>
    <row r="72" spans="1:5" ht="14.3">
      <c r="A72" s="553" t="s">
        <v>205</v>
      </c>
      <c r="B72" s="553" t="s">
        <v>206</v>
      </c>
      <c r="C72" s="553" t="s">
        <v>41</v>
      </c>
      <c r="D72" s="555">
        <f>+D69+63</f>
        <v>343</v>
      </c>
      <c r="E72" s="555">
        <f>+E69+63</f>
        <v>345</v>
      </c>
    </row>
    <row r="73" spans="1:5" ht="14.3">
      <c r="A73" s="739" t="s">
        <v>205</v>
      </c>
      <c r="B73" s="739" t="s">
        <v>206</v>
      </c>
      <c r="C73" s="739" t="s">
        <v>42</v>
      </c>
      <c r="D73" s="742">
        <f>+D69+18</f>
        <v>298</v>
      </c>
      <c r="E73" s="742">
        <f>+E69+18</f>
        <v>300</v>
      </c>
    </row>
    <row r="74" spans="1:5" ht="14.3">
      <c r="A74" s="727" t="s">
        <v>205</v>
      </c>
      <c r="B74" s="727" t="s">
        <v>207</v>
      </c>
      <c r="C74" s="727" t="s">
        <v>38</v>
      </c>
      <c r="D74" s="555">
        <v>338</v>
      </c>
      <c r="E74" s="555">
        <v>340</v>
      </c>
    </row>
    <row r="75" spans="1:5" ht="14.3">
      <c r="A75" s="553" t="s">
        <v>205</v>
      </c>
      <c r="B75" s="553" t="s">
        <v>207</v>
      </c>
      <c r="C75" s="553" t="s">
        <v>39</v>
      </c>
      <c r="D75" s="555">
        <f>+D74</f>
        <v>338</v>
      </c>
      <c r="E75" s="555">
        <f>+E74</f>
        <v>340</v>
      </c>
    </row>
    <row r="76" spans="1:5" ht="14.3">
      <c r="A76" s="553" t="s">
        <v>205</v>
      </c>
      <c r="B76" s="553" t="s">
        <v>207</v>
      </c>
      <c r="C76" s="553" t="s">
        <v>40</v>
      </c>
      <c r="D76" s="555">
        <f>+D74+123</f>
        <v>461</v>
      </c>
      <c r="E76" s="555">
        <f>+E74+123</f>
        <v>463</v>
      </c>
    </row>
    <row r="77" spans="1:5" ht="14.3">
      <c r="A77" s="553" t="s">
        <v>205</v>
      </c>
      <c r="B77" s="553" t="s">
        <v>207</v>
      </c>
      <c r="C77" s="553" t="s">
        <v>41</v>
      </c>
      <c r="D77" s="555">
        <f>+D74+63</f>
        <v>401</v>
      </c>
      <c r="E77" s="555">
        <f>+E74+63</f>
        <v>403</v>
      </c>
    </row>
    <row r="78" spans="1:5" ht="14.3">
      <c r="A78" s="739" t="s">
        <v>205</v>
      </c>
      <c r="B78" s="739" t="s">
        <v>207</v>
      </c>
      <c r="C78" s="739" t="s">
        <v>42</v>
      </c>
      <c r="D78" s="742">
        <f>+D74+18</f>
        <v>356</v>
      </c>
      <c r="E78" s="742">
        <f>+E74+18</f>
        <v>358</v>
      </c>
    </row>
    <row r="79" spans="1:5" ht="14.3">
      <c r="A79" s="727" t="s">
        <v>49</v>
      </c>
      <c r="B79" s="727" t="s">
        <v>208</v>
      </c>
      <c r="C79" s="727" t="s">
        <v>38</v>
      </c>
      <c r="D79" s="735">
        <v>404</v>
      </c>
      <c r="E79" s="735">
        <v>407</v>
      </c>
    </row>
    <row r="80" spans="1:5" ht="14.3">
      <c r="A80" s="553" t="s">
        <v>49</v>
      </c>
      <c r="B80" s="553" t="s">
        <v>208</v>
      </c>
      <c r="C80" s="553" t="s">
        <v>40</v>
      </c>
      <c r="D80" s="555">
        <f>+D79</f>
        <v>404</v>
      </c>
      <c r="E80" s="555">
        <f>+E79</f>
        <v>407</v>
      </c>
    </row>
    <row r="81" spans="1:5" ht="14.3">
      <c r="A81" s="553" t="s">
        <v>49</v>
      </c>
      <c r="B81" s="553" t="s">
        <v>209</v>
      </c>
      <c r="C81" s="553" t="s">
        <v>210</v>
      </c>
      <c r="D81" s="555">
        <f>+D79+63+18</f>
        <v>485</v>
      </c>
      <c r="E81" s="555">
        <f>+E79+63+18</f>
        <v>488</v>
      </c>
    </row>
    <row r="82" spans="1:5" ht="14.3">
      <c r="A82" s="553" t="s">
        <v>49</v>
      </c>
      <c r="B82" s="553" t="s">
        <v>209</v>
      </c>
      <c r="C82" s="553" t="s">
        <v>211</v>
      </c>
      <c r="D82" s="555">
        <f>+D79+63</f>
        <v>467</v>
      </c>
      <c r="E82" s="555">
        <f>+E79+63</f>
        <v>470</v>
      </c>
    </row>
    <row r="83" spans="1:5" ht="14.3">
      <c r="A83" s="739" t="s">
        <v>49</v>
      </c>
      <c r="B83" s="739" t="s">
        <v>209</v>
      </c>
      <c r="C83" s="757" t="s">
        <v>42</v>
      </c>
      <c r="D83" s="742">
        <f>+D79+18</f>
        <v>422</v>
      </c>
      <c r="E83" s="742">
        <f>+E79+18</f>
        <v>425</v>
      </c>
    </row>
    <row r="84" spans="1:5" ht="14.3">
      <c r="A84" s="727" t="s">
        <v>212</v>
      </c>
      <c r="B84" s="727" t="s">
        <v>213</v>
      </c>
      <c r="C84" s="553" t="s">
        <v>38</v>
      </c>
      <c r="D84" s="735">
        <v>662</v>
      </c>
      <c r="E84" s="735">
        <v>667</v>
      </c>
    </row>
    <row r="85" spans="1:5" ht="14.3">
      <c r="A85" s="553" t="s">
        <v>212</v>
      </c>
      <c r="B85" s="553" t="s">
        <v>213</v>
      </c>
      <c r="C85" s="553" t="s">
        <v>40</v>
      </c>
      <c r="D85" s="555">
        <f>+D84+123</f>
        <v>785</v>
      </c>
      <c r="E85" s="555">
        <f>+E84+123</f>
        <v>790</v>
      </c>
    </row>
    <row r="86" spans="1:5" ht="14.3">
      <c r="A86" s="553" t="s">
        <v>212</v>
      </c>
      <c r="B86" s="553" t="s">
        <v>213</v>
      </c>
      <c r="C86" s="553" t="s">
        <v>41</v>
      </c>
      <c r="D86" s="555">
        <f>+D84+63</f>
        <v>725</v>
      </c>
      <c r="E86" s="555">
        <f>+E84+63</f>
        <v>730</v>
      </c>
    </row>
    <row r="87" spans="1:5" ht="14.3">
      <c r="A87" s="739" t="s">
        <v>212</v>
      </c>
      <c r="B87" s="553" t="s">
        <v>213</v>
      </c>
      <c r="C87" s="757" t="s">
        <v>42</v>
      </c>
      <c r="D87" s="742">
        <f>+D84+18</f>
        <v>680</v>
      </c>
      <c r="E87" s="742">
        <f>+E84+18</f>
        <v>685</v>
      </c>
    </row>
    <row r="88" spans="1:5" ht="14.3">
      <c r="A88" s="727" t="s">
        <v>137</v>
      </c>
      <c r="B88" s="727" t="s">
        <v>214</v>
      </c>
      <c r="C88" s="553" t="s">
        <v>38</v>
      </c>
      <c r="D88" s="735">
        <v>838</v>
      </c>
      <c r="E88" s="735">
        <v>842</v>
      </c>
    </row>
    <row r="89" spans="1:5" ht="14.3">
      <c r="A89" s="553" t="s">
        <v>137</v>
      </c>
      <c r="B89" s="553" t="s">
        <v>214</v>
      </c>
      <c r="C89" s="553" t="s">
        <v>40</v>
      </c>
      <c r="D89" s="555">
        <f>+D88+123</f>
        <v>961</v>
      </c>
      <c r="E89" s="555">
        <f>+E88+123</f>
        <v>965</v>
      </c>
    </row>
    <row r="90" spans="1:5" ht="14.3">
      <c r="A90" s="553" t="s">
        <v>137</v>
      </c>
      <c r="B90" s="553" t="s">
        <v>214</v>
      </c>
      <c r="C90" s="553" t="s">
        <v>41</v>
      </c>
      <c r="D90" s="555">
        <f>+D88+63</f>
        <v>901</v>
      </c>
      <c r="E90" s="555">
        <f>+E88+63</f>
        <v>905</v>
      </c>
    </row>
    <row r="91" spans="1:5" ht="14.3">
      <c r="A91" s="553" t="s">
        <v>137</v>
      </c>
      <c r="B91" s="553" t="s">
        <v>214</v>
      </c>
      <c r="C91" s="757" t="s">
        <v>42</v>
      </c>
      <c r="D91" s="742">
        <f>+D88+18</f>
        <v>856</v>
      </c>
      <c r="E91" s="742">
        <f>+E88+18</f>
        <v>860</v>
      </c>
    </row>
    <row r="92" spans="1:5" ht="14.3">
      <c r="A92" s="727" t="s">
        <v>137</v>
      </c>
      <c r="B92" s="727" t="s">
        <v>215</v>
      </c>
      <c r="C92" s="553" t="s">
        <v>38</v>
      </c>
      <c r="D92" s="735">
        <v>1060</v>
      </c>
      <c r="E92" s="735">
        <v>1063</v>
      </c>
    </row>
    <row r="93" spans="1:5" ht="14.3">
      <c r="A93" s="553" t="s">
        <v>137</v>
      </c>
      <c r="B93" s="553" t="s">
        <v>215</v>
      </c>
      <c r="C93" s="553" t="s">
        <v>40</v>
      </c>
      <c r="D93" s="555">
        <f>+D92+123</f>
        <v>1183</v>
      </c>
      <c r="E93" s="555">
        <f>+E92+123</f>
        <v>1186</v>
      </c>
    </row>
    <row r="94" spans="1:5" ht="14.3">
      <c r="A94" s="553" t="s">
        <v>137</v>
      </c>
      <c r="B94" s="553" t="s">
        <v>215</v>
      </c>
      <c r="C94" s="553" t="s">
        <v>41</v>
      </c>
      <c r="D94" s="555">
        <f>+D92+63</f>
        <v>1123</v>
      </c>
      <c r="E94" s="555">
        <f>+E92+63</f>
        <v>1126</v>
      </c>
    </row>
    <row r="95" spans="1:5" ht="14.3">
      <c r="A95" s="739" t="s">
        <v>137</v>
      </c>
      <c r="B95" s="739" t="s">
        <v>215</v>
      </c>
      <c r="C95" s="757" t="s">
        <v>42</v>
      </c>
      <c r="D95" s="742">
        <f>+D92+18</f>
        <v>1078</v>
      </c>
      <c r="E95" s="742">
        <f>+E92+18</f>
        <v>1081</v>
      </c>
    </row>
    <row r="96" spans="1:5" ht="16.3">
      <c r="A96" s="441"/>
      <c r="D96" s="1"/>
    </row>
    <row r="97" spans="1:5" ht="16.3">
      <c r="A97" s="758" t="s">
        <v>904</v>
      </c>
      <c r="D97" s="1"/>
    </row>
    <row r="98" spans="1:5" ht="16.3">
      <c r="A98" s="759" t="s">
        <v>202</v>
      </c>
      <c r="E98" s="34"/>
    </row>
    <row r="99" spans="1:5" ht="16.3">
      <c r="A99" s="759" t="s">
        <v>844</v>
      </c>
      <c r="E99" s="34"/>
    </row>
    <row r="100" spans="1:5" ht="16.3">
      <c r="A100" s="760" t="s">
        <v>204</v>
      </c>
      <c r="E100" s="34"/>
    </row>
    <row r="101" spans="1:5" ht="16.3">
      <c r="A101" s="759" t="s">
        <v>609</v>
      </c>
      <c r="E101" s="34"/>
    </row>
    <row r="102" spans="1:5" ht="16.3">
      <c r="A102" s="759" t="s">
        <v>905</v>
      </c>
      <c r="D102" s="1"/>
    </row>
    <row r="103" spans="1:5" ht="16.3">
      <c r="A103" s="759"/>
      <c r="D103" s="1"/>
    </row>
    <row r="104" spans="1:5">
      <c r="E104" s="34"/>
    </row>
    <row r="105" spans="1:5">
      <c r="E105" s="34"/>
    </row>
    <row r="106" spans="1:5" ht="14.3">
      <c r="A106" s="469" t="s">
        <v>903</v>
      </c>
      <c r="B106" s="365"/>
      <c r="E106" s="34"/>
    </row>
    <row r="107" spans="1:5">
      <c r="E107" s="34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D13" sqref="D13:D19"/>
    </sheetView>
  </sheetViews>
  <sheetFormatPr defaultColWidth="9.125" defaultRowHeight="12.9"/>
  <cols>
    <col min="1" max="1" width="18.125" style="1" customWidth="1"/>
    <col min="2" max="2" width="22.75" style="1" customWidth="1"/>
    <col min="3" max="3" width="20.25" style="1" customWidth="1"/>
    <col min="4" max="4" width="11.625" style="1" customWidth="1"/>
    <col min="5" max="6" width="10.875" style="34" customWidth="1"/>
    <col min="7" max="7" width="11.625" style="1" customWidth="1"/>
    <col min="8" max="8" width="16.625" style="1" customWidth="1"/>
    <col min="9" max="16384" width="9.125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48</v>
      </c>
    </row>
    <row r="5" spans="1:6">
      <c r="A5" s="1" t="s">
        <v>23</v>
      </c>
      <c r="B5" s="1" t="s">
        <v>405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166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3" spans="1:6">
      <c r="A13" s="222" t="s">
        <v>35</v>
      </c>
      <c r="B13" s="223" t="s">
        <v>36</v>
      </c>
      <c r="C13" s="223" t="s">
        <v>37</v>
      </c>
      <c r="D13" s="231">
        <v>44805</v>
      </c>
      <c r="E13" s="1"/>
      <c r="F13" s="1"/>
    </row>
    <row r="14" spans="1:6">
      <c r="A14" s="170"/>
      <c r="B14" s="159"/>
      <c r="C14" s="35"/>
      <c r="D14" s="232">
        <v>44865</v>
      </c>
      <c r="E14" s="1"/>
      <c r="F14" s="1"/>
    </row>
    <row r="15" spans="1:6" ht="14.3">
      <c r="A15" s="225" t="s">
        <v>44</v>
      </c>
      <c r="B15" s="222" t="s">
        <v>271</v>
      </c>
      <c r="C15" s="225" t="s">
        <v>38</v>
      </c>
      <c r="D15" s="76">
        <v>48</v>
      </c>
      <c r="E15" s="1"/>
      <c r="F15" s="1"/>
    </row>
    <row r="16" spans="1:6" ht="14.3">
      <c r="A16" s="207" t="s">
        <v>45</v>
      </c>
      <c r="B16" s="170" t="s">
        <v>271</v>
      </c>
      <c r="C16" s="207" t="s">
        <v>39</v>
      </c>
      <c r="D16" s="214">
        <f>+D15</f>
        <v>48</v>
      </c>
      <c r="E16" s="1"/>
      <c r="F16" s="1"/>
    </row>
    <row r="17" spans="1:6" ht="14.3">
      <c r="A17" s="170" t="s">
        <v>44</v>
      </c>
      <c r="B17" s="170" t="s">
        <v>271</v>
      </c>
      <c r="C17" s="207" t="s">
        <v>40</v>
      </c>
      <c r="D17" s="214">
        <f>+D15+27</f>
        <v>75</v>
      </c>
      <c r="E17" s="1"/>
      <c r="F17" s="1"/>
    </row>
    <row r="18" spans="1:6" ht="14.3">
      <c r="A18" s="170" t="s">
        <v>44</v>
      </c>
      <c r="B18" s="170" t="s">
        <v>271</v>
      </c>
      <c r="C18" s="207" t="s">
        <v>41</v>
      </c>
      <c r="D18" s="214">
        <f>+D15+27</f>
        <v>75</v>
      </c>
      <c r="E18" s="1"/>
      <c r="F18" s="1"/>
    </row>
    <row r="19" spans="1:6" ht="14.3">
      <c r="A19" s="64" t="s">
        <v>44</v>
      </c>
      <c r="B19" s="64" t="s">
        <v>271</v>
      </c>
      <c r="C19" s="64" t="s">
        <v>42</v>
      </c>
      <c r="D19" s="74">
        <f>+D15+7</f>
        <v>55</v>
      </c>
      <c r="E19" s="1"/>
      <c r="F19" s="1"/>
    </row>
    <row r="20" spans="1:6" s="35" customFormat="1" ht="14.3">
      <c r="A20" s="227" t="s">
        <v>406</v>
      </c>
      <c r="E20" s="69"/>
      <c r="F20" s="69"/>
    </row>
    <row r="21" spans="1:6" ht="14.3">
      <c r="A21" s="29" t="s">
        <v>407</v>
      </c>
    </row>
    <row r="24" spans="1:6" ht="14.3">
      <c r="A24" s="227" t="s">
        <v>408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9"/>
  <sheetViews>
    <sheetView workbookViewId="0">
      <selection activeCell="H17" sqref="H17"/>
    </sheetView>
  </sheetViews>
  <sheetFormatPr defaultColWidth="9.125" defaultRowHeight="12.9"/>
  <cols>
    <col min="1" max="1" width="17" style="1" customWidth="1"/>
    <col min="2" max="2" width="29.875" style="1" customWidth="1"/>
    <col min="3" max="3" width="20.25" style="1" customWidth="1"/>
    <col min="4" max="5" width="12.125" style="34" customWidth="1"/>
    <col min="6" max="7" width="12.125" style="1" customWidth="1"/>
    <col min="8" max="16384" width="9.125" style="1"/>
  </cols>
  <sheetData>
    <row r="3" spans="1:7">
      <c r="A3" s="1" t="s">
        <v>20</v>
      </c>
      <c r="B3" s="1" t="s">
        <v>21</v>
      </c>
    </row>
    <row r="4" spans="1:7">
      <c r="A4" s="1" t="s">
        <v>22</v>
      </c>
      <c r="B4" s="1" t="s">
        <v>48</v>
      </c>
    </row>
    <row r="5" spans="1:7">
      <c r="A5" s="1" t="s">
        <v>23</v>
      </c>
      <c r="B5" s="1" t="s">
        <v>201</v>
      </c>
    </row>
    <row r="6" spans="1:7">
      <c r="A6" s="1" t="s">
        <v>24</v>
      </c>
      <c r="B6" s="1" t="s">
        <v>25</v>
      </c>
    </row>
    <row r="7" spans="1:7">
      <c r="A7" s="1" t="s">
        <v>26</v>
      </c>
      <c r="B7" s="1" t="s">
        <v>27</v>
      </c>
    </row>
    <row r="8" spans="1:7">
      <c r="A8" s="1" t="s">
        <v>28</v>
      </c>
      <c r="B8" s="1" t="s">
        <v>166</v>
      </c>
    </row>
    <row r="9" spans="1:7">
      <c r="A9" s="1" t="s">
        <v>29</v>
      </c>
      <c r="B9" s="1" t="s">
        <v>30</v>
      </c>
    </row>
    <row r="10" spans="1:7" ht="14.3">
      <c r="A10" s="1" t="s">
        <v>31</v>
      </c>
      <c r="B10" s="29" t="s">
        <v>32</v>
      </c>
    </row>
    <row r="11" spans="1:7">
      <c r="A11" s="1" t="s">
        <v>33</v>
      </c>
      <c r="B11" s="1" t="s">
        <v>34</v>
      </c>
    </row>
    <row r="13" spans="1:7">
      <c r="A13" s="276" t="s">
        <v>35</v>
      </c>
      <c r="B13" s="280" t="s">
        <v>36</v>
      </c>
      <c r="C13" s="280" t="s">
        <v>37</v>
      </c>
      <c r="D13" s="273">
        <v>44715</v>
      </c>
      <c r="E13" s="273">
        <v>44743</v>
      </c>
      <c r="F13" s="273">
        <v>44805</v>
      </c>
      <c r="G13" s="273">
        <v>44931</v>
      </c>
    </row>
    <row r="14" spans="1:7">
      <c r="A14" s="247"/>
      <c r="B14" s="159"/>
      <c r="C14" s="159"/>
      <c r="D14" s="237">
        <v>44742</v>
      </c>
      <c r="E14" s="237">
        <v>44804</v>
      </c>
      <c r="F14" s="237">
        <v>44922</v>
      </c>
      <c r="G14" s="237">
        <v>45016</v>
      </c>
    </row>
    <row r="15" spans="1:7" ht="14.3">
      <c r="A15" s="274" t="s">
        <v>205</v>
      </c>
      <c r="B15" s="274" t="s">
        <v>206</v>
      </c>
      <c r="C15" s="274" t="s">
        <v>38</v>
      </c>
      <c r="D15" s="214">
        <v>239</v>
      </c>
      <c r="E15" s="214">
        <v>278</v>
      </c>
      <c r="F15" s="214">
        <v>239</v>
      </c>
      <c r="G15" s="214">
        <v>240</v>
      </c>
    </row>
    <row r="16" spans="1:7" ht="14.3">
      <c r="A16" s="207" t="s">
        <v>205</v>
      </c>
      <c r="B16" s="207" t="s">
        <v>206</v>
      </c>
      <c r="C16" s="207" t="s">
        <v>39</v>
      </c>
      <c r="D16" s="214">
        <f>+D15</f>
        <v>239</v>
      </c>
      <c r="E16" s="214">
        <f>+E15</f>
        <v>278</v>
      </c>
      <c r="F16" s="214">
        <f>+F15</f>
        <v>239</v>
      </c>
      <c r="G16" s="214">
        <f>+G15</f>
        <v>240</v>
      </c>
    </row>
    <row r="17" spans="1:7" ht="14.3">
      <c r="A17" s="207" t="s">
        <v>205</v>
      </c>
      <c r="B17" s="207" t="s">
        <v>206</v>
      </c>
      <c r="C17" s="207" t="s">
        <v>40</v>
      </c>
      <c r="D17" s="214">
        <f>+D15+123</f>
        <v>362</v>
      </c>
      <c r="E17" s="214">
        <f>+E15+123</f>
        <v>401</v>
      </c>
      <c r="F17" s="214">
        <f>+F15+123</f>
        <v>362</v>
      </c>
      <c r="G17" s="214">
        <f>+G15+123</f>
        <v>363</v>
      </c>
    </row>
    <row r="18" spans="1:7" ht="14.3">
      <c r="A18" s="207" t="s">
        <v>205</v>
      </c>
      <c r="B18" s="207" t="s">
        <v>206</v>
      </c>
      <c r="C18" s="207" t="s">
        <v>41</v>
      </c>
      <c r="D18" s="214">
        <f>+D15+63</f>
        <v>302</v>
      </c>
      <c r="E18" s="214">
        <f>+E15+63</f>
        <v>341</v>
      </c>
      <c r="F18" s="214">
        <f>+F15+63</f>
        <v>302</v>
      </c>
      <c r="G18" s="214">
        <f>+G15+63</f>
        <v>303</v>
      </c>
    </row>
    <row r="19" spans="1:7" ht="14.3">
      <c r="A19" s="238" t="s">
        <v>205</v>
      </c>
      <c r="B19" s="238" t="s">
        <v>206</v>
      </c>
      <c r="C19" s="238" t="s">
        <v>42</v>
      </c>
      <c r="D19" s="240">
        <f>+D15+18</f>
        <v>257</v>
      </c>
      <c r="E19" s="240">
        <f>+E15+18</f>
        <v>296</v>
      </c>
      <c r="F19" s="240">
        <f>+F15+18</f>
        <v>257</v>
      </c>
      <c r="G19" s="240">
        <f>+G15+18</f>
        <v>258</v>
      </c>
    </row>
    <row r="20" spans="1:7" ht="14.3">
      <c r="A20" s="274" t="s">
        <v>205</v>
      </c>
      <c r="B20" s="274" t="s">
        <v>207</v>
      </c>
      <c r="C20" s="274" t="s">
        <v>38</v>
      </c>
      <c r="D20" s="214">
        <v>293</v>
      </c>
      <c r="E20" s="214">
        <v>331</v>
      </c>
      <c r="F20" s="214">
        <v>293</v>
      </c>
      <c r="G20" s="214">
        <v>294</v>
      </c>
    </row>
    <row r="21" spans="1:7" ht="14.3">
      <c r="A21" s="207" t="s">
        <v>205</v>
      </c>
      <c r="B21" s="207" t="s">
        <v>207</v>
      </c>
      <c r="C21" s="207" t="s">
        <v>39</v>
      </c>
      <c r="D21" s="214">
        <f>+D20</f>
        <v>293</v>
      </c>
      <c r="E21" s="214">
        <f>+E20</f>
        <v>331</v>
      </c>
      <c r="F21" s="214">
        <f>+F20</f>
        <v>293</v>
      </c>
      <c r="G21" s="214">
        <f>+G20</f>
        <v>294</v>
      </c>
    </row>
    <row r="22" spans="1:7" ht="14.3">
      <c r="A22" s="207" t="s">
        <v>205</v>
      </c>
      <c r="B22" s="207" t="s">
        <v>207</v>
      </c>
      <c r="C22" s="207" t="s">
        <v>40</v>
      </c>
      <c r="D22" s="214">
        <f>+D20+123</f>
        <v>416</v>
      </c>
      <c r="E22" s="214">
        <f>+E20+123</f>
        <v>454</v>
      </c>
      <c r="F22" s="214">
        <f>+F20+123</f>
        <v>416</v>
      </c>
      <c r="G22" s="214">
        <f>+G20+123</f>
        <v>417</v>
      </c>
    </row>
    <row r="23" spans="1:7" ht="14.3">
      <c r="A23" s="207" t="s">
        <v>205</v>
      </c>
      <c r="B23" s="207" t="s">
        <v>207</v>
      </c>
      <c r="C23" s="207" t="s">
        <v>41</v>
      </c>
      <c r="D23" s="214">
        <f>+D20+63</f>
        <v>356</v>
      </c>
      <c r="E23" s="214">
        <f>+E20+63</f>
        <v>394</v>
      </c>
      <c r="F23" s="214">
        <f>+F20+63</f>
        <v>356</v>
      </c>
      <c r="G23" s="214">
        <f>+G20+63</f>
        <v>357</v>
      </c>
    </row>
    <row r="24" spans="1:7" ht="14.3">
      <c r="A24" s="238" t="s">
        <v>205</v>
      </c>
      <c r="B24" s="238" t="s">
        <v>207</v>
      </c>
      <c r="C24" s="238" t="s">
        <v>42</v>
      </c>
      <c r="D24" s="240">
        <f>+D20+18</f>
        <v>311</v>
      </c>
      <c r="E24" s="240">
        <f>+E20+18</f>
        <v>349</v>
      </c>
      <c r="F24" s="240">
        <f>+F20+18</f>
        <v>311</v>
      </c>
      <c r="G24" s="240">
        <f>+G20+18</f>
        <v>312</v>
      </c>
    </row>
    <row r="25" spans="1:7" ht="14.3">
      <c r="A25" s="274" t="s">
        <v>49</v>
      </c>
      <c r="B25" s="274" t="s">
        <v>208</v>
      </c>
      <c r="C25" s="274" t="s">
        <v>38</v>
      </c>
      <c r="D25" s="284">
        <v>354</v>
      </c>
      <c r="E25" s="284">
        <v>391</v>
      </c>
      <c r="F25" s="284">
        <v>354</v>
      </c>
      <c r="G25" s="284">
        <v>355</v>
      </c>
    </row>
    <row r="26" spans="1:7" ht="14.3">
      <c r="A26" s="207" t="s">
        <v>49</v>
      </c>
      <c r="B26" s="207" t="s">
        <v>208</v>
      </c>
      <c r="C26" s="207" t="s">
        <v>40</v>
      </c>
      <c r="D26" s="214">
        <f>+D25+123</f>
        <v>477</v>
      </c>
      <c r="E26" s="214">
        <f>+E25+123</f>
        <v>514</v>
      </c>
      <c r="F26" s="214">
        <f>+F25</f>
        <v>354</v>
      </c>
      <c r="G26" s="214">
        <f>+G25</f>
        <v>355</v>
      </c>
    </row>
    <row r="27" spans="1:7" ht="14.3">
      <c r="A27" s="207" t="s">
        <v>49</v>
      </c>
      <c r="B27" s="207" t="s">
        <v>209</v>
      </c>
      <c r="C27" s="207" t="s">
        <v>210</v>
      </c>
      <c r="D27" s="214">
        <f>+D25+63+18</f>
        <v>435</v>
      </c>
      <c r="E27" s="214">
        <f>+E25+63+18</f>
        <v>472</v>
      </c>
      <c r="F27" s="214">
        <f>+F25+63+18</f>
        <v>435</v>
      </c>
      <c r="G27" s="214">
        <f>+G25+63+18</f>
        <v>436</v>
      </c>
    </row>
    <row r="28" spans="1:7" ht="14.3">
      <c r="A28" s="207" t="s">
        <v>49</v>
      </c>
      <c r="B28" s="207" t="s">
        <v>209</v>
      </c>
      <c r="C28" s="207" t="s">
        <v>211</v>
      </c>
      <c r="D28" s="214">
        <f>+D25+63</f>
        <v>417</v>
      </c>
      <c r="E28" s="214">
        <f>+E25+63</f>
        <v>454</v>
      </c>
      <c r="F28" s="214">
        <f>+F25+63</f>
        <v>417</v>
      </c>
      <c r="G28" s="214">
        <f>+G25+63</f>
        <v>418</v>
      </c>
    </row>
    <row r="29" spans="1:7" ht="14.3">
      <c r="A29" s="238" t="s">
        <v>49</v>
      </c>
      <c r="B29" s="238" t="s">
        <v>209</v>
      </c>
      <c r="C29" s="242" t="s">
        <v>42</v>
      </c>
      <c r="D29" s="240">
        <f>+D25+18</f>
        <v>372</v>
      </c>
      <c r="E29" s="240">
        <f>+E25+18</f>
        <v>409</v>
      </c>
      <c r="F29" s="240">
        <f>+F25+18</f>
        <v>372</v>
      </c>
      <c r="G29" s="240">
        <f>+G25+18</f>
        <v>373</v>
      </c>
    </row>
    <row r="30" spans="1:7" ht="14.3">
      <c r="A30" s="274" t="s">
        <v>212</v>
      </c>
      <c r="B30" s="274" t="s">
        <v>213</v>
      </c>
      <c r="C30" s="207" t="s">
        <v>38</v>
      </c>
      <c r="D30" s="284">
        <v>540</v>
      </c>
      <c r="E30" s="284">
        <v>611</v>
      </c>
      <c r="F30" s="284">
        <v>540</v>
      </c>
      <c r="G30" s="284">
        <v>541</v>
      </c>
    </row>
    <row r="31" spans="1:7" ht="14.3">
      <c r="A31" s="207" t="s">
        <v>212</v>
      </c>
      <c r="B31" s="207" t="s">
        <v>213</v>
      </c>
      <c r="C31" s="207" t="s">
        <v>40</v>
      </c>
      <c r="D31" s="214">
        <f>+D30+123</f>
        <v>663</v>
      </c>
      <c r="E31" s="214">
        <f>+E30+123</f>
        <v>734</v>
      </c>
      <c r="F31" s="214">
        <f>+F30+123</f>
        <v>663</v>
      </c>
      <c r="G31" s="214">
        <f>+G30+123</f>
        <v>664</v>
      </c>
    </row>
    <row r="32" spans="1:7" ht="14.3">
      <c r="A32" s="207" t="s">
        <v>212</v>
      </c>
      <c r="B32" s="207" t="s">
        <v>213</v>
      </c>
      <c r="C32" s="207" t="s">
        <v>41</v>
      </c>
      <c r="D32" s="214">
        <f>+D30+63</f>
        <v>603</v>
      </c>
      <c r="E32" s="214">
        <f>+E30+63</f>
        <v>674</v>
      </c>
      <c r="F32" s="214">
        <f>+F30+63</f>
        <v>603</v>
      </c>
      <c r="G32" s="214">
        <f>+G30+63</f>
        <v>604</v>
      </c>
    </row>
    <row r="33" spans="1:7" ht="14.3">
      <c r="A33" s="238" t="s">
        <v>212</v>
      </c>
      <c r="B33" s="207" t="s">
        <v>213</v>
      </c>
      <c r="C33" s="242" t="s">
        <v>42</v>
      </c>
      <c r="D33" s="240">
        <f>+D30+18</f>
        <v>558</v>
      </c>
      <c r="E33" s="240">
        <f>+E30+18</f>
        <v>629</v>
      </c>
      <c r="F33" s="240">
        <f>+F30+18</f>
        <v>558</v>
      </c>
      <c r="G33" s="240">
        <f>+G30+18</f>
        <v>559</v>
      </c>
    </row>
    <row r="34" spans="1:7" ht="14.3">
      <c r="A34" s="274" t="s">
        <v>137</v>
      </c>
      <c r="B34" s="274" t="s">
        <v>214</v>
      </c>
      <c r="C34" s="207" t="s">
        <v>38</v>
      </c>
      <c r="D34" s="284">
        <v>709</v>
      </c>
      <c r="E34" s="284">
        <v>782</v>
      </c>
      <c r="F34" s="284">
        <v>709</v>
      </c>
      <c r="G34" s="284">
        <v>709</v>
      </c>
    </row>
    <row r="35" spans="1:7" ht="14.3">
      <c r="A35" s="207" t="s">
        <v>137</v>
      </c>
      <c r="B35" s="207" t="s">
        <v>214</v>
      </c>
      <c r="C35" s="207" t="s">
        <v>40</v>
      </c>
      <c r="D35" s="214">
        <f>+D34+123</f>
        <v>832</v>
      </c>
      <c r="E35" s="214">
        <f>+E34+123</f>
        <v>905</v>
      </c>
      <c r="F35" s="214">
        <f>+F34+123</f>
        <v>832</v>
      </c>
      <c r="G35" s="214">
        <f>+G34+123</f>
        <v>832</v>
      </c>
    </row>
    <row r="36" spans="1:7" ht="14.3">
      <c r="A36" s="207" t="s">
        <v>137</v>
      </c>
      <c r="B36" s="207" t="s">
        <v>214</v>
      </c>
      <c r="C36" s="207" t="s">
        <v>41</v>
      </c>
      <c r="D36" s="214">
        <f>+D34+63</f>
        <v>772</v>
      </c>
      <c r="E36" s="214">
        <f>+E34+63</f>
        <v>845</v>
      </c>
      <c r="F36" s="214">
        <f>+F34+63</f>
        <v>772</v>
      </c>
      <c r="G36" s="214">
        <f>+G34+63</f>
        <v>772</v>
      </c>
    </row>
    <row r="37" spans="1:7" ht="14.3">
      <c r="A37" s="207" t="s">
        <v>137</v>
      </c>
      <c r="B37" s="207" t="s">
        <v>214</v>
      </c>
      <c r="C37" s="242" t="s">
        <v>42</v>
      </c>
      <c r="D37" s="240">
        <f>+D34+18</f>
        <v>727</v>
      </c>
      <c r="E37" s="240">
        <f>+E34+18</f>
        <v>800</v>
      </c>
      <c r="F37" s="240">
        <f>+F34+18</f>
        <v>727</v>
      </c>
      <c r="G37" s="240">
        <f>+G34+18</f>
        <v>727</v>
      </c>
    </row>
    <row r="38" spans="1:7" ht="14.3">
      <c r="A38" s="274" t="s">
        <v>137</v>
      </c>
      <c r="B38" s="274" t="s">
        <v>215</v>
      </c>
      <c r="C38" s="207" t="s">
        <v>38</v>
      </c>
      <c r="D38" s="284">
        <v>862</v>
      </c>
      <c r="E38" s="284">
        <v>937</v>
      </c>
      <c r="F38" s="284">
        <v>862</v>
      </c>
      <c r="G38" s="284">
        <v>863</v>
      </c>
    </row>
    <row r="39" spans="1:7" ht="14.3">
      <c r="A39" s="207" t="s">
        <v>137</v>
      </c>
      <c r="B39" s="207" t="s">
        <v>215</v>
      </c>
      <c r="C39" s="207" t="s">
        <v>40</v>
      </c>
      <c r="D39" s="214">
        <f>+D38+123</f>
        <v>985</v>
      </c>
      <c r="E39" s="214">
        <f>+E38+123</f>
        <v>1060</v>
      </c>
      <c r="F39" s="214">
        <f>+F38+123</f>
        <v>985</v>
      </c>
      <c r="G39" s="214">
        <f>+G38+123</f>
        <v>986</v>
      </c>
    </row>
    <row r="40" spans="1:7" ht="14.3">
      <c r="A40" s="207" t="s">
        <v>137</v>
      </c>
      <c r="B40" s="207" t="s">
        <v>215</v>
      </c>
      <c r="C40" s="207" t="s">
        <v>41</v>
      </c>
      <c r="D40" s="214">
        <f>+D38+63</f>
        <v>925</v>
      </c>
      <c r="E40" s="214">
        <f>+E38+63</f>
        <v>1000</v>
      </c>
      <c r="F40" s="214">
        <f>+F38+63</f>
        <v>925</v>
      </c>
      <c r="G40" s="214">
        <f>+G38+63</f>
        <v>926</v>
      </c>
    </row>
    <row r="41" spans="1:7" ht="14.3">
      <c r="A41" s="238" t="s">
        <v>137</v>
      </c>
      <c r="B41" s="238" t="s">
        <v>215</v>
      </c>
      <c r="C41" s="242" t="s">
        <v>42</v>
      </c>
      <c r="D41" s="240">
        <f>+D38+18</f>
        <v>880</v>
      </c>
      <c r="E41" s="240">
        <f>+E38+18</f>
        <v>955</v>
      </c>
      <c r="F41" s="240">
        <f>+F38+18</f>
        <v>880</v>
      </c>
      <c r="G41" s="240">
        <f>+G38+18</f>
        <v>881</v>
      </c>
    </row>
    <row r="42" spans="1:7" ht="16.3">
      <c r="A42" s="286"/>
      <c r="D42" s="1"/>
      <c r="E42" s="1"/>
    </row>
    <row r="43" spans="1:7" ht="16.3">
      <c r="A43" s="278" t="s">
        <v>508</v>
      </c>
      <c r="D43" s="1"/>
      <c r="E43" s="1"/>
    </row>
    <row r="44" spans="1:7" ht="16.3">
      <c r="A44" s="278" t="s">
        <v>509</v>
      </c>
    </row>
    <row r="45" spans="1:7" ht="16.3">
      <c r="A45" s="278" t="s">
        <v>510</v>
      </c>
    </row>
    <row r="46" spans="1:7" ht="16.3">
      <c r="A46" s="278" t="s">
        <v>511</v>
      </c>
    </row>
    <row r="47" spans="1:7" ht="16.3">
      <c r="A47" s="279" t="s">
        <v>512</v>
      </c>
    </row>
    <row r="48" spans="1:7">
      <c r="A48" s="287" t="s">
        <v>203</v>
      </c>
      <c r="D48" s="1"/>
      <c r="E48" s="1"/>
    </row>
    <row r="49" spans="1:5" ht="14.3">
      <c r="A49" s="29" t="s">
        <v>204</v>
      </c>
      <c r="D49" s="1"/>
      <c r="E49" s="1"/>
    </row>
    <row r="51" spans="1:5" ht="14.3">
      <c r="A51" s="282" t="s">
        <v>503</v>
      </c>
      <c r="B51" s="283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F41"/>
  <sheetViews>
    <sheetView zoomScale="85" zoomScaleNormal="85" workbookViewId="0"/>
  </sheetViews>
  <sheetFormatPr defaultColWidth="9.125" defaultRowHeight="12.9"/>
  <cols>
    <col min="1" max="1" width="16.375" style="1" customWidth="1"/>
    <col min="2" max="2" width="24.75" style="1" customWidth="1"/>
    <col min="3" max="3" width="23.125" style="1" customWidth="1"/>
    <col min="4" max="6" width="10.25" style="1" customWidth="1"/>
    <col min="7" max="16384" width="9.125" style="1"/>
  </cols>
  <sheetData>
    <row r="2" spans="1:6">
      <c r="A2" s="1" t="s">
        <v>20</v>
      </c>
      <c r="B2" s="1" t="s">
        <v>21</v>
      </c>
    </row>
    <row r="3" spans="1:6">
      <c r="A3" s="1" t="s">
        <v>22</v>
      </c>
      <c r="B3" s="1" t="s">
        <v>48</v>
      </c>
    </row>
    <row r="4" spans="1:6">
      <c r="A4" s="1" t="s">
        <v>23</v>
      </c>
      <c r="B4" s="1" t="s">
        <v>851</v>
      </c>
    </row>
    <row r="5" spans="1:6">
      <c r="A5" s="1" t="s">
        <v>24</v>
      </c>
      <c r="B5" s="1" t="s">
        <v>25</v>
      </c>
    </row>
    <row r="6" spans="1:6">
      <c r="A6" s="1" t="s">
        <v>26</v>
      </c>
      <c r="B6" s="1" t="s">
        <v>27</v>
      </c>
    </row>
    <row r="7" spans="1:6">
      <c r="A7" s="1" t="s">
        <v>28</v>
      </c>
      <c r="B7" s="1" t="s">
        <v>914</v>
      </c>
    </row>
    <row r="8" spans="1:6">
      <c r="A8" s="1" t="s">
        <v>29</v>
      </c>
      <c r="B8" s="1" t="s">
        <v>30</v>
      </c>
    </row>
    <row r="9" spans="1:6" ht="14.3">
      <c r="A9" s="1" t="s">
        <v>31</v>
      </c>
      <c r="B9" s="29" t="s">
        <v>32</v>
      </c>
    </row>
    <row r="10" spans="1:6">
      <c r="A10" s="1" t="s">
        <v>33</v>
      </c>
      <c r="B10" s="1" t="s">
        <v>34</v>
      </c>
    </row>
    <row r="12" spans="1:6">
      <c r="A12" s="780" t="s">
        <v>35</v>
      </c>
      <c r="B12" s="564" t="s">
        <v>36</v>
      </c>
      <c r="C12" s="564" t="s">
        <v>37</v>
      </c>
      <c r="D12" s="477">
        <v>45397</v>
      </c>
      <c r="E12" s="477">
        <v>45488</v>
      </c>
      <c r="F12" s="477">
        <v>45536</v>
      </c>
    </row>
    <row r="13" spans="1:6">
      <c r="A13" s="170"/>
      <c r="B13" s="159"/>
      <c r="C13" s="159"/>
      <c r="D13" s="237">
        <v>45487</v>
      </c>
      <c r="E13" s="237">
        <v>45535</v>
      </c>
      <c r="F13" s="237">
        <v>45596</v>
      </c>
    </row>
    <row r="14" spans="1:6">
      <c r="A14" s="478" t="s">
        <v>44</v>
      </c>
      <c r="B14" s="478" t="s">
        <v>824</v>
      </c>
      <c r="C14" s="478" t="s">
        <v>38</v>
      </c>
      <c r="D14" s="554">
        <v>114</v>
      </c>
      <c r="E14" s="554">
        <v>154</v>
      </c>
      <c r="F14" s="554">
        <v>114</v>
      </c>
    </row>
    <row r="15" spans="1:6">
      <c r="A15" s="553" t="s">
        <v>45</v>
      </c>
      <c r="B15" s="553" t="s">
        <v>824</v>
      </c>
      <c r="C15" s="553" t="s">
        <v>39</v>
      </c>
      <c r="D15" s="554">
        <f>+D14</f>
        <v>114</v>
      </c>
      <c r="E15" s="554">
        <f>+E14</f>
        <v>154</v>
      </c>
      <c r="F15" s="554">
        <f>+F14</f>
        <v>114</v>
      </c>
    </row>
    <row r="16" spans="1:6">
      <c r="A16" s="553" t="s">
        <v>44</v>
      </c>
      <c r="B16" s="553" t="s">
        <v>824</v>
      </c>
      <c r="C16" s="553" t="s">
        <v>40</v>
      </c>
      <c r="D16" s="554">
        <f>+D14+54</f>
        <v>168</v>
      </c>
      <c r="E16" s="554">
        <f>+E14+54</f>
        <v>208</v>
      </c>
      <c r="F16" s="554">
        <f>+F14+54</f>
        <v>168</v>
      </c>
    </row>
    <row r="17" spans="1:6">
      <c r="A17" s="553" t="s">
        <v>44</v>
      </c>
      <c r="B17" s="553" t="s">
        <v>824</v>
      </c>
      <c r="C17" s="553" t="s">
        <v>41</v>
      </c>
      <c r="D17" s="554">
        <f>+D14+54</f>
        <v>168</v>
      </c>
      <c r="E17" s="554">
        <f>+E14+54</f>
        <v>208</v>
      </c>
      <c r="F17" s="554">
        <f>+F14+54</f>
        <v>168</v>
      </c>
    </row>
    <row r="18" spans="1:6">
      <c r="A18" s="238" t="s">
        <v>44</v>
      </c>
      <c r="B18" s="238" t="s">
        <v>824</v>
      </c>
      <c r="C18" s="238" t="s">
        <v>42</v>
      </c>
      <c r="D18" s="239">
        <f>+D14+14</f>
        <v>128</v>
      </c>
      <c r="E18" s="239">
        <f>+E14+14</f>
        <v>168</v>
      </c>
      <c r="F18" s="239">
        <f>+F14+14</f>
        <v>128</v>
      </c>
    </row>
    <row r="19" spans="1:6">
      <c r="A19" s="478" t="s">
        <v>44</v>
      </c>
      <c r="B19" s="478" t="s">
        <v>853</v>
      </c>
      <c r="C19" s="478" t="s">
        <v>38</v>
      </c>
      <c r="D19" s="554">
        <v>134</v>
      </c>
      <c r="E19" s="554">
        <v>175</v>
      </c>
      <c r="F19" s="554">
        <v>134</v>
      </c>
    </row>
    <row r="20" spans="1:6">
      <c r="A20" s="553" t="s">
        <v>45</v>
      </c>
      <c r="B20" s="553" t="s">
        <v>853</v>
      </c>
      <c r="C20" s="553" t="s">
        <v>39</v>
      </c>
      <c r="D20" s="554">
        <f>+D19</f>
        <v>134</v>
      </c>
      <c r="E20" s="554">
        <f>+E19</f>
        <v>175</v>
      </c>
      <c r="F20" s="554">
        <f>+F19</f>
        <v>134</v>
      </c>
    </row>
    <row r="21" spans="1:6">
      <c r="A21" s="553" t="s">
        <v>44</v>
      </c>
      <c r="B21" s="553" t="s">
        <v>853</v>
      </c>
      <c r="C21" s="553" t="s">
        <v>40</v>
      </c>
      <c r="D21" s="554">
        <f>+D19+54</f>
        <v>188</v>
      </c>
      <c r="E21" s="554">
        <f>+E19+54</f>
        <v>229</v>
      </c>
      <c r="F21" s="554">
        <f>+F19+54</f>
        <v>188</v>
      </c>
    </row>
    <row r="22" spans="1:6">
      <c r="A22" s="553" t="s">
        <v>44</v>
      </c>
      <c r="B22" s="553" t="s">
        <v>853</v>
      </c>
      <c r="C22" s="553" t="s">
        <v>41</v>
      </c>
      <c r="D22" s="554">
        <f>+D19+54</f>
        <v>188</v>
      </c>
      <c r="E22" s="554">
        <f>+E19+54</f>
        <v>229</v>
      </c>
      <c r="F22" s="554">
        <f>+F19+54</f>
        <v>188</v>
      </c>
    </row>
    <row r="23" spans="1:6">
      <c r="A23" s="238" t="s">
        <v>44</v>
      </c>
      <c r="B23" s="238" t="s">
        <v>853</v>
      </c>
      <c r="C23" s="238" t="s">
        <v>42</v>
      </c>
      <c r="D23" s="239">
        <f>+D19+14</f>
        <v>148</v>
      </c>
      <c r="E23" s="239">
        <f>+E19+14</f>
        <v>189</v>
      </c>
      <c r="F23" s="239">
        <f>+F19+14</f>
        <v>148</v>
      </c>
    </row>
    <row r="24" spans="1:6">
      <c r="A24" s="780" t="s">
        <v>44</v>
      </c>
      <c r="B24" s="478" t="s">
        <v>854</v>
      </c>
      <c r="C24" s="553" t="s">
        <v>38</v>
      </c>
      <c r="D24" s="554">
        <v>207</v>
      </c>
      <c r="E24" s="554">
        <v>248</v>
      </c>
      <c r="F24" s="554">
        <v>207</v>
      </c>
    </row>
    <row r="25" spans="1:6">
      <c r="A25" s="170" t="s">
        <v>45</v>
      </c>
      <c r="B25" s="553" t="s">
        <v>854</v>
      </c>
      <c r="C25" s="553" t="s">
        <v>39</v>
      </c>
      <c r="D25" s="554">
        <f>+D24</f>
        <v>207</v>
      </c>
      <c r="E25" s="554">
        <f>+E24</f>
        <v>248</v>
      </c>
      <c r="F25" s="554">
        <f>+F24</f>
        <v>207</v>
      </c>
    </row>
    <row r="26" spans="1:6">
      <c r="A26" s="170" t="s">
        <v>44</v>
      </c>
      <c r="B26" s="553" t="s">
        <v>854</v>
      </c>
      <c r="C26" s="553" t="s">
        <v>40</v>
      </c>
      <c r="D26" s="554">
        <f>+D24+85</f>
        <v>292</v>
      </c>
      <c r="E26" s="554">
        <f>+E24+85</f>
        <v>333</v>
      </c>
      <c r="F26" s="554">
        <f>+F24+85</f>
        <v>292</v>
      </c>
    </row>
    <row r="27" spans="1:6">
      <c r="A27" s="170" t="s">
        <v>44</v>
      </c>
      <c r="B27" s="553" t="s">
        <v>854</v>
      </c>
      <c r="C27" s="553" t="s">
        <v>41</v>
      </c>
      <c r="D27" s="554">
        <f>+D24+85</f>
        <v>292</v>
      </c>
      <c r="E27" s="554">
        <f>+E24+85</f>
        <v>333</v>
      </c>
      <c r="F27" s="554">
        <f>+F24+85</f>
        <v>292</v>
      </c>
    </row>
    <row r="28" spans="1:6" ht="14.3">
      <c r="A28" s="396" t="s">
        <v>44</v>
      </c>
      <c r="B28" s="238" t="s">
        <v>854</v>
      </c>
      <c r="C28" s="242" t="s">
        <v>42</v>
      </c>
      <c r="D28" s="239">
        <f>+D24+14</f>
        <v>221</v>
      </c>
      <c r="E28" s="239">
        <f>+E24+14</f>
        <v>262</v>
      </c>
      <c r="F28" s="239">
        <f>+F24+14</f>
        <v>221</v>
      </c>
    </row>
    <row r="29" spans="1:6">
      <c r="A29" s="780" t="s">
        <v>49</v>
      </c>
      <c r="B29" s="478" t="s">
        <v>854</v>
      </c>
      <c r="C29" s="553" t="s">
        <v>38</v>
      </c>
      <c r="D29" s="554">
        <v>278</v>
      </c>
      <c r="E29" s="554">
        <v>317</v>
      </c>
      <c r="F29" s="554">
        <v>278</v>
      </c>
    </row>
    <row r="30" spans="1:6">
      <c r="A30" s="170" t="s">
        <v>49</v>
      </c>
      <c r="B30" s="553" t="s">
        <v>854</v>
      </c>
      <c r="C30" s="553" t="s">
        <v>39</v>
      </c>
      <c r="D30" s="554">
        <f>+D29</f>
        <v>278</v>
      </c>
      <c r="E30" s="554">
        <f>+E29</f>
        <v>317</v>
      </c>
      <c r="F30" s="554">
        <f>+F29</f>
        <v>278</v>
      </c>
    </row>
    <row r="31" spans="1:6">
      <c r="A31" s="170" t="s">
        <v>49</v>
      </c>
      <c r="B31" s="553" t="s">
        <v>854</v>
      </c>
      <c r="C31" s="553" t="s">
        <v>40</v>
      </c>
      <c r="D31" s="554">
        <f>+D29+85</f>
        <v>363</v>
      </c>
      <c r="E31" s="554">
        <f>+E29+85</f>
        <v>402</v>
      </c>
      <c r="F31" s="554">
        <f>+F29+85</f>
        <v>363</v>
      </c>
    </row>
    <row r="32" spans="1:6">
      <c r="A32" s="170" t="s">
        <v>49</v>
      </c>
      <c r="B32" s="553" t="s">
        <v>854</v>
      </c>
      <c r="C32" s="553" t="s">
        <v>41</v>
      </c>
      <c r="D32" s="554">
        <f>+D29+85</f>
        <v>363</v>
      </c>
      <c r="E32" s="554">
        <f>+E29+85</f>
        <v>402</v>
      </c>
      <c r="F32" s="554">
        <f>+F29+85</f>
        <v>363</v>
      </c>
    </row>
    <row r="33" spans="1:6" ht="14.3">
      <c r="A33" s="396" t="s">
        <v>49</v>
      </c>
      <c r="B33" s="238" t="s">
        <v>854</v>
      </c>
      <c r="C33" s="242" t="s">
        <v>42</v>
      </c>
      <c r="D33" s="239">
        <f>+D29+14</f>
        <v>292</v>
      </c>
      <c r="E33" s="239">
        <f>+E29+14</f>
        <v>331</v>
      </c>
      <c r="F33" s="239">
        <f>+F29+14</f>
        <v>292</v>
      </c>
    </row>
    <row r="35" spans="1:6" ht="16.3">
      <c r="A35" s="1151" t="s">
        <v>975</v>
      </c>
      <c r="C35" s="473"/>
    </row>
    <row r="36" spans="1:6" ht="16.3">
      <c r="A36" s="1151" t="s">
        <v>976</v>
      </c>
      <c r="C36" s="473"/>
    </row>
    <row r="37" spans="1:6" ht="16.3">
      <c r="A37" s="1151" t="s">
        <v>977</v>
      </c>
    </row>
    <row r="38" spans="1:6" ht="16.3">
      <c r="A38" s="1151" t="s">
        <v>804</v>
      </c>
    </row>
    <row r="39" spans="1:6">
      <c r="A39" s="1" t="s">
        <v>67</v>
      </c>
    </row>
    <row r="40" spans="1:6">
      <c r="C40" s="1" t="s">
        <v>855</v>
      </c>
    </row>
    <row r="41" spans="1:6" ht="14.3">
      <c r="A41" s="723" t="s">
        <v>1031</v>
      </c>
      <c r="B41" s="36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F12" sqref="F12"/>
    </sheetView>
  </sheetViews>
  <sheetFormatPr defaultColWidth="9.125" defaultRowHeight="12.9"/>
  <cols>
    <col min="1" max="1" width="19" style="1" customWidth="1"/>
    <col min="2" max="2" width="20.75" style="1" customWidth="1"/>
    <col min="3" max="3" width="19.875" style="1" customWidth="1"/>
    <col min="4" max="6" width="12" style="1" customWidth="1"/>
    <col min="7" max="7" width="14.125" style="1" customWidth="1"/>
    <col min="8" max="16384" width="9.125" style="1"/>
  </cols>
  <sheetData>
    <row r="2" spans="1:5">
      <c r="A2" s="1" t="s">
        <v>20</v>
      </c>
      <c r="B2" s="1" t="s">
        <v>21</v>
      </c>
    </row>
    <row r="3" spans="1:5">
      <c r="A3" s="1" t="s">
        <v>22</v>
      </c>
      <c r="B3" s="1" t="s">
        <v>48</v>
      </c>
    </row>
    <row r="4" spans="1:5">
      <c r="A4" s="1" t="s">
        <v>23</v>
      </c>
      <c r="B4" s="1" t="s">
        <v>303</v>
      </c>
    </row>
    <row r="5" spans="1:5">
      <c r="A5" s="1" t="s">
        <v>24</v>
      </c>
      <c r="B5" s="1" t="s">
        <v>25</v>
      </c>
    </row>
    <row r="6" spans="1:5">
      <c r="A6" s="1" t="s">
        <v>26</v>
      </c>
      <c r="B6" s="1" t="s">
        <v>27</v>
      </c>
    </row>
    <row r="7" spans="1:5">
      <c r="A7" s="1" t="s">
        <v>28</v>
      </c>
      <c r="B7" s="1" t="s">
        <v>937</v>
      </c>
    </row>
    <row r="8" spans="1:5">
      <c r="A8" s="1" t="s">
        <v>29</v>
      </c>
      <c r="B8" s="1" t="s">
        <v>30</v>
      </c>
    </row>
    <row r="9" spans="1:5" ht="14.3">
      <c r="A9" s="1" t="s">
        <v>31</v>
      </c>
      <c r="B9" s="29" t="s">
        <v>32</v>
      </c>
    </row>
    <row r="10" spans="1:5">
      <c r="A10" s="1" t="s">
        <v>33</v>
      </c>
      <c r="B10" s="1" t="s">
        <v>34</v>
      </c>
    </row>
    <row r="12" spans="1:5" ht="14.3">
      <c r="A12" s="780" t="s">
        <v>35</v>
      </c>
      <c r="B12" s="564" t="s">
        <v>36</v>
      </c>
      <c r="C12" s="564" t="s">
        <v>37</v>
      </c>
      <c r="D12" s="795">
        <v>45383</v>
      </c>
      <c r="E12" s="796">
        <v>45551</v>
      </c>
    </row>
    <row r="13" spans="1:5" ht="14.3">
      <c r="A13" s="481"/>
      <c r="B13" s="159"/>
      <c r="C13" s="159"/>
      <c r="D13" s="293">
        <v>45473</v>
      </c>
      <c r="E13" s="797">
        <v>45596</v>
      </c>
    </row>
    <row r="14" spans="1:5" ht="14.3">
      <c r="A14" s="170" t="s">
        <v>44</v>
      </c>
      <c r="B14" s="478" t="s">
        <v>305</v>
      </c>
      <c r="C14" s="478" t="s">
        <v>38</v>
      </c>
      <c r="D14" s="554">
        <v>223</v>
      </c>
      <c r="E14" s="555">
        <v>223</v>
      </c>
    </row>
    <row r="15" spans="1:5" ht="14.3">
      <c r="A15" s="170" t="s">
        <v>45</v>
      </c>
      <c r="B15" s="553" t="s">
        <v>305</v>
      </c>
      <c r="C15" s="553" t="s">
        <v>39</v>
      </c>
      <c r="D15" s="555">
        <f>+D14</f>
        <v>223</v>
      </c>
      <c r="E15" s="555">
        <f>+E14</f>
        <v>223</v>
      </c>
    </row>
    <row r="16" spans="1:5" ht="14.3">
      <c r="A16" s="170" t="s">
        <v>44</v>
      </c>
      <c r="B16" s="553" t="s">
        <v>305</v>
      </c>
      <c r="C16" s="553" t="s">
        <v>40</v>
      </c>
      <c r="D16" s="555">
        <f>+D14+68</f>
        <v>291</v>
      </c>
      <c r="E16" s="555">
        <f>+E14+68</f>
        <v>291</v>
      </c>
    </row>
    <row r="17" spans="1:5" ht="14.3">
      <c r="A17" s="170" t="s">
        <v>44</v>
      </c>
      <c r="B17" s="553" t="s">
        <v>305</v>
      </c>
      <c r="C17" s="553" t="s">
        <v>41</v>
      </c>
      <c r="D17" s="555">
        <f>+D14+68</f>
        <v>291</v>
      </c>
      <c r="E17" s="555">
        <f>+E14+68</f>
        <v>291</v>
      </c>
    </row>
    <row r="18" spans="1:5" ht="14.3">
      <c r="A18" s="481" t="s">
        <v>44</v>
      </c>
      <c r="B18" s="238" t="s">
        <v>305</v>
      </c>
      <c r="C18" s="242" t="s">
        <v>42</v>
      </c>
      <c r="D18" s="240">
        <f>+D14+13</f>
        <v>236</v>
      </c>
      <c r="E18" s="240">
        <f>+E14+13</f>
        <v>236</v>
      </c>
    </row>
    <row r="19" spans="1:5" ht="14.3">
      <c r="A19" s="170" t="s">
        <v>44</v>
      </c>
      <c r="B19" s="478" t="s">
        <v>306</v>
      </c>
      <c r="C19" s="478" t="s">
        <v>38</v>
      </c>
      <c r="D19" s="554">
        <v>238</v>
      </c>
      <c r="E19" s="555">
        <v>238</v>
      </c>
    </row>
    <row r="20" spans="1:5" ht="14.3">
      <c r="A20" s="170" t="s">
        <v>45</v>
      </c>
      <c r="B20" s="553" t="s">
        <v>306</v>
      </c>
      <c r="C20" s="553" t="s">
        <v>39</v>
      </c>
      <c r="D20" s="555">
        <f>+D19</f>
        <v>238</v>
      </c>
      <c r="E20" s="555">
        <f>+E19</f>
        <v>238</v>
      </c>
    </row>
    <row r="21" spans="1:5" ht="14.3">
      <c r="A21" s="170" t="s">
        <v>44</v>
      </c>
      <c r="B21" s="553" t="s">
        <v>306</v>
      </c>
      <c r="C21" s="553" t="s">
        <v>40</v>
      </c>
      <c r="D21" s="555">
        <f>+D19+68</f>
        <v>306</v>
      </c>
      <c r="E21" s="555">
        <f>+E19+68</f>
        <v>306</v>
      </c>
    </row>
    <row r="22" spans="1:5" ht="14.3">
      <c r="A22" s="170" t="s">
        <v>44</v>
      </c>
      <c r="B22" s="553" t="s">
        <v>306</v>
      </c>
      <c r="C22" s="553" t="s">
        <v>41</v>
      </c>
      <c r="D22" s="555">
        <f>+D19+68</f>
        <v>306</v>
      </c>
      <c r="E22" s="555">
        <f>+E19+68</f>
        <v>306</v>
      </c>
    </row>
    <row r="23" spans="1:5" ht="14.3">
      <c r="A23" s="238" t="s">
        <v>44</v>
      </c>
      <c r="B23" s="553" t="s">
        <v>306</v>
      </c>
      <c r="C23" s="242" t="s">
        <v>42</v>
      </c>
      <c r="D23" s="240">
        <f>+D19+13</f>
        <v>251</v>
      </c>
      <c r="E23" s="240">
        <f>+E19+13</f>
        <v>251</v>
      </c>
    </row>
    <row r="24" spans="1:5" ht="14.3">
      <c r="A24" s="170" t="s">
        <v>61</v>
      </c>
      <c r="B24" s="478" t="s">
        <v>173</v>
      </c>
      <c r="C24" s="478" t="s">
        <v>38</v>
      </c>
      <c r="D24" s="785">
        <v>259</v>
      </c>
      <c r="E24" s="784">
        <v>259</v>
      </c>
    </row>
    <row r="25" spans="1:5" ht="14.3">
      <c r="A25" s="170" t="s">
        <v>61</v>
      </c>
      <c r="B25" s="553" t="s">
        <v>173</v>
      </c>
      <c r="C25" s="553" t="s">
        <v>39</v>
      </c>
      <c r="D25" s="555">
        <f>+D24</f>
        <v>259</v>
      </c>
      <c r="E25" s="555">
        <f>+E24</f>
        <v>259</v>
      </c>
    </row>
    <row r="26" spans="1:5" ht="14.3">
      <c r="A26" s="170" t="s">
        <v>61</v>
      </c>
      <c r="B26" s="553" t="s">
        <v>173</v>
      </c>
      <c r="C26" s="553" t="s">
        <v>40</v>
      </c>
      <c r="D26" s="555">
        <f>+D24+68</f>
        <v>327</v>
      </c>
      <c r="E26" s="555">
        <f>+E24+68</f>
        <v>327</v>
      </c>
    </row>
    <row r="27" spans="1:5" ht="14.3">
      <c r="A27" s="170" t="s">
        <v>61</v>
      </c>
      <c r="B27" s="553" t="s">
        <v>173</v>
      </c>
      <c r="C27" s="553" t="s">
        <v>41</v>
      </c>
      <c r="D27" s="555">
        <f>+D24+68</f>
        <v>327</v>
      </c>
      <c r="E27" s="555">
        <f>+E24+68</f>
        <v>327</v>
      </c>
    </row>
    <row r="28" spans="1:5" ht="14.3">
      <c r="A28" s="481" t="s">
        <v>61</v>
      </c>
      <c r="B28" s="238" t="s">
        <v>173</v>
      </c>
      <c r="C28" s="242" t="s">
        <v>42</v>
      </c>
      <c r="D28" s="240">
        <f>+D24+13</f>
        <v>272</v>
      </c>
      <c r="E28" s="240">
        <f>+E24+13</f>
        <v>272</v>
      </c>
    </row>
    <row r="29" spans="1:5" ht="14.3">
      <c r="A29" s="170" t="s">
        <v>44</v>
      </c>
      <c r="B29" s="553" t="s">
        <v>307</v>
      </c>
      <c r="C29" s="553" t="s">
        <v>38</v>
      </c>
      <c r="D29" s="798">
        <v>284</v>
      </c>
      <c r="E29" s="782">
        <v>284</v>
      </c>
    </row>
    <row r="30" spans="1:5" ht="14.3">
      <c r="A30" s="170" t="s">
        <v>45</v>
      </c>
      <c r="B30" s="553" t="s">
        <v>308</v>
      </c>
      <c r="C30" s="553" t="s">
        <v>39</v>
      </c>
      <c r="D30" s="555">
        <f>+D29</f>
        <v>284</v>
      </c>
      <c r="E30" s="555">
        <f>+E29</f>
        <v>284</v>
      </c>
    </row>
    <row r="31" spans="1:5" ht="14.3">
      <c r="A31" s="170" t="s">
        <v>44</v>
      </c>
      <c r="B31" s="553" t="s">
        <v>308</v>
      </c>
      <c r="C31" s="553" t="s">
        <v>40</v>
      </c>
      <c r="D31" s="555">
        <f>+D29+68</f>
        <v>352</v>
      </c>
      <c r="E31" s="555">
        <f>+E29+68</f>
        <v>352</v>
      </c>
    </row>
    <row r="32" spans="1:5" ht="14.3">
      <c r="A32" s="170" t="s">
        <v>44</v>
      </c>
      <c r="B32" s="553" t="s">
        <v>308</v>
      </c>
      <c r="C32" s="553" t="s">
        <v>41</v>
      </c>
      <c r="D32" s="555">
        <f>+D29+68</f>
        <v>352</v>
      </c>
      <c r="E32" s="555">
        <f>+E29+68</f>
        <v>352</v>
      </c>
    </row>
    <row r="33" spans="1:6" ht="14.3">
      <c r="A33" s="481" t="s">
        <v>44</v>
      </c>
      <c r="B33" s="238" t="s">
        <v>308</v>
      </c>
      <c r="C33" s="242" t="s">
        <v>42</v>
      </c>
      <c r="D33" s="240">
        <f>+D29+13</f>
        <v>297</v>
      </c>
      <c r="E33" s="240">
        <f>+E29+13</f>
        <v>297</v>
      </c>
    </row>
    <row r="34" spans="1:6" ht="14.3">
      <c r="A34" s="170" t="s">
        <v>61</v>
      </c>
      <c r="B34" s="553" t="s">
        <v>307</v>
      </c>
      <c r="C34" s="553" t="s">
        <v>38</v>
      </c>
      <c r="D34" s="798">
        <v>328</v>
      </c>
      <c r="E34" s="782">
        <v>328</v>
      </c>
    </row>
    <row r="35" spans="1:6" ht="14.3">
      <c r="A35" s="170" t="s">
        <v>61</v>
      </c>
      <c r="B35" s="553" t="s">
        <v>308</v>
      </c>
      <c r="C35" s="553" t="s">
        <v>39</v>
      </c>
      <c r="D35" s="555">
        <f>+D34</f>
        <v>328</v>
      </c>
      <c r="E35" s="555">
        <f>+E34</f>
        <v>328</v>
      </c>
    </row>
    <row r="36" spans="1:6" ht="14.3">
      <c r="A36" s="170" t="s">
        <v>61</v>
      </c>
      <c r="B36" s="553" t="s">
        <v>308</v>
      </c>
      <c r="C36" s="553" t="s">
        <v>40</v>
      </c>
      <c r="D36" s="555">
        <f>+D34+68</f>
        <v>396</v>
      </c>
      <c r="E36" s="555">
        <f>+E34+68</f>
        <v>396</v>
      </c>
    </row>
    <row r="37" spans="1:6" ht="14.3">
      <c r="A37" s="170" t="s">
        <v>61</v>
      </c>
      <c r="B37" s="553" t="s">
        <v>308</v>
      </c>
      <c r="C37" s="553" t="s">
        <v>41</v>
      </c>
      <c r="D37" s="555">
        <f>+D34+68</f>
        <v>396</v>
      </c>
      <c r="E37" s="555">
        <f>+E34+68</f>
        <v>396</v>
      </c>
    </row>
    <row r="38" spans="1:6" ht="14.3">
      <c r="A38" s="481" t="s">
        <v>61</v>
      </c>
      <c r="B38" s="238" t="s">
        <v>308</v>
      </c>
      <c r="C38" s="242" t="s">
        <v>42</v>
      </c>
      <c r="D38" s="240">
        <f>+D34+13</f>
        <v>341</v>
      </c>
      <c r="E38" s="240">
        <f>+E34+13</f>
        <v>341</v>
      </c>
    </row>
    <row r="39" spans="1:6" ht="14.3">
      <c r="A39" s="170" t="s">
        <v>47</v>
      </c>
      <c r="B39" s="553" t="s">
        <v>264</v>
      </c>
      <c r="C39" s="553" t="s">
        <v>38</v>
      </c>
      <c r="D39" s="799">
        <v>800</v>
      </c>
      <c r="E39" s="363">
        <v>800</v>
      </c>
    </row>
    <row r="40" spans="1:6" ht="14.3">
      <c r="A40" s="170" t="s">
        <v>47</v>
      </c>
      <c r="B40" s="553" t="s">
        <v>264</v>
      </c>
      <c r="C40" s="553" t="s">
        <v>39</v>
      </c>
      <c r="D40" s="555">
        <f>+D39</f>
        <v>800</v>
      </c>
      <c r="E40" s="555">
        <f>+E39</f>
        <v>800</v>
      </c>
    </row>
    <row r="41" spans="1:6" ht="14.3">
      <c r="A41" s="170" t="s">
        <v>47</v>
      </c>
      <c r="B41" s="553" t="s">
        <v>264</v>
      </c>
      <c r="C41" s="553" t="s">
        <v>40</v>
      </c>
      <c r="D41" s="555">
        <f>+D39+68</f>
        <v>868</v>
      </c>
      <c r="E41" s="555">
        <f>+E39+68</f>
        <v>868</v>
      </c>
    </row>
    <row r="42" spans="1:6" ht="14.3">
      <c r="A42" s="170" t="s">
        <v>47</v>
      </c>
      <c r="B42" s="553" t="s">
        <v>264</v>
      </c>
      <c r="C42" s="553" t="s">
        <v>41</v>
      </c>
      <c r="D42" s="555">
        <f>+D39+68</f>
        <v>868</v>
      </c>
      <c r="E42" s="555">
        <f>+E39+68</f>
        <v>868</v>
      </c>
    </row>
    <row r="43" spans="1:6" ht="14.3">
      <c r="A43" s="481" t="s">
        <v>47</v>
      </c>
      <c r="B43" s="238" t="s">
        <v>264</v>
      </c>
      <c r="C43" s="242" t="s">
        <v>42</v>
      </c>
      <c r="D43" s="240">
        <f>+D39+13</f>
        <v>813</v>
      </c>
      <c r="E43" s="240">
        <f>+E39+13</f>
        <v>813</v>
      </c>
    </row>
    <row r="44" spans="1:6" ht="16.3">
      <c r="A44" s="455" t="s">
        <v>925</v>
      </c>
      <c r="B44" s="35"/>
      <c r="C44" s="35"/>
      <c r="D44" s="69"/>
      <c r="E44" s="354"/>
      <c r="F44" s="354"/>
    </row>
    <row r="45" spans="1:6" ht="16.3">
      <c r="A45" s="779" t="s">
        <v>926</v>
      </c>
      <c r="B45" s="35"/>
      <c r="C45" s="35"/>
      <c r="D45" s="69"/>
      <c r="E45" s="354"/>
      <c r="F45" s="354"/>
    </row>
    <row r="46" spans="1:6" ht="16.3">
      <c r="A46" s="779" t="s">
        <v>927</v>
      </c>
    </row>
    <row r="47" spans="1:6" ht="16.3">
      <c r="A47" s="379" t="s">
        <v>928</v>
      </c>
    </row>
    <row r="48" spans="1:6" ht="16.3">
      <c r="A48" s="379" t="s">
        <v>929</v>
      </c>
    </row>
    <row r="49" spans="1:2" ht="16.3">
      <c r="A49" s="779" t="s">
        <v>930</v>
      </c>
    </row>
    <row r="50" spans="1:2" ht="16.3">
      <c r="A50" s="779" t="s">
        <v>415</v>
      </c>
    </row>
    <row r="51" spans="1:2" ht="16.3">
      <c r="A51" s="775" t="s">
        <v>781</v>
      </c>
    </row>
    <row r="54" spans="1:2" ht="14.3">
      <c r="A54" s="364" t="s">
        <v>935</v>
      </c>
      <c r="B54" s="36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3"/>
  <sheetViews>
    <sheetView topLeftCell="A91" workbookViewId="0">
      <selection activeCell="G75" sqref="G75"/>
    </sheetView>
  </sheetViews>
  <sheetFormatPr defaultRowHeight="12.9"/>
  <cols>
    <col min="1" max="1" width="16.25" style="1" customWidth="1"/>
    <col min="2" max="2" width="28.625" style="1" customWidth="1"/>
    <col min="3" max="3" width="19.25" style="1" bestFit="1" customWidth="1"/>
    <col min="4" max="4" width="11.625" style="1" customWidth="1"/>
    <col min="5" max="5" width="12.375" style="1" customWidth="1"/>
    <col min="6" max="6" width="12.125" style="1" customWidth="1"/>
    <col min="7" max="7" width="12.875" style="1" customWidth="1"/>
    <col min="8" max="255" width="9" style="1"/>
    <col min="256" max="256" width="13.125" style="1" customWidth="1"/>
    <col min="257" max="257" width="22.75" style="1" customWidth="1"/>
    <col min="258" max="258" width="20.25" style="1" customWidth="1"/>
    <col min="259" max="259" width="11.625" style="1" customWidth="1"/>
    <col min="260" max="260" width="12.375" style="1" customWidth="1"/>
    <col min="261" max="261" width="10.625" style="1" customWidth="1"/>
    <col min="262" max="262" width="11.25" style="1" customWidth="1"/>
    <col min="263" max="263" width="12.875" style="1" customWidth="1"/>
    <col min="264" max="511" width="9" style="1"/>
    <col min="512" max="512" width="13.125" style="1" customWidth="1"/>
    <col min="513" max="513" width="22.75" style="1" customWidth="1"/>
    <col min="514" max="514" width="20.25" style="1" customWidth="1"/>
    <col min="515" max="515" width="11.625" style="1" customWidth="1"/>
    <col min="516" max="516" width="12.375" style="1" customWidth="1"/>
    <col min="517" max="517" width="10.625" style="1" customWidth="1"/>
    <col min="518" max="518" width="11.25" style="1" customWidth="1"/>
    <col min="519" max="519" width="12.875" style="1" customWidth="1"/>
    <col min="520" max="767" width="9" style="1"/>
    <col min="768" max="768" width="13.125" style="1" customWidth="1"/>
    <col min="769" max="769" width="22.75" style="1" customWidth="1"/>
    <col min="770" max="770" width="20.25" style="1" customWidth="1"/>
    <col min="771" max="771" width="11.625" style="1" customWidth="1"/>
    <col min="772" max="772" width="12.375" style="1" customWidth="1"/>
    <col min="773" max="773" width="10.625" style="1" customWidth="1"/>
    <col min="774" max="774" width="11.25" style="1" customWidth="1"/>
    <col min="775" max="775" width="12.875" style="1" customWidth="1"/>
    <col min="776" max="1023" width="9" style="1"/>
    <col min="1024" max="1024" width="13.125" style="1" customWidth="1"/>
    <col min="1025" max="1025" width="22.75" style="1" customWidth="1"/>
    <col min="1026" max="1026" width="20.25" style="1" customWidth="1"/>
    <col min="1027" max="1027" width="11.625" style="1" customWidth="1"/>
    <col min="1028" max="1028" width="12.375" style="1" customWidth="1"/>
    <col min="1029" max="1029" width="10.625" style="1" customWidth="1"/>
    <col min="1030" max="1030" width="11.25" style="1" customWidth="1"/>
    <col min="1031" max="1031" width="12.875" style="1" customWidth="1"/>
    <col min="1032" max="1279" width="9" style="1"/>
    <col min="1280" max="1280" width="13.125" style="1" customWidth="1"/>
    <col min="1281" max="1281" width="22.75" style="1" customWidth="1"/>
    <col min="1282" max="1282" width="20.25" style="1" customWidth="1"/>
    <col min="1283" max="1283" width="11.625" style="1" customWidth="1"/>
    <col min="1284" max="1284" width="12.375" style="1" customWidth="1"/>
    <col min="1285" max="1285" width="10.625" style="1" customWidth="1"/>
    <col min="1286" max="1286" width="11.25" style="1" customWidth="1"/>
    <col min="1287" max="1287" width="12.875" style="1" customWidth="1"/>
    <col min="1288" max="1535" width="9" style="1"/>
    <col min="1536" max="1536" width="13.125" style="1" customWidth="1"/>
    <col min="1537" max="1537" width="22.75" style="1" customWidth="1"/>
    <col min="1538" max="1538" width="20.25" style="1" customWidth="1"/>
    <col min="1539" max="1539" width="11.625" style="1" customWidth="1"/>
    <col min="1540" max="1540" width="12.375" style="1" customWidth="1"/>
    <col min="1541" max="1541" width="10.625" style="1" customWidth="1"/>
    <col min="1542" max="1542" width="11.25" style="1" customWidth="1"/>
    <col min="1543" max="1543" width="12.875" style="1" customWidth="1"/>
    <col min="1544" max="1791" width="9" style="1"/>
    <col min="1792" max="1792" width="13.125" style="1" customWidth="1"/>
    <col min="1793" max="1793" width="22.75" style="1" customWidth="1"/>
    <col min="1794" max="1794" width="20.25" style="1" customWidth="1"/>
    <col min="1795" max="1795" width="11.625" style="1" customWidth="1"/>
    <col min="1796" max="1796" width="12.375" style="1" customWidth="1"/>
    <col min="1797" max="1797" width="10.625" style="1" customWidth="1"/>
    <col min="1798" max="1798" width="11.25" style="1" customWidth="1"/>
    <col min="1799" max="1799" width="12.875" style="1" customWidth="1"/>
    <col min="1800" max="2047" width="9" style="1"/>
    <col min="2048" max="2048" width="13.125" style="1" customWidth="1"/>
    <col min="2049" max="2049" width="22.75" style="1" customWidth="1"/>
    <col min="2050" max="2050" width="20.25" style="1" customWidth="1"/>
    <col min="2051" max="2051" width="11.625" style="1" customWidth="1"/>
    <col min="2052" max="2052" width="12.375" style="1" customWidth="1"/>
    <col min="2053" max="2053" width="10.625" style="1" customWidth="1"/>
    <col min="2054" max="2054" width="11.25" style="1" customWidth="1"/>
    <col min="2055" max="2055" width="12.875" style="1" customWidth="1"/>
    <col min="2056" max="2303" width="9" style="1"/>
    <col min="2304" max="2304" width="13.125" style="1" customWidth="1"/>
    <col min="2305" max="2305" width="22.75" style="1" customWidth="1"/>
    <col min="2306" max="2306" width="20.25" style="1" customWidth="1"/>
    <col min="2307" max="2307" width="11.625" style="1" customWidth="1"/>
    <col min="2308" max="2308" width="12.375" style="1" customWidth="1"/>
    <col min="2309" max="2309" width="10.625" style="1" customWidth="1"/>
    <col min="2310" max="2310" width="11.25" style="1" customWidth="1"/>
    <col min="2311" max="2311" width="12.875" style="1" customWidth="1"/>
    <col min="2312" max="2559" width="9" style="1"/>
    <col min="2560" max="2560" width="13.125" style="1" customWidth="1"/>
    <col min="2561" max="2561" width="22.75" style="1" customWidth="1"/>
    <col min="2562" max="2562" width="20.25" style="1" customWidth="1"/>
    <col min="2563" max="2563" width="11.625" style="1" customWidth="1"/>
    <col min="2564" max="2564" width="12.375" style="1" customWidth="1"/>
    <col min="2565" max="2565" width="10.625" style="1" customWidth="1"/>
    <col min="2566" max="2566" width="11.25" style="1" customWidth="1"/>
    <col min="2567" max="2567" width="12.875" style="1" customWidth="1"/>
    <col min="2568" max="2815" width="9" style="1"/>
    <col min="2816" max="2816" width="13.125" style="1" customWidth="1"/>
    <col min="2817" max="2817" width="22.75" style="1" customWidth="1"/>
    <col min="2818" max="2818" width="20.25" style="1" customWidth="1"/>
    <col min="2819" max="2819" width="11.625" style="1" customWidth="1"/>
    <col min="2820" max="2820" width="12.375" style="1" customWidth="1"/>
    <col min="2821" max="2821" width="10.625" style="1" customWidth="1"/>
    <col min="2822" max="2822" width="11.25" style="1" customWidth="1"/>
    <col min="2823" max="2823" width="12.875" style="1" customWidth="1"/>
    <col min="2824" max="3071" width="9" style="1"/>
    <col min="3072" max="3072" width="13.125" style="1" customWidth="1"/>
    <col min="3073" max="3073" width="22.75" style="1" customWidth="1"/>
    <col min="3074" max="3074" width="20.25" style="1" customWidth="1"/>
    <col min="3075" max="3075" width="11.625" style="1" customWidth="1"/>
    <col min="3076" max="3076" width="12.375" style="1" customWidth="1"/>
    <col min="3077" max="3077" width="10.625" style="1" customWidth="1"/>
    <col min="3078" max="3078" width="11.25" style="1" customWidth="1"/>
    <col min="3079" max="3079" width="12.875" style="1" customWidth="1"/>
    <col min="3080" max="3327" width="9" style="1"/>
    <col min="3328" max="3328" width="13.125" style="1" customWidth="1"/>
    <col min="3329" max="3329" width="22.75" style="1" customWidth="1"/>
    <col min="3330" max="3330" width="20.25" style="1" customWidth="1"/>
    <col min="3331" max="3331" width="11.625" style="1" customWidth="1"/>
    <col min="3332" max="3332" width="12.375" style="1" customWidth="1"/>
    <col min="3333" max="3333" width="10.625" style="1" customWidth="1"/>
    <col min="3334" max="3334" width="11.25" style="1" customWidth="1"/>
    <col min="3335" max="3335" width="12.875" style="1" customWidth="1"/>
    <col min="3336" max="3583" width="9" style="1"/>
    <col min="3584" max="3584" width="13.125" style="1" customWidth="1"/>
    <col min="3585" max="3585" width="22.75" style="1" customWidth="1"/>
    <col min="3586" max="3586" width="20.25" style="1" customWidth="1"/>
    <col min="3587" max="3587" width="11.625" style="1" customWidth="1"/>
    <col min="3588" max="3588" width="12.375" style="1" customWidth="1"/>
    <col min="3589" max="3589" width="10.625" style="1" customWidth="1"/>
    <col min="3590" max="3590" width="11.25" style="1" customWidth="1"/>
    <col min="3591" max="3591" width="12.875" style="1" customWidth="1"/>
    <col min="3592" max="3839" width="9" style="1"/>
    <col min="3840" max="3840" width="13.125" style="1" customWidth="1"/>
    <col min="3841" max="3841" width="22.75" style="1" customWidth="1"/>
    <col min="3842" max="3842" width="20.25" style="1" customWidth="1"/>
    <col min="3843" max="3843" width="11.625" style="1" customWidth="1"/>
    <col min="3844" max="3844" width="12.375" style="1" customWidth="1"/>
    <col min="3845" max="3845" width="10.625" style="1" customWidth="1"/>
    <col min="3846" max="3846" width="11.25" style="1" customWidth="1"/>
    <col min="3847" max="3847" width="12.875" style="1" customWidth="1"/>
    <col min="3848" max="4095" width="9" style="1"/>
    <col min="4096" max="4096" width="13.125" style="1" customWidth="1"/>
    <col min="4097" max="4097" width="22.75" style="1" customWidth="1"/>
    <col min="4098" max="4098" width="20.25" style="1" customWidth="1"/>
    <col min="4099" max="4099" width="11.625" style="1" customWidth="1"/>
    <col min="4100" max="4100" width="12.375" style="1" customWidth="1"/>
    <col min="4101" max="4101" width="10.625" style="1" customWidth="1"/>
    <col min="4102" max="4102" width="11.25" style="1" customWidth="1"/>
    <col min="4103" max="4103" width="12.875" style="1" customWidth="1"/>
    <col min="4104" max="4351" width="9" style="1"/>
    <col min="4352" max="4352" width="13.125" style="1" customWidth="1"/>
    <col min="4353" max="4353" width="22.75" style="1" customWidth="1"/>
    <col min="4354" max="4354" width="20.25" style="1" customWidth="1"/>
    <col min="4355" max="4355" width="11.625" style="1" customWidth="1"/>
    <col min="4356" max="4356" width="12.375" style="1" customWidth="1"/>
    <col min="4357" max="4357" width="10.625" style="1" customWidth="1"/>
    <col min="4358" max="4358" width="11.25" style="1" customWidth="1"/>
    <col min="4359" max="4359" width="12.875" style="1" customWidth="1"/>
    <col min="4360" max="4607" width="9" style="1"/>
    <col min="4608" max="4608" width="13.125" style="1" customWidth="1"/>
    <col min="4609" max="4609" width="22.75" style="1" customWidth="1"/>
    <col min="4610" max="4610" width="20.25" style="1" customWidth="1"/>
    <col min="4611" max="4611" width="11.625" style="1" customWidth="1"/>
    <col min="4612" max="4612" width="12.375" style="1" customWidth="1"/>
    <col min="4613" max="4613" width="10.625" style="1" customWidth="1"/>
    <col min="4614" max="4614" width="11.25" style="1" customWidth="1"/>
    <col min="4615" max="4615" width="12.875" style="1" customWidth="1"/>
    <col min="4616" max="4863" width="9" style="1"/>
    <col min="4864" max="4864" width="13.125" style="1" customWidth="1"/>
    <col min="4865" max="4865" width="22.75" style="1" customWidth="1"/>
    <col min="4866" max="4866" width="20.25" style="1" customWidth="1"/>
    <col min="4867" max="4867" width="11.625" style="1" customWidth="1"/>
    <col min="4868" max="4868" width="12.375" style="1" customWidth="1"/>
    <col min="4869" max="4869" width="10.625" style="1" customWidth="1"/>
    <col min="4870" max="4870" width="11.25" style="1" customWidth="1"/>
    <col min="4871" max="4871" width="12.875" style="1" customWidth="1"/>
    <col min="4872" max="5119" width="9" style="1"/>
    <col min="5120" max="5120" width="13.125" style="1" customWidth="1"/>
    <col min="5121" max="5121" width="22.75" style="1" customWidth="1"/>
    <col min="5122" max="5122" width="20.25" style="1" customWidth="1"/>
    <col min="5123" max="5123" width="11.625" style="1" customWidth="1"/>
    <col min="5124" max="5124" width="12.375" style="1" customWidth="1"/>
    <col min="5125" max="5125" width="10.625" style="1" customWidth="1"/>
    <col min="5126" max="5126" width="11.25" style="1" customWidth="1"/>
    <col min="5127" max="5127" width="12.875" style="1" customWidth="1"/>
    <col min="5128" max="5375" width="9" style="1"/>
    <col min="5376" max="5376" width="13.125" style="1" customWidth="1"/>
    <col min="5377" max="5377" width="22.75" style="1" customWidth="1"/>
    <col min="5378" max="5378" width="20.25" style="1" customWidth="1"/>
    <col min="5379" max="5379" width="11.625" style="1" customWidth="1"/>
    <col min="5380" max="5380" width="12.375" style="1" customWidth="1"/>
    <col min="5381" max="5381" width="10.625" style="1" customWidth="1"/>
    <col min="5382" max="5382" width="11.25" style="1" customWidth="1"/>
    <col min="5383" max="5383" width="12.875" style="1" customWidth="1"/>
    <col min="5384" max="5631" width="9" style="1"/>
    <col min="5632" max="5632" width="13.125" style="1" customWidth="1"/>
    <col min="5633" max="5633" width="22.75" style="1" customWidth="1"/>
    <col min="5634" max="5634" width="20.25" style="1" customWidth="1"/>
    <col min="5635" max="5635" width="11.625" style="1" customWidth="1"/>
    <col min="5636" max="5636" width="12.375" style="1" customWidth="1"/>
    <col min="5637" max="5637" width="10.625" style="1" customWidth="1"/>
    <col min="5638" max="5638" width="11.25" style="1" customWidth="1"/>
    <col min="5639" max="5639" width="12.875" style="1" customWidth="1"/>
    <col min="5640" max="5887" width="9" style="1"/>
    <col min="5888" max="5888" width="13.125" style="1" customWidth="1"/>
    <col min="5889" max="5889" width="22.75" style="1" customWidth="1"/>
    <col min="5890" max="5890" width="20.25" style="1" customWidth="1"/>
    <col min="5891" max="5891" width="11.625" style="1" customWidth="1"/>
    <col min="5892" max="5892" width="12.375" style="1" customWidth="1"/>
    <col min="5893" max="5893" width="10.625" style="1" customWidth="1"/>
    <col min="5894" max="5894" width="11.25" style="1" customWidth="1"/>
    <col min="5895" max="5895" width="12.875" style="1" customWidth="1"/>
    <col min="5896" max="6143" width="9" style="1"/>
    <col min="6144" max="6144" width="13.125" style="1" customWidth="1"/>
    <col min="6145" max="6145" width="22.75" style="1" customWidth="1"/>
    <col min="6146" max="6146" width="20.25" style="1" customWidth="1"/>
    <col min="6147" max="6147" width="11.625" style="1" customWidth="1"/>
    <col min="6148" max="6148" width="12.375" style="1" customWidth="1"/>
    <col min="6149" max="6149" width="10.625" style="1" customWidth="1"/>
    <col min="6150" max="6150" width="11.25" style="1" customWidth="1"/>
    <col min="6151" max="6151" width="12.875" style="1" customWidth="1"/>
    <col min="6152" max="6399" width="9" style="1"/>
    <col min="6400" max="6400" width="13.125" style="1" customWidth="1"/>
    <col min="6401" max="6401" width="22.75" style="1" customWidth="1"/>
    <col min="6402" max="6402" width="20.25" style="1" customWidth="1"/>
    <col min="6403" max="6403" width="11.625" style="1" customWidth="1"/>
    <col min="6404" max="6404" width="12.375" style="1" customWidth="1"/>
    <col min="6405" max="6405" width="10.625" style="1" customWidth="1"/>
    <col min="6406" max="6406" width="11.25" style="1" customWidth="1"/>
    <col min="6407" max="6407" width="12.875" style="1" customWidth="1"/>
    <col min="6408" max="6655" width="9" style="1"/>
    <col min="6656" max="6656" width="13.125" style="1" customWidth="1"/>
    <col min="6657" max="6657" width="22.75" style="1" customWidth="1"/>
    <col min="6658" max="6658" width="20.25" style="1" customWidth="1"/>
    <col min="6659" max="6659" width="11.625" style="1" customWidth="1"/>
    <col min="6660" max="6660" width="12.375" style="1" customWidth="1"/>
    <col min="6661" max="6661" width="10.625" style="1" customWidth="1"/>
    <col min="6662" max="6662" width="11.25" style="1" customWidth="1"/>
    <col min="6663" max="6663" width="12.875" style="1" customWidth="1"/>
    <col min="6664" max="6911" width="9" style="1"/>
    <col min="6912" max="6912" width="13.125" style="1" customWidth="1"/>
    <col min="6913" max="6913" width="22.75" style="1" customWidth="1"/>
    <col min="6914" max="6914" width="20.25" style="1" customWidth="1"/>
    <col min="6915" max="6915" width="11.625" style="1" customWidth="1"/>
    <col min="6916" max="6916" width="12.375" style="1" customWidth="1"/>
    <col min="6917" max="6917" width="10.625" style="1" customWidth="1"/>
    <col min="6918" max="6918" width="11.25" style="1" customWidth="1"/>
    <col min="6919" max="6919" width="12.875" style="1" customWidth="1"/>
    <col min="6920" max="7167" width="9" style="1"/>
    <col min="7168" max="7168" width="13.125" style="1" customWidth="1"/>
    <col min="7169" max="7169" width="22.75" style="1" customWidth="1"/>
    <col min="7170" max="7170" width="20.25" style="1" customWidth="1"/>
    <col min="7171" max="7171" width="11.625" style="1" customWidth="1"/>
    <col min="7172" max="7172" width="12.375" style="1" customWidth="1"/>
    <col min="7173" max="7173" width="10.625" style="1" customWidth="1"/>
    <col min="7174" max="7174" width="11.25" style="1" customWidth="1"/>
    <col min="7175" max="7175" width="12.875" style="1" customWidth="1"/>
    <col min="7176" max="7423" width="9" style="1"/>
    <col min="7424" max="7424" width="13.125" style="1" customWidth="1"/>
    <col min="7425" max="7425" width="22.75" style="1" customWidth="1"/>
    <col min="7426" max="7426" width="20.25" style="1" customWidth="1"/>
    <col min="7427" max="7427" width="11.625" style="1" customWidth="1"/>
    <col min="7428" max="7428" width="12.375" style="1" customWidth="1"/>
    <col min="7429" max="7429" width="10.625" style="1" customWidth="1"/>
    <col min="7430" max="7430" width="11.25" style="1" customWidth="1"/>
    <col min="7431" max="7431" width="12.875" style="1" customWidth="1"/>
    <col min="7432" max="7679" width="9" style="1"/>
    <col min="7680" max="7680" width="13.125" style="1" customWidth="1"/>
    <col min="7681" max="7681" width="22.75" style="1" customWidth="1"/>
    <col min="7682" max="7682" width="20.25" style="1" customWidth="1"/>
    <col min="7683" max="7683" width="11.625" style="1" customWidth="1"/>
    <col min="7684" max="7684" width="12.375" style="1" customWidth="1"/>
    <col min="7685" max="7685" width="10.625" style="1" customWidth="1"/>
    <col min="7686" max="7686" width="11.25" style="1" customWidth="1"/>
    <col min="7687" max="7687" width="12.875" style="1" customWidth="1"/>
    <col min="7688" max="7935" width="9" style="1"/>
    <col min="7936" max="7936" width="13.125" style="1" customWidth="1"/>
    <col min="7937" max="7937" width="22.75" style="1" customWidth="1"/>
    <col min="7938" max="7938" width="20.25" style="1" customWidth="1"/>
    <col min="7939" max="7939" width="11.625" style="1" customWidth="1"/>
    <col min="7940" max="7940" width="12.375" style="1" customWidth="1"/>
    <col min="7941" max="7941" width="10.625" style="1" customWidth="1"/>
    <col min="7942" max="7942" width="11.25" style="1" customWidth="1"/>
    <col min="7943" max="7943" width="12.875" style="1" customWidth="1"/>
    <col min="7944" max="8191" width="9" style="1"/>
    <col min="8192" max="8192" width="13.125" style="1" customWidth="1"/>
    <col min="8193" max="8193" width="22.75" style="1" customWidth="1"/>
    <col min="8194" max="8194" width="20.25" style="1" customWidth="1"/>
    <col min="8195" max="8195" width="11.625" style="1" customWidth="1"/>
    <col min="8196" max="8196" width="12.375" style="1" customWidth="1"/>
    <col min="8197" max="8197" width="10.625" style="1" customWidth="1"/>
    <col min="8198" max="8198" width="11.25" style="1" customWidth="1"/>
    <col min="8199" max="8199" width="12.875" style="1" customWidth="1"/>
    <col min="8200" max="8447" width="9" style="1"/>
    <col min="8448" max="8448" width="13.125" style="1" customWidth="1"/>
    <col min="8449" max="8449" width="22.75" style="1" customWidth="1"/>
    <col min="8450" max="8450" width="20.25" style="1" customWidth="1"/>
    <col min="8451" max="8451" width="11.625" style="1" customWidth="1"/>
    <col min="8452" max="8452" width="12.375" style="1" customWidth="1"/>
    <col min="8453" max="8453" width="10.625" style="1" customWidth="1"/>
    <col min="8454" max="8454" width="11.25" style="1" customWidth="1"/>
    <col min="8455" max="8455" width="12.875" style="1" customWidth="1"/>
    <col min="8456" max="8703" width="9" style="1"/>
    <col min="8704" max="8704" width="13.125" style="1" customWidth="1"/>
    <col min="8705" max="8705" width="22.75" style="1" customWidth="1"/>
    <col min="8706" max="8706" width="20.25" style="1" customWidth="1"/>
    <col min="8707" max="8707" width="11.625" style="1" customWidth="1"/>
    <col min="8708" max="8708" width="12.375" style="1" customWidth="1"/>
    <col min="8709" max="8709" width="10.625" style="1" customWidth="1"/>
    <col min="8710" max="8710" width="11.25" style="1" customWidth="1"/>
    <col min="8711" max="8711" width="12.875" style="1" customWidth="1"/>
    <col min="8712" max="8959" width="9" style="1"/>
    <col min="8960" max="8960" width="13.125" style="1" customWidth="1"/>
    <col min="8961" max="8961" width="22.75" style="1" customWidth="1"/>
    <col min="8962" max="8962" width="20.25" style="1" customWidth="1"/>
    <col min="8963" max="8963" width="11.625" style="1" customWidth="1"/>
    <col min="8964" max="8964" width="12.375" style="1" customWidth="1"/>
    <col min="8965" max="8965" width="10.625" style="1" customWidth="1"/>
    <col min="8966" max="8966" width="11.25" style="1" customWidth="1"/>
    <col min="8967" max="8967" width="12.875" style="1" customWidth="1"/>
    <col min="8968" max="9215" width="9" style="1"/>
    <col min="9216" max="9216" width="13.125" style="1" customWidth="1"/>
    <col min="9217" max="9217" width="22.75" style="1" customWidth="1"/>
    <col min="9218" max="9218" width="20.25" style="1" customWidth="1"/>
    <col min="9219" max="9219" width="11.625" style="1" customWidth="1"/>
    <col min="9220" max="9220" width="12.375" style="1" customWidth="1"/>
    <col min="9221" max="9221" width="10.625" style="1" customWidth="1"/>
    <col min="9222" max="9222" width="11.25" style="1" customWidth="1"/>
    <col min="9223" max="9223" width="12.875" style="1" customWidth="1"/>
    <col min="9224" max="9471" width="9" style="1"/>
    <col min="9472" max="9472" width="13.125" style="1" customWidth="1"/>
    <col min="9473" max="9473" width="22.75" style="1" customWidth="1"/>
    <col min="9474" max="9474" width="20.25" style="1" customWidth="1"/>
    <col min="9475" max="9475" width="11.625" style="1" customWidth="1"/>
    <col min="9476" max="9476" width="12.375" style="1" customWidth="1"/>
    <col min="9477" max="9477" width="10.625" style="1" customWidth="1"/>
    <col min="9478" max="9478" width="11.25" style="1" customWidth="1"/>
    <col min="9479" max="9479" width="12.875" style="1" customWidth="1"/>
    <col min="9480" max="9727" width="9" style="1"/>
    <col min="9728" max="9728" width="13.125" style="1" customWidth="1"/>
    <col min="9729" max="9729" width="22.75" style="1" customWidth="1"/>
    <col min="9730" max="9730" width="20.25" style="1" customWidth="1"/>
    <col min="9731" max="9731" width="11.625" style="1" customWidth="1"/>
    <col min="9732" max="9732" width="12.375" style="1" customWidth="1"/>
    <col min="9733" max="9733" width="10.625" style="1" customWidth="1"/>
    <col min="9734" max="9734" width="11.25" style="1" customWidth="1"/>
    <col min="9735" max="9735" width="12.875" style="1" customWidth="1"/>
    <col min="9736" max="9983" width="9" style="1"/>
    <col min="9984" max="9984" width="13.125" style="1" customWidth="1"/>
    <col min="9985" max="9985" width="22.75" style="1" customWidth="1"/>
    <col min="9986" max="9986" width="20.25" style="1" customWidth="1"/>
    <col min="9987" max="9987" width="11.625" style="1" customWidth="1"/>
    <col min="9988" max="9988" width="12.375" style="1" customWidth="1"/>
    <col min="9989" max="9989" width="10.625" style="1" customWidth="1"/>
    <col min="9990" max="9990" width="11.25" style="1" customWidth="1"/>
    <col min="9991" max="9991" width="12.875" style="1" customWidth="1"/>
    <col min="9992" max="10239" width="9" style="1"/>
    <col min="10240" max="10240" width="13.125" style="1" customWidth="1"/>
    <col min="10241" max="10241" width="22.75" style="1" customWidth="1"/>
    <col min="10242" max="10242" width="20.25" style="1" customWidth="1"/>
    <col min="10243" max="10243" width="11.625" style="1" customWidth="1"/>
    <col min="10244" max="10244" width="12.375" style="1" customWidth="1"/>
    <col min="10245" max="10245" width="10.625" style="1" customWidth="1"/>
    <col min="10246" max="10246" width="11.25" style="1" customWidth="1"/>
    <col min="10247" max="10247" width="12.875" style="1" customWidth="1"/>
    <col min="10248" max="10495" width="9" style="1"/>
    <col min="10496" max="10496" width="13.125" style="1" customWidth="1"/>
    <col min="10497" max="10497" width="22.75" style="1" customWidth="1"/>
    <col min="10498" max="10498" width="20.25" style="1" customWidth="1"/>
    <col min="10499" max="10499" width="11.625" style="1" customWidth="1"/>
    <col min="10500" max="10500" width="12.375" style="1" customWidth="1"/>
    <col min="10501" max="10501" width="10.625" style="1" customWidth="1"/>
    <col min="10502" max="10502" width="11.25" style="1" customWidth="1"/>
    <col min="10503" max="10503" width="12.875" style="1" customWidth="1"/>
    <col min="10504" max="10751" width="9" style="1"/>
    <col min="10752" max="10752" width="13.125" style="1" customWidth="1"/>
    <col min="10753" max="10753" width="22.75" style="1" customWidth="1"/>
    <col min="10754" max="10754" width="20.25" style="1" customWidth="1"/>
    <col min="10755" max="10755" width="11.625" style="1" customWidth="1"/>
    <col min="10756" max="10756" width="12.375" style="1" customWidth="1"/>
    <col min="10757" max="10757" width="10.625" style="1" customWidth="1"/>
    <col min="10758" max="10758" width="11.25" style="1" customWidth="1"/>
    <col min="10759" max="10759" width="12.875" style="1" customWidth="1"/>
    <col min="10760" max="11007" width="9" style="1"/>
    <col min="11008" max="11008" width="13.125" style="1" customWidth="1"/>
    <col min="11009" max="11009" width="22.75" style="1" customWidth="1"/>
    <col min="11010" max="11010" width="20.25" style="1" customWidth="1"/>
    <col min="11011" max="11011" width="11.625" style="1" customWidth="1"/>
    <col min="11012" max="11012" width="12.375" style="1" customWidth="1"/>
    <col min="11013" max="11013" width="10.625" style="1" customWidth="1"/>
    <col min="11014" max="11014" width="11.25" style="1" customWidth="1"/>
    <col min="11015" max="11015" width="12.875" style="1" customWidth="1"/>
    <col min="11016" max="11263" width="9" style="1"/>
    <col min="11264" max="11264" width="13.125" style="1" customWidth="1"/>
    <col min="11265" max="11265" width="22.75" style="1" customWidth="1"/>
    <col min="11266" max="11266" width="20.25" style="1" customWidth="1"/>
    <col min="11267" max="11267" width="11.625" style="1" customWidth="1"/>
    <col min="11268" max="11268" width="12.375" style="1" customWidth="1"/>
    <col min="11269" max="11269" width="10.625" style="1" customWidth="1"/>
    <col min="11270" max="11270" width="11.25" style="1" customWidth="1"/>
    <col min="11271" max="11271" width="12.875" style="1" customWidth="1"/>
    <col min="11272" max="11519" width="9" style="1"/>
    <col min="11520" max="11520" width="13.125" style="1" customWidth="1"/>
    <col min="11521" max="11521" width="22.75" style="1" customWidth="1"/>
    <col min="11522" max="11522" width="20.25" style="1" customWidth="1"/>
    <col min="11523" max="11523" width="11.625" style="1" customWidth="1"/>
    <col min="11524" max="11524" width="12.375" style="1" customWidth="1"/>
    <col min="11525" max="11525" width="10.625" style="1" customWidth="1"/>
    <col min="11526" max="11526" width="11.25" style="1" customWidth="1"/>
    <col min="11527" max="11527" width="12.875" style="1" customWidth="1"/>
    <col min="11528" max="11775" width="9" style="1"/>
    <col min="11776" max="11776" width="13.125" style="1" customWidth="1"/>
    <col min="11777" max="11777" width="22.75" style="1" customWidth="1"/>
    <col min="11778" max="11778" width="20.25" style="1" customWidth="1"/>
    <col min="11779" max="11779" width="11.625" style="1" customWidth="1"/>
    <col min="11780" max="11780" width="12.375" style="1" customWidth="1"/>
    <col min="11781" max="11781" width="10.625" style="1" customWidth="1"/>
    <col min="11782" max="11782" width="11.25" style="1" customWidth="1"/>
    <col min="11783" max="11783" width="12.875" style="1" customWidth="1"/>
    <col min="11784" max="12031" width="9" style="1"/>
    <col min="12032" max="12032" width="13.125" style="1" customWidth="1"/>
    <col min="12033" max="12033" width="22.75" style="1" customWidth="1"/>
    <col min="12034" max="12034" width="20.25" style="1" customWidth="1"/>
    <col min="12035" max="12035" width="11.625" style="1" customWidth="1"/>
    <col min="12036" max="12036" width="12.375" style="1" customWidth="1"/>
    <col min="12037" max="12037" width="10.625" style="1" customWidth="1"/>
    <col min="12038" max="12038" width="11.25" style="1" customWidth="1"/>
    <col min="12039" max="12039" width="12.875" style="1" customWidth="1"/>
    <col min="12040" max="12287" width="9" style="1"/>
    <col min="12288" max="12288" width="13.125" style="1" customWidth="1"/>
    <col min="12289" max="12289" width="22.75" style="1" customWidth="1"/>
    <col min="12290" max="12290" width="20.25" style="1" customWidth="1"/>
    <col min="12291" max="12291" width="11.625" style="1" customWidth="1"/>
    <col min="12292" max="12292" width="12.375" style="1" customWidth="1"/>
    <col min="12293" max="12293" width="10.625" style="1" customWidth="1"/>
    <col min="12294" max="12294" width="11.25" style="1" customWidth="1"/>
    <col min="12295" max="12295" width="12.875" style="1" customWidth="1"/>
    <col min="12296" max="12543" width="9" style="1"/>
    <col min="12544" max="12544" width="13.125" style="1" customWidth="1"/>
    <col min="12545" max="12545" width="22.75" style="1" customWidth="1"/>
    <col min="12546" max="12546" width="20.25" style="1" customWidth="1"/>
    <col min="12547" max="12547" width="11.625" style="1" customWidth="1"/>
    <col min="12548" max="12548" width="12.375" style="1" customWidth="1"/>
    <col min="12549" max="12549" width="10.625" style="1" customWidth="1"/>
    <col min="12550" max="12550" width="11.25" style="1" customWidth="1"/>
    <col min="12551" max="12551" width="12.875" style="1" customWidth="1"/>
    <col min="12552" max="12799" width="9" style="1"/>
    <col min="12800" max="12800" width="13.125" style="1" customWidth="1"/>
    <col min="12801" max="12801" width="22.75" style="1" customWidth="1"/>
    <col min="12802" max="12802" width="20.25" style="1" customWidth="1"/>
    <col min="12803" max="12803" width="11.625" style="1" customWidth="1"/>
    <col min="12804" max="12804" width="12.375" style="1" customWidth="1"/>
    <col min="12805" max="12805" width="10.625" style="1" customWidth="1"/>
    <col min="12806" max="12806" width="11.25" style="1" customWidth="1"/>
    <col min="12807" max="12807" width="12.875" style="1" customWidth="1"/>
    <col min="12808" max="13055" width="9" style="1"/>
    <col min="13056" max="13056" width="13.125" style="1" customWidth="1"/>
    <col min="13057" max="13057" width="22.75" style="1" customWidth="1"/>
    <col min="13058" max="13058" width="20.25" style="1" customWidth="1"/>
    <col min="13059" max="13059" width="11.625" style="1" customWidth="1"/>
    <col min="13060" max="13060" width="12.375" style="1" customWidth="1"/>
    <col min="13061" max="13061" width="10.625" style="1" customWidth="1"/>
    <col min="13062" max="13062" width="11.25" style="1" customWidth="1"/>
    <col min="13063" max="13063" width="12.875" style="1" customWidth="1"/>
    <col min="13064" max="13311" width="9" style="1"/>
    <col min="13312" max="13312" width="13.125" style="1" customWidth="1"/>
    <col min="13313" max="13313" width="22.75" style="1" customWidth="1"/>
    <col min="13314" max="13314" width="20.25" style="1" customWidth="1"/>
    <col min="13315" max="13315" width="11.625" style="1" customWidth="1"/>
    <col min="13316" max="13316" width="12.375" style="1" customWidth="1"/>
    <col min="13317" max="13317" width="10.625" style="1" customWidth="1"/>
    <col min="13318" max="13318" width="11.25" style="1" customWidth="1"/>
    <col min="13319" max="13319" width="12.875" style="1" customWidth="1"/>
    <col min="13320" max="13567" width="9" style="1"/>
    <col min="13568" max="13568" width="13.125" style="1" customWidth="1"/>
    <col min="13569" max="13569" width="22.75" style="1" customWidth="1"/>
    <col min="13570" max="13570" width="20.25" style="1" customWidth="1"/>
    <col min="13571" max="13571" width="11.625" style="1" customWidth="1"/>
    <col min="13572" max="13572" width="12.375" style="1" customWidth="1"/>
    <col min="13573" max="13573" width="10.625" style="1" customWidth="1"/>
    <col min="13574" max="13574" width="11.25" style="1" customWidth="1"/>
    <col min="13575" max="13575" width="12.875" style="1" customWidth="1"/>
    <col min="13576" max="13823" width="9" style="1"/>
    <col min="13824" max="13824" width="13.125" style="1" customWidth="1"/>
    <col min="13825" max="13825" width="22.75" style="1" customWidth="1"/>
    <col min="13826" max="13826" width="20.25" style="1" customWidth="1"/>
    <col min="13827" max="13827" width="11.625" style="1" customWidth="1"/>
    <col min="13828" max="13828" width="12.375" style="1" customWidth="1"/>
    <col min="13829" max="13829" width="10.625" style="1" customWidth="1"/>
    <col min="13830" max="13830" width="11.25" style="1" customWidth="1"/>
    <col min="13831" max="13831" width="12.875" style="1" customWidth="1"/>
    <col min="13832" max="14079" width="9" style="1"/>
    <col min="14080" max="14080" width="13.125" style="1" customWidth="1"/>
    <col min="14081" max="14081" width="22.75" style="1" customWidth="1"/>
    <col min="14082" max="14082" width="20.25" style="1" customWidth="1"/>
    <col min="14083" max="14083" width="11.625" style="1" customWidth="1"/>
    <col min="14084" max="14084" width="12.375" style="1" customWidth="1"/>
    <col min="14085" max="14085" width="10.625" style="1" customWidth="1"/>
    <col min="14086" max="14086" width="11.25" style="1" customWidth="1"/>
    <col min="14087" max="14087" width="12.875" style="1" customWidth="1"/>
    <col min="14088" max="14335" width="9" style="1"/>
    <col min="14336" max="14336" width="13.125" style="1" customWidth="1"/>
    <col min="14337" max="14337" width="22.75" style="1" customWidth="1"/>
    <col min="14338" max="14338" width="20.25" style="1" customWidth="1"/>
    <col min="14339" max="14339" width="11.625" style="1" customWidth="1"/>
    <col min="14340" max="14340" width="12.375" style="1" customWidth="1"/>
    <col min="14341" max="14341" width="10.625" style="1" customWidth="1"/>
    <col min="14342" max="14342" width="11.25" style="1" customWidth="1"/>
    <col min="14343" max="14343" width="12.875" style="1" customWidth="1"/>
    <col min="14344" max="14591" width="9" style="1"/>
    <col min="14592" max="14592" width="13.125" style="1" customWidth="1"/>
    <col min="14593" max="14593" width="22.75" style="1" customWidth="1"/>
    <col min="14594" max="14594" width="20.25" style="1" customWidth="1"/>
    <col min="14595" max="14595" width="11.625" style="1" customWidth="1"/>
    <col min="14596" max="14596" width="12.375" style="1" customWidth="1"/>
    <col min="14597" max="14597" width="10.625" style="1" customWidth="1"/>
    <col min="14598" max="14598" width="11.25" style="1" customWidth="1"/>
    <col min="14599" max="14599" width="12.875" style="1" customWidth="1"/>
    <col min="14600" max="14847" width="9" style="1"/>
    <col min="14848" max="14848" width="13.125" style="1" customWidth="1"/>
    <col min="14849" max="14849" width="22.75" style="1" customWidth="1"/>
    <col min="14850" max="14850" width="20.25" style="1" customWidth="1"/>
    <col min="14851" max="14851" width="11.625" style="1" customWidth="1"/>
    <col min="14852" max="14852" width="12.375" style="1" customWidth="1"/>
    <col min="14853" max="14853" width="10.625" style="1" customWidth="1"/>
    <col min="14854" max="14854" width="11.25" style="1" customWidth="1"/>
    <col min="14855" max="14855" width="12.875" style="1" customWidth="1"/>
    <col min="14856" max="15103" width="9" style="1"/>
    <col min="15104" max="15104" width="13.125" style="1" customWidth="1"/>
    <col min="15105" max="15105" width="22.75" style="1" customWidth="1"/>
    <col min="15106" max="15106" width="20.25" style="1" customWidth="1"/>
    <col min="15107" max="15107" width="11.625" style="1" customWidth="1"/>
    <col min="15108" max="15108" width="12.375" style="1" customWidth="1"/>
    <col min="15109" max="15109" width="10.625" style="1" customWidth="1"/>
    <col min="15110" max="15110" width="11.25" style="1" customWidth="1"/>
    <col min="15111" max="15111" width="12.875" style="1" customWidth="1"/>
    <col min="15112" max="15359" width="9" style="1"/>
    <col min="15360" max="15360" width="13.125" style="1" customWidth="1"/>
    <col min="15361" max="15361" width="22.75" style="1" customWidth="1"/>
    <col min="15362" max="15362" width="20.25" style="1" customWidth="1"/>
    <col min="15363" max="15363" width="11.625" style="1" customWidth="1"/>
    <col min="15364" max="15364" width="12.375" style="1" customWidth="1"/>
    <col min="15365" max="15365" width="10.625" style="1" customWidth="1"/>
    <col min="15366" max="15366" width="11.25" style="1" customWidth="1"/>
    <col min="15367" max="15367" width="12.875" style="1" customWidth="1"/>
    <col min="15368" max="15615" width="9" style="1"/>
    <col min="15616" max="15616" width="13.125" style="1" customWidth="1"/>
    <col min="15617" max="15617" width="22.75" style="1" customWidth="1"/>
    <col min="15618" max="15618" width="20.25" style="1" customWidth="1"/>
    <col min="15619" max="15619" width="11.625" style="1" customWidth="1"/>
    <col min="15620" max="15620" width="12.375" style="1" customWidth="1"/>
    <col min="15621" max="15621" width="10.625" style="1" customWidth="1"/>
    <col min="15622" max="15622" width="11.25" style="1" customWidth="1"/>
    <col min="15623" max="15623" width="12.875" style="1" customWidth="1"/>
    <col min="15624" max="15871" width="9" style="1"/>
    <col min="15872" max="15872" width="13.125" style="1" customWidth="1"/>
    <col min="15873" max="15873" width="22.75" style="1" customWidth="1"/>
    <col min="15874" max="15874" width="20.25" style="1" customWidth="1"/>
    <col min="15875" max="15875" width="11.625" style="1" customWidth="1"/>
    <col min="15876" max="15876" width="12.375" style="1" customWidth="1"/>
    <col min="15877" max="15877" width="10.625" style="1" customWidth="1"/>
    <col min="15878" max="15878" width="11.25" style="1" customWidth="1"/>
    <col min="15879" max="15879" width="12.875" style="1" customWidth="1"/>
    <col min="15880" max="16127" width="9" style="1"/>
    <col min="16128" max="16128" width="13.125" style="1" customWidth="1"/>
    <col min="16129" max="16129" width="22.75" style="1" customWidth="1"/>
    <col min="16130" max="16130" width="20.25" style="1" customWidth="1"/>
    <col min="16131" max="16131" width="11.625" style="1" customWidth="1"/>
    <col min="16132" max="16132" width="12.375" style="1" customWidth="1"/>
    <col min="16133" max="16133" width="10.625" style="1" customWidth="1"/>
    <col min="16134" max="16134" width="11.25" style="1" customWidth="1"/>
    <col min="16135" max="16135" width="12.875" style="1" customWidth="1"/>
    <col min="16136" max="16384" width="9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48</v>
      </c>
    </row>
    <row r="5" spans="1:4">
      <c r="A5" s="1" t="s">
        <v>23</v>
      </c>
      <c r="B5" s="1" t="s">
        <v>610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651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 ht="14.3">
      <c r="A13" s="592" t="s">
        <v>35</v>
      </c>
      <c r="B13" s="593" t="s">
        <v>36</v>
      </c>
      <c r="C13" s="593" t="s">
        <v>37</v>
      </c>
      <c r="D13" s="594">
        <v>45170</v>
      </c>
    </row>
    <row r="14" spans="1:4" ht="14.3">
      <c r="A14" s="250"/>
      <c r="B14" s="251"/>
      <c r="C14" s="251"/>
      <c r="D14" s="595">
        <v>45199</v>
      </c>
    </row>
    <row r="15" spans="1:4" ht="14.3">
      <c r="A15" s="596" t="s">
        <v>44</v>
      </c>
      <c r="B15" s="596" t="s">
        <v>455</v>
      </c>
      <c r="C15" s="596" t="s">
        <v>38</v>
      </c>
      <c r="D15" s="390">
        <v>69</v>
      </c>
    </row>
    <row r="16" spans="1:4" ht="14.3">
      <c r="A16" s="391" t="s">
        <v>45</v>
      </c>
      <c r="B16" s="391" t="s">
        <v>455</v>
      </c>
      <c r="C16" s="391" t="s">
        <v>39</v>
      </c>
      <c r="D16" s="390">
        <f t="shared" ref="D16" si="0">+D15</f>
        <v>69</v>
      </c>
    </row>
    <row r="17" spans="1:4" ht="14.3">
      <c r="A17" s="391" t="s">
        <v>44</v>
      </c>
      <c r="B17" s="391" t="s">
        <v>455</v>
      </c>
      <c r="C17" s="391" t="s">
        <v>40</v>
      </c>
      <c r="D17" s="390">
        <f>+D15+36</f>
        <v>105</v>
      </c>
    </row>
    <row r="18" spans="1:4" ht="14.3">
      <c r="A18" s="391" t="s">
        <v>44</v>
      </c>
      <c r="B18" s="391" t="s">
        <v>455</v>
      </c>
      <c r="C18" s="391" t="s">
        <v>41</v>
      </c>
      <c r="D18" s="390">
        <f>+D15+36</f>
        <v>105</v>
      </c>
    </row>
    <row r="19" spans="1:4" ht="14.3">
      <c r="A19" s="597" t="s">
        <v>44</v>
      </c>
      <c r="B19" s="391" t="s">
        <v>455</v>
      </c>
      <c r="C19" s="597" t="s">
        <v>42</v>
      </c>
      <c r="D19" s="598">
        <f>+D15+9</f>
        <v>78</v>
      </c>
    </row>
    <row r="20" spans="1:4" ht="14.3">
      <c r="A20" s="250" t="s">
        <v>44</v>
      </c>
      <c r="B20" s="596" t="s">
        <v>611</v>
      </c>
      <c r="C20" s="599" t="s">
        <v>38</v>
      </c>
      <c r="D20" s="390">
        <v>77</v>
      </c>
    </row>
    <row r="21" spans="1:4" ht="14.3">
      <c r="A21" s="600" t="s">
        <v>45</v>
      </c>
      <c r="B21" s="391" t="s">
        <v>611</v>
      </c>
      <c r="C21" s="599" t="s">
        <v>39</v>
      </c>
      <c r="D21" s="390">
        <f t="shared" ref="D21" si="1">+D20</f>
        <v>77</v>
      </c>
    </row>
    <row r="22" spans="1:4" ht="14.3">
      <c r="A22" s="250" t="s">
        <v>44</v>
      </c>
      <c r="B22" s="391" t="s">
        <v>611</v>
      </c>
      <c r="C22" s="599" t="s">
        <v>40</v>
      </c>
      <c r="D22" s="390">
        <f>+D20+36</f>
        <v>113</v>
      </c>
    </row>
    <row r="23" spans="1:4" ht="14.3">
      <c r="A23" s="250" t="s">
        <v>44</v>
      </c>
      <c r="B23" s="391" t="s">
        <v>611</v>
      </c>
      <c r="C23" s="599" t="s">
        <v>41</v>
      </c>
      <c r="D23" s="390">
        <f>+D20+36</f>
        <v>113</v>
      </c>
    </row>
    <row r="24" spans="1:4" ht="14.3">
      <c r="A24" s="601" t="s">
        <v>44</v>
      </c>
      <c r="B24" s="597" t="s">
        <v>611</v>
      </c>
      <c r="C24" s="602" t="s">
        <v>42</v>
      </c>
      <c r="D24" s="598">
        <f>+D20+9</f>
        <v>86</v>
      </c>
    </row>
    <row r="25" spans="1:4" ht="14.3">
      <c r="A25" s="600" t="s">
        <v>44</v>
      </c>
      <c r="B25" s="391" t="s">
        <v>612</v>
      </c>
      <c r="C25" s="599" t="s">
        <v>38</v>
      </c>
      <c r="D25" s="390">
        <v>98</v>
      </c>
    </row>
    <row r="26" spans="1:4" ht="14.3">
      <c r="A26" s="600" t="s">
        <v>45</v>
      </c>
      <c r="B26" s="391" t="s">
        <v>612</v>
      </c>
      <c r="C26" s="599" t="s">
        <v>39</v>
      </c>
      <c r="D26" s="390">
        <f t="shared" ref="D26" si="2">+D25</f>
        <v>98</v>
      </c>
    </row>
    <row r="27" spans="1:4" ht="14.3">
      <c r="A27" s="250" t="s">
        <v>44</v>
      </c>
      <c r="B27" s="391" t="s">
        <v>612</v>
      </c>
      <c r="C27" s="599" t="s">
        <v>40</v>
      </c>
      <c r="D27" s="390">
        <f>+D25+36</f>
        <v>134</v>
      </c>
    </row>
    <row r="28" spans="1:4" ht="14.3">
      <c r="A28" s="250" t="s">
        <v>44</v>
      </c>
      <c r="B28" s="391" t="s">
        <v>612</v>
      </c>
      <c r="C28" s="599" t="s">
        <v>41</v>
      </c>
      <c r="D28" s="390">
        <f>+D25+36</f>
        <v>134</v>
      </c>
    </row>
    <row r="29" spans="1:4" ht="14.3">
      <c r="A29" s="601" t="s">
        <v>44</v>
      </c>
      <c r="B29" s="597" t="s">
        <v>612</v>
      </c>
      <c r="C29" s="602" t="s">
        <v>42</v>
      </c>
      <c r="D29" s="598">
        <f>+D25+9</f>
        <v>107</v>
      </c>
    </row>
    <row r="30" spans="1:4" ht="14.3">
      <c r="A30" s="600" t="s">
        <v>44</v>
      </c>
      <c r="B30" s="391" t="s">
        <v>613</v>
      </c>
      <c r="C30" s="599" t="s">
        <v>38</v>
      </c>
      <c r="D30" s="390">
        <v>112</v>
      </c>
    </row>
    <row r="31" spans="1:4" ht="14.3">
      <c r="A31" s="600" t="s">
        <v>45</v>
      </c>
      <c r="B31" s="391" t="s">
        <v>613</v>
      </c>
      <c r="C31" s="599" t="s">
        <v>39</v>
      </c>
      <c r="D31" s="390">
        <f t="shared" ref="D31" si="3">+D30</f>
        <v>112</v>
      </c>
    </row>
    <row r="32" spans="1:4" ht="14.3">
      <c r="A32" s="250" t="s">
        <v>44</v>
      </c>
      <c r="B32" s="391" t="s">
        <v>613</v>
      </c>
      <c r="C32" s="599" t="s">
        <v>40</v>
      </c>
      <c r="D32" s="390">
        <f>+D30+36</f>
        <v>148</v>
      </c>
    </row>
    <row r="33" spans="1:4" ht="14.3">
      <c r="A33" s="250" t="s">
        <v>44</v>
      </c>
      <c r="B33" s="391" t="s">
        <v>613</v>
      </c>
      <c r="C33" s="599" t="s">
        <v>41</v>
      </c>
      <c r="D33" s="390">
        <f>+D30+36</f>
        <v>148</v>
      </c>
    </row>
    <row r="34" spans="1:4" ht="14.3">
      <c r="A34" s="601" t="s">
        <v>44</v>
      </c>
      <c r="B34" s="597" t="s">
        <v>613</v>
      </c>
      <c r="C34" s="602" t="s">
        <v>42</v>
      </c>
      <c r="D34" s="598">
        <f>+D30+9</f>
        <v>121</v>
      </c>
    </row>
    <row r="35" spans="1:4" ht="14.3">
      <c r="A35" s="600" t="s">
        <v>44</v>
      </c>
      <c r="B35" s="391" t="s">
        <v>614</v>
      </c>
      <c r="C35" s="599" t="s">
        <v>38</v>
      </c>
      <c r="D35" s="390">
        <v>135</v>
      </c>
    </row>
    <row r="36" spans="1:4" ht="14.3">
      <c r="A36" s="600" t="s">
        <v>45</v>
      </c>
      <c r="B36" s="391" t="s">
        <v>614</v>
      </c>
      <c r="C36" s="599" t="s">
        <v>39</v>
      </c>
      <c r="D36" s="390">
        <f t="shared" ref="D36" si="4">+D35</f>
        <v>135</v>
      </c>
    </row>
    <row r="37" spans="1:4" ht="14.3">
      <c r="A37" s="250" t="s">
        <v>44</v>
      </c>
      <c r="B37" s="391" t="s">
        <v>614</v>
      </c>
      <c r="C37" s="599" t="s">
        <v>40</v>
      </c>
      <c r="D37" s="390">
        <f>+D35+36</f>
        <v>171</v>
      </c>
    </row>
    <row r="38" spans="1:4" ht="14.3">
      <c r="A38" s="250" t="s">
        <v>44</v>
      </c>
      <c r="B38" s="391" t="s">
        <v>614</v>
      </c>
      <c r="C38" s="599" t="s">
        <v>41</v>
      </c>
      <c r="D38" s="390">
        <f>+D35+36</f>
        <v>171</v>
      </c>
    </row>
    <row r="39" spans="1:4" ht="14.3">
      <c r="A39" s="601" t="s">
        <v>44</v>
      </c>
      <c r="B39" s="597" t="s">
        <v>614</v>
      </c>
      <c r="C39" s="602" t="s">
        <v>42</v>
      </c>
      <c r="D39" s="598">
        <f>+D35+9</f>
        <v>144</v>
      </c>
    </row>
    <row r="40" spans="1:4">
      <c r="A40" s="485" t="s">
        <v>47</v>
      </c>
      <c r="B40" s="485" t="s">
        <v>254</v>
      </c>
      <c r="C40" s="485" t="s">
        <v>38</v>
      </c>
      <c r="D40" s="209">
        <v>192</v>
      </c>
    </row>
    <row r="41" spans="1:4" ht="14.3">
      <c r="A41" s="247" t="s">
        <v>47</v>
      </c>
      <c r="B41" s="207" t="s">
        <v>255</v>
      </c>
      <c r="C41" s="207" t="s">
        <v>39</v>
      </c>
      <c r="D41" s="390">
        <f t="shared" ref="D41" si="5">+D40</f>
        <v>192</v>
      </c>
    </row>
    <row r="42" spans="1:4" ht="14.3">
      <c r="A42" s="247" t="s">
        <v>47</v>
      </c>
      <c r="B42" s="207" t="s">
        <v>255</v>
      </c>
      <c r="C42" s="207" t="s">
        <v>40</v>
      </c>
      <c r="D42" s="390">
        <f>+D40+36</f>
        <v>228</v>
      </c>
    </row>
    <row r="43" spans="1:4" ht="14.3">
      <c r="A43" s="247" t="s">
        <v>47</v>
      </c>
      <c r="B43" s="207" t="s">
        <v>255</v>
      </c>
      <c r="C43" s="207" t="s">
        <v>41</v>
      </c>
      <c r="D43" s="390">
        <f>+D40+36</f>
        <v>228</v>
      </c>
    </row>
    <row r="44" spans="1:4" ht="14.3">
      <c r="A44" s="429" t="s">
        <v>47</v>
      </c>
      <c r="B44" s="207" t="s">
        <v>255</v>
      </c>
      <c r="C44" s="429" t="s">
        <v>42</v>
      </c>
      <c r="D44" s="598">
        <f>+D40+9</f>
        <v>201</v>
      </c>
    </row>
    <row r="45" spans="1:4">
      <c r="A45" s="485" t="s">
        <v>47</v>
      </c>
      <c r="B45" s="485" t="s">
        <v>256</v>
      </c>
      <c r="C45" s="485" t="s">
        <v>46</v>
      </c>
      <c r="D45" s="209">
        <v>230</v>
      </c>
    </row>
    <row r="46" spans="1:4">
      <c r="A46" s="247" t="s">
        <v>47</v>
      </c>
      <c r="B46" s="207" t="s">
        <v>256</v>
      </c>
      <c r="C46" s="207" t="s">
        <v>199</v>
      </c>
      <c r="D46" s="209">
        <f>+D45+36</f>
        <v>266</v>
      </c>
    </row>
    <row r="47" spans="1:4">
      <c r="A47" s="247" t="s">
        <v>47</v>
      </c>
      <c r="B47" s="207" t="s">
        <v>256</v>
      </c>
      <c r="C47" s="207" t="s">
        <v>200</v>
      </c>
      <c r="D47" s="209">
        <f>+D45+36</f>
        <v>266</v>
      </c>
    </row>
    <row r="48" spans="1:4">
      <c r="A48" s="429" t="s">
        <v>47</v>
      </c>
      <c r="B48" s="429" t="s">
        <v>256</v>
      </c>
      <c r="C48" s="429" t="s">
        <v>50</v>
      </c>
      <c r="D48" s="451">
        <f>+D45+9</f>
        <v>239</v>
      </c>
    </row>
    <row r="51" spans="1:2" ht="16.3">
      <c r="A51" s="393" t="s">
        <v>807</v>
      </c>
    </row>
    <row r="52" spans="1:2" ht="16.3">
      <c r="A52" s="394" t="s">
        <v>808</v>
      </c>
    </row>
    <row r="53" spans="1:2" ht="16.3">
      <c r="A53" s="307" t="s">
        <v>615</v>
      </c>
    </row>
    <row r="54" spans="1:2" ht="16.3">
      <c r="A54" s="603" t="s">
        <v>460</v>
      </c>
    </row>
    <row r="55" spans="1:2">
      <c r="A55" s="1" t="s">
        <v>67</v>
      </c>
    </row>
    <row r="57" spans="1:2" ht="14.3">
      <c r="A57" s="381" t="s">
        <v>805</v>
      </c>
      <c r="B57" s="283"/>
    </row>
    <row r="59" spans="1:2">
      <c r="A59" s="1" t="s">
        <v>20</v>
      </c>
      <c r="B59" s="1" t="s">
        <v>21</v>
      </c>
    </row>
    <row r="60" spans="1:2">
      <c r="A60" s="1" t="s">
        <v>22</v>
      </c>
      <c r="B60" s="1" t="s">
        <v>48</v>
      </c>
    </row>
    <row r="61" spans="1:2">
      <c r="A61" s="1" t="s">
        <v>23</v>
      </c>
      <c r="B61" s="1" t="s">
        <v>610</v>
      </c>
    </row>
    <row r="62" spans="1:2">
      <c r="A62" s="1" t="s">
        <v>24</v>
      </c>
      <c r="B62" s="1" t="s">
        <v>25</v>
      </c>
    </row>
    <row r="63" spans="1:2">
      <c r="A63" s="1" t="s">
        <v>26</v>
      </c>
      <c r="B63" s="1" t="s">
        <v>27</v>
      </c>
    </row>
    <row r="64" spans="1:2">
      <c r="A64" s="1" t="s">
        <v>28</v>
      </c>
      <c r="B64" s="1" t="s">
        <v>651</v>
      </c>
    </row>
    <row r="65" spans="1:4">
      <c r="A65" s="1" t="s">
        <v>29</v>
      </c>
      <c r="B65" s="1" t="s">
        <v>30</v>
      </c>
    </row>
    <row r="66" spans="1:4" ht="14.3">
      <c r="A66" s="1" t="s">
        <v>31</v>
      </c>
      <c r="B66" s="29" t="s">
        <v>32</v>
      </c>
    </row>
    <row r="67" spans="1:4">
      <c r="A67" s="1" t="s">
        <v>33</v>
      </c>
      <c r="B67" s="1" t="s">
        <v>34</v>
      </c>
    </row>
    <row r="69" spans="1:4" ht="14.3">
      <c r="A69" s="637" t="s">
        <v>35</v>
      </c>
      <c r="B69" s="593" t="s">
        <v>36</v>
      </c>
      <c r="C69" s="593" t="s">
        <v>37</v>
      </c>
      <c r="D69" s="638">
        <v>45297</v>
      </c>
    </row>
    <row r="70" spans="1:4" ht="14.3">
      <c r="A70" s="250"/>
      <c r="B70" s="251"/>
      <c r="C70" s="251"/>
      <c r="D70" s="639">
        <v>45382</v>
      </c>
    </row>
    <row r="71" spans="1:4" ht="14.3">
      <c r="A71" s="640" t="s">
        <v>44</v>
      </c>
      <c r="B71" s="640" t="s">
        <v>455</v>
      </c>
      <c r="C71" s="640" t="s">
        <v>38</v>
      </c>
      <c r="D71" s="641">
        <v>67</v>
      </c>
    </row>
    <row r="72" spans="1:4" ht="14.3">
      <c r="A72" s="642" t="s">
        <v>45</v>
      </c>
      <c r="B72" s="642" t="s">
        <v>455</v>
      </c>
      <c r="C72" s="642" t="s">
        <v>39</v>
      </c>
      <c r="D72" s="641">
        <f t="shared" ref="D72" si="6">+D71</f>
        <v>67</v>
      </c>
    </row>
    <row r="73" spans="1:4" ht="14.3">
      <c r="A73" s="642" t="s">
        <v>44</v>
      </c>
      <c r="B73" s="642" t="s">
        <v>455</v>
      </c>
      <c r="C73" s="642" t="s">
        <v>40</v>
      </c>
      <c r="D73" s="641">
        <f>+D71+36</f>
        <v>103</v>
      </c>
    </row>
    <row r="74" spans="1:4" ht="14.3">
      <c r="A74" s="642" t="s">
        <v>44</v>
      </c>
      <c r="B74" s="642" t="s">
        <v>455</v>
      </c>
      <c r="C74" s="642" t="s">
        <v>41</v>
      </c>
      <c r="D74" s="641">
        <f>+D71+36</f>
        <v>103</v>
      </c>
    </row>
    <row r="75" spans="1:4" ht="14.3">
      <c r="A75" s="643" t="s">
        <v>44</v>
      </c>
      <c r="B75" s="642" t="s">
        <v>455</v>
      </c>
      <c r="C75" s="643" t="s">
        <v>42</v>
      </c>
      <c r="D75" s="644">
        <f>+D71+8</f>
        <v>75</v>
      </c>
    </row>
    <row r="76" spans="1:4" ht="14.3">
      <c r="A76" s="250" t="s">
        <v>44</v>
      </c>
      <c r="B76" s="640" t="s">
        <v>611</v>
      </c>
      <c r="C76" s="599" t="s">
        <v>38</v>
      </c>
      <c r="D76" s="641">
        <v>74</v>
      </c>
    </row>
    <row r="77" spans="1:4" ht="14.3">
      <c r="A77" s="645" t="s">
        <v>45</v>
      </c>
      <c r="B77" s="642" t="s">
        <v>611</v>
      </c>
      <c r="C77" s="599" t="s">
        <v>39</v>
      </c>
      <c r="D77" s="641">
        <f t="shared" ref="D77" si="7">+D76</f>
        <v>74</v>
      </c>
    </row>
    <row r="78" spans="1:4" ht="14.3">
      <c r="A78" s="250" t="s">
        <v>44</v>
      </c>
      <c r="B78" s="642" t="s">
        <v>611</v>
      </c>
      <c r="C78" s="599" t="s">
        <v>40</v>
      </c>
      <c r="D78" s="641">
        <f>+D76+36</f>
        <v>110</v>
      </c>
    </row>
    <row r="79" spans="1:4" ht="14.3">
      <c r="A79" s="250" t="s">
        <v>44</v>
      </c>
      <c r="B79" s="642" t="s">
        <v>611</v>
      </c>
      <c r="C79" s="599" t="s">
        <v>41</v>
      </c>
      <c r="D79" s="641">
        <f>+D76+36</f>
        <v>110</v>
      </c>
    </row>
    <row r="80" spans="1:4" ht="14.3">
      <c r="A80" s="646" t="s">
        <v>44</v>
      </c>
      <c r="B80" s="643" t="s">
        <v>611</v>
      </c>
      <c r="C80" s="602" t="s">
        <v>42</v>
      </c>
      <c r="D80" s="644">
        <f>+D76+8</f>
        <v>82</v>
      </c>
    </row>
    <row r="81" spans="1:4" ht="14.3">
      <c r="A81" s="645" t="s">
        <v>44</v>
      </c>
      <c r="B81" s="642" t="s">
        <v>612</v>
      </c>
      <c r="C81" s="599" t="s">
        <v>38</v>
      </c>
      <c r="D81" s="641">
        <v>95</v>
      </c>
    </row>
    <row r="82" spans="1:4" ht="14.3">
      <c r="A82" s="645" t="s">
        <v>45</v>
      </c>
      <c r="B82" s="642" t="s">
        <v>612</v>
      </c>
      <c r="C82" s="599" t="s">
        <v>39</v>
      </c>
      <c r="D82" s="641">
        <f t="shared" ref="D82" si="8">+D81</f>
        <v>95</v>
      </c>
    </row>
    <row r="83" spans="1:4" ht="14.3">
      <c r="A83" s="250" t="s">
        <v>44</v>
      </c>
      <c r="B83" s="642" t="s">
        <v>612</v>
      </c>
      <c r="C83" s="599" t="s">
        <v>40</v>
      </c>
      <c r="D83" s="641">
        <f>+D81+36</f>
        <v>131</v>
      </c>
    </row>
    <row r="84" spans="1:4" ht="14.3">
      <c r="A84" s="250" t="s">
        <v>44</v>
      </c>
      <c r="B84" s="642" t="s">
        <v>612</v>
      </c>
      <c r="C84" s="599" t="s">
        <v>41</v>
      </c>
      <c r="D84" s="641">
        <f>+D81+36</f>
        <v>131</v>
      </c>
    </row>
    <row r="85" spans="1:4" ht="14.3">
      <c r="A85" s="646" t="s">
        <v>44</v>
      </c>
      <c r="B85" s="643" t="s">
        <v>612</v>
      </c>
      <c r="C85" s="602" t="s">
        <v>42</v>
      </c>
      <c r="D85" s="644">
        <f>+D81+8</f>
        <v>103</v>
      </c>
    </row>
    <row r="86" spans="1:4" ht="14.3">
      <c r="A86" s="645" t="s">
        <v>44</v>
      </c>
      <c r="B86" s="642" t="s">
        <v>613</v>
      </c>
      <c r="C86" s="599" t="s">
        <v>38</v>
      </c>
      <c r="D86" s="641">
        <v>108</v>
      </c>
    </row>
    <row r="87" spans="1:4" ht="14.3">
      <c r="A87" s="645" t="s">
        <v>45</v>
      </c>
      <c r="B87" s="642" t="s">
        <v>613</v>
      </c>
      <c r="C87" s="599" t="s">
        <v>39</v>
      </c>
      <c r="D87" s="641">
        <f t="shared" ref="D87" si="9">+D86</f>
        <v>108</v>
      </c>
    </row>
    <row r="88" spans="1:4" ht="14.3">
      <c r="A88" s="250" t="s">
        <v>44</v>
      </c>
      <c r="B88" s="642" t="s">
        <v>613</v>
      </c>
      <c r="C88" s="599" t="s">
        <v>40</v>
      </c>
      <c r="D88" s="641">
        <f>+D86+36</f>
        <v>144</v>
      </c>
    </row>
    <row r="89" spans="1:4" ht="14.3">
      <c r="A89" s="250" t="s">
        <v>44</v>
      </c>
      <c r="B89" s="642" t="s">
        <v>613</v>
      </c>
      <c r="C89" s="599" t="s">
        <v>41</v>
      </c>
      <c r="D89" s="641">
        <f>+D86+36</f>
        <v>144</v>
      </c>
    </row>
    <row r="90" spans="1:4" ht="14.3">
      <c r="A90" s="646" t="s">
        <v>44</v>
      </c>
      <c r="B90" s="643" t="s">
        <v>613</v>
      </c>
      <c r="C90" s="602" t="s">
        <v>42</v>
      </c>
      <c r="D90" s="644">
        <f>+D86+8</f>
        <v>116</v>
      </c>
    </row>
    <row r="91" spans="1:4" ht="14.3">
      <c r="A91" s="645" t="s">
        <v>44</v>
      </c>
      <c r="B91" s="642" t="s">
        <v>614</v>
      </c>
      <c r="C91" s="599" t="s">
        <v>38</v>
      </c>
      <c r="D91" s="641">
        <v>130</v>
      </c>
    </row>
    <row r="92" spans="1:4" ht="14.3">
      <c r="A92" s="645" t="s">
        <v>45</v>
      </c>
      <c r="B92" s="642" t="s">
        <v>614</v>
      </c>
      <c r="C92" s="599" t="s">
        <v>39</v>
      </c>
      <c r="D92" s="641">
        <f t="shared" ref="D92" si="10">+D91</f>
        <v>130</v>
      </c>
    </row>
    <row r="93" spans="1:4" ht="14.3">
      <c r="A93" s="250" t="s">
        <v>44</v>
      </c>
      <c r="B93" s="642" t="s">
        <v>614</v>
      </c>
      <c r="C93" s="599" t="s">
        <v>40</v>
      </c>
      <c r="D93" s="641">
        <f>+D91+36</f>
        <v>166</v>
      </c>
    </row>
    <row r="94" spans="1:4" ht="14.3">
      <c r="A94" s="250" t="s">
        <v>44</v>
      </c>
      <c r="B94" s="642" t="s">
        <v>614</v>
      </c>
      <c r="C94" s="599" t="s">
        <v>41</v>
      </c>
      <c r="D94" s="641">
        <f>+D91+36</f>
        <v>166</v>
      </c>
    </row>
    <row r="95" spans="1:4" ht="14.3">
      <c r="A95" s="646" t="s">
        <v>44</v>
      </c>
      <c r="B95" s="643" t="s">
        <v>614</v>
      </c>
      <c r="C95" s="602" t="s">
        <v>42</v>
      </c>
      <c r="D95" s="644">
        <f>+D91+8</f>
        <v>138</v>
      </c>
    </row>
    <row r="96" spans="1:4">
      <c r="A96" s="632" t="s">
        <v>47</v>
      </c>
      <c r="B96" s="632" t="s">
        <v>254</v>
      </c>
      <c r="C96" s="632" t="s">
        <v>38</v>
      </c>
      <c r="D96" s="554">
        <v>186</v>
      </c>
    </row>
    <row r="97" spans="1:4" ht="14.3">
      <c r="A97" s="247" t="s">
        <v>47</v>
      </c>
      <c r="B97" s="553" t="s">
        <v>255</v>
      </c>
      <c r="C97" s="553" t="s">
        <v>39</v>
      </c>
      <c r="D97" s="641">
        <f t="shared" ref="D97" si="11">+D96</f>
        <v>186</v>
      </c>
    </row>
    <row r="98" spans="1:4" ht="14.3">
      <c r="A98" s="247" t="s">
        <v>47</v>
      </c>
      <c r="B98" s="553" t="s">
        <v>255</v>
      </c>
      <c r="C98" s="553" t="s">
        <v>40</v>
      </c>
      <c r="D98" s="641">
        <f>+D96+36</f>
        <v>222</v>
      </c>
    </row>
    <row r="99" spans="1:4" ht="14.3">
      <c r="A99" s="247" t="s">
        <v>47</v>
      </c>
      <c r="B99" s="553" t="s">
        <v>255</v>
      </c>
      <c r="C99" s="553" t="s">
        <v>41</v>
      </c>
      <c r="D99" s="641">
        <f>+D96+36</f>
        <v>222</v>
      </c>
    </row>
    <row r="100" spans="1:4" ht="14.3">
      <c r="A100" s="623" t="s">
        <v>47</v>
      </c>
      <c r="B100" s="553" t="s">
        <v>255</v>
      </c>
      <c r="C100" s="623" t="s">
        <v>42</v>
      </c>
      <c r="D100" s="644">
        <f>+D96+8</f>
        <v>194</v>
      </c>
    </row>
    <row r="101" spans="1:4">
      <c r="A101" s="632" t="s">
        <v>47</v>
      </c>
      <c r="B101" s="632" t="s">
        <v>256</v>
      </c>
      <c r="C101" s="632" t="s">
        <v>46</v>
      </c>
      <c r="D101" s="554">
        <v>221</v>
      </c>
    </row>
    <row r="102" spans="1:4">
      <c r="A102" s="247" t="s">
        <v>47</v>
      </c>
      <c r="B102" s="553" t="s">
        <v>256</v>
      </c>
      <c r="C102" s="553" t="s">
        <v>199</v>
      </c>
      <c r="D102" s="554">
        <f>+D101+36</f>
        <v>257</v>
      </c>
    </row>
    <row r="103" spans="1:4">
      <c r="A103" s="247" t="s">
        <v>47</v>
      </c>
      <c r="B103" s="553" t="s">
        <v>256</v>
      </c>
      <c r="C103" s="553" t="s">
        <v>200</v>
      </c>
      <c r="D103" s="554">
        <f>+D101+36</f>
        <v>257</v>
      </c>
    </row>
    <row r="104" spans="1:4">
      <c r="A104" s="623" t="s">
        <v>47</v>
      </c>
      <c r="B104" s="623" t="s">
        <v>256</v>
      </c>
      <c r="C104" s="623" t="s">
        <v>50</v>
      </c>
      <c r="D104" s="625">
        <f>+D101+8</f>
        <v>229</v>
      </c>
    </row>
    <row r="107" spans="1:4" ht="16.3">
      <c r="A107" s="393" t="s">
        <v>838</v>
      </c>
    </row>
    <row r="108" spans="1:4" ht="16.3">
      <c r="A108" s="394" t="s">
        <v>839</v>
      </c>
    </row>
    <row r="109" spans="1:4" ht="16.3">
      <c r="A109" s="307" t="s">
        <v>615</v>
      </c>
    </row>
    <row r="110" spans="1:4" ht="16.3">
      <c r="A110" s="647" t="s">
        <v>460</v>
      </c>
    </row>
    <row r="111" spans="1:4">
      <c r="A111" s="1" t="s">
        <v>67</v>
      </c>
    </row>
    <row r="113" spans="1:2" ht="14.3">
      <c r="A113" s="381" t="s">
        <v>840</v>
      </c>
      <c r="B113" s="28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5"/>
  <sheetViews>
    <sheetView topLeftCell="A34" zoomScale="85" zoomScaleNormal="85" workbookViewId="0">
      <selection activeCell="A44" sqref="A44:XFD83"/>
    </sheetView>
  </sheetViews>
  <sheetFormatPr defaultColWidth="9.125" defaultRowHeight="12.9"/>
  <cols>
    <col min="1" max="1" width="16.125" style="1" customWidth="1"/>
    <col min="2" max="2" width="19.125" style="1" customWidth="1"/>
    <col min="3" max="3" width="21.25" style="1" customWidth="1"/>
    <col min="4" max="6" width="10.25" style="1" customWidth="1"/>
    <col min="7" max="16384" width="9.125" style="1"/>
  </cols>
  <sheetData>
    <row r="3" spans="1:6">
      <c r="A3" s="1" t="s">
        <v>20</v>
      </c>
      <c r="B3" s="1" t="s">
        <v>21</v>
      </c>
      <c r="D3" s="34"/>
      <c r="E3" s="34"/>
      <c r="F3" s="34"/>
    </row>
    <row r="4" spans="1:6">
      <c r="A4" s="1" t="s">
        <v>22</v>
      </c>
      <c r="B4" s="1" t="s">
        <v>48</v>
      </c>
      <c r="D4" s="34"/>
      <c r="E4" s="34"/>
      <c r="F4" s="34"/>
    </row>
    <row r="5" spans="1:6">
      <c r="A5" s="1" t="s">
        <v>23</v>
      </c>
      <c r="B5" s="1" t="s">
        <v>656</v>
      </c>
      <c r="D5" s="34"/>
      <c r="E5" s="34"/>
      <c r="F5" s="34"/>
    </row>
    <row r="6" spans="1:6">
      <c r="A6" s="1" t="s">
        <v>24</v>
      </c>
      <c r="B6" s="1" t="s">
        <v>25</v>
      </c>
      <c r="D6" s="34"/>
      <c r="E6" s="34"/>
      <c r="F6" s="34"/>
    </row>
    <row r="7" spans="1:6">
      <c r="A7" s="1" t="s">
        <v>26</v>
      </c>
      <c r="B7" s="1" t="s">
        <v>27</v>
      </c>
      <c r="D7" s="34"/>
      <c r="E7" s="34"/>
      <c r="F7" s="34"/>
    </row>
    <row r="8" spans="1:6">
      <c r="A8" s="1" t="s">
        <v>28</v>
      </c>
      <c r="B8" s="1" t="s">
        <v>773</v>
      </c>
      <c r="D8" s="34"/>
      <c r="E8" s="34"/>
      <c r="F8" s="34"/>
    </row>
    <row r="9" spans="1:6">
      <c r="A9" s="1" t="s">
        <v>29</v>
      </c>
      <c r="B9" s="1" t="s">
        <v>30</v>
      </c>
      <c r="D9" s="34"/>
      <c r="E9" s="34"/>
      <c r="F9" s="34"/>
    </row>
    <row r="10" spans="1:6" ht="14.3">
      <c r="A10" s="1" t="s">
        <v>31</v>
      </c>
      <c r="B10" s="29" t="s">
        <v>32</v>
      </c>
      <c r="D10" s="34"/>
      <c r="E10" s="34"/>
      <c r="F10" s="34"/>
    </row>
    <row r="11" spans="1:6">
      <c r="A11" s="1" t="s">
        <v>33</v>
      </c>
      <c r="B11" s="1" t="s">
        <v>34</v>
      </c>
      <c r="D11" s="34"/>
      <c r="E11" s="34"/>
      <c r="F11" s="34"/>
    </row>
    <row r="12" spans="1:6">
      <c r="D12" s="34"/>
      <c r="E12" s="34"/>
      <c r="F12" s="34"/>
    </row>
    <row r="13" spans="1:6">
      <c r="A13" s="462" t="s">
        <v>35</v>
      </c>
      <c r="B13" s="727" t="s">
        <v>36</v>
      </c>
      <c r="C13" s="564" t="s">
        <v>37</v>
      </c>
      <c r="D13" s="728">
        <v>45231</v>
      </c>
      <c r="E13" s="728">
        <v>45296</v>
      </c>
    </row>
    <row r="14" spans="1:6">
      <c r="A14" s="170"/>
      <c r="B14" s="429"/>
      <c r="C14" s="159"/>
      <c r="D14" s="431">
        <v>45282</v>
      </c>
      <c r="E14" s="431">
        <v>45382</v>
      </c>
    </row>
    <row r="15" spans="1:6" ht="14.3">
      <c r="A15" s="727" t="s">
        <v>44</v>
      </c>
      <c r="B15" s="727" t="s">
        <v>659</v>
      </c>
      <c r="C15" s="727" t="s">
        <v>38</v>
      </c>
      <c r="D15" s="214">
        <v>131</v>
      </c>
      <c r="E15" s="214">
        <v>131</v>
      </c>
    </row>
    <row r="16" spans="1:6" ht="14.3">
      <c r="A16" s="207" t="s">
        <v>45</v>
      </c>
      <c r="B16" s="207" t="s">
        <v>659</v>
      </c>
      <c r="C16" s="207" t="s">
        <v>39</v>
      </c>
      <c r="D16" s="214">
        <f>+D15</f>
        <v>131</v>
      </c>
      <c r="E16" s="214">
        <f>+E15</f>
        <v>131</v>
      </c>
    </row>
    <row r="17" spans="1:9" ht="14.3">
      <c r="A17" s="207" t="s">
        <v>44</v>
      </c>
      <c r="B17" s="207" t="s">
        <v>659</v>
      </c>
      <c r="C17" s="207" t="s">
        <v>40</v>
      </c>
      <c r="D17" s="214">
        <f>+D15+48</f>
        <v>179</v>
      </c>
      <c r="E17" s="214">
        <f>+E15+48</f>
        <v>179</v>
      </c>
    </row>
    <row r="18" spans="1:9" ht="14.3">
      <c r="A18" s="207" t="s">
        <v>44</v>
      </c>
      <c r="B18" s="207" t="s">
        <v>659</v>
      </c>
      <c r="C18" s="207" t="s">
        <v>41</v>
      </c>
      <c r="D18" s="214">
        <f>+D15+13</f>
        <v>144</v>
      </c>
      <c r="E18" s="214">
        <f>+E15+13</f>
        <v>144</v>
      </c>
    </row>
    <row r="19" spans="1:9" ht="14.3">
      <c r="A19" s="429" t="s">
        <v>44</v>
      </c>
      <c r="B19" s="429" t="s">
        <v>659</v>
      </c>
      <c r="C19" s="429" t="s">
        <v>42</v>
      </c>
      <c r="D19" s="430">
        <f>+D15+13</f>
        <v>144</v>
      </c>
      <c r="E19" s="430">
        <f>+E15+13</f>
        <v>144</v>
      </c>
    </row>
    <row r="20" spans="1:9" ht="14.3">
      <c r="A20" s="462" t="s">
        <v>44</v>
      </c>
      <c r="B20" s="727" t="s">
        <v>870</v>
      </c>
      <c r="C20" s="727" t="s">
        <v>38</v>
      </c>
      <c r="D20" s="214">
        <v>179</v>
      </c>
      <c r="E20" s="214">
        <v>179</v>
      </c>
    </row>
    <row r="21" spans="1:9" ht="14.3">
      <c r="A21" s="170" t="s">
        <v>45</v>
      </c>
      <c r="B21" s="207" t="s">
        <v>870</v>
      </c>
      <c r="C21" s="207" t="s">
        <v>39</v>
      </c>
      <c r="D21" s="214">
        <f>+D20</f>
        <v>179</v>
      </c>
      <c r="E21" s="214">
        <f>+E20</f>
        <v>179</v>
      </c>
    </row>
    <row r="22" spans="1:9" ht="14.3">
      <c r="A22" s="170" t="s">
        <v>44</v>
      </c>
      <c r="B22" s="207" t="s">
        <v>870</v>
      </c>
      <c r="C22" s="207" t="s">
        <v>40</v>
      </c>
      <c r="D22" s="214">
        <f>+D20+48</f>
        <v>227</v>
      </c>
      <c r="E22" s="214">
        <f>+E20+48</f>
        <v>227</v>
      </c>
    </row>
    <row r="23" spans="1:9" ht="14.3">
      <c r="A23" s="170" t="s">
        <v>44</v>
      </c>
      <c r="B23" s="207" t="s">
        <v>870</v>
      </c>
      <c r="C23" s="207" t="s">
        <v>41</v>
      </c>
      <c r="D23" s="214">
        <f>+D20+13</f>
        <v>192</v>
      </c>
      <c r="E23" s="214">
        <f>+E20+13</f>
        <v>192</v>
      </c>
    </row>
    <row r="24" spans="1:9" ht="14.3">
      <c r="A24" s="481" t="s">
        <v>44</v>
      </c>
      <c r="B24" s="429" t="s">
        <v>870</v>
      </c>
      <c r="C24" s="456" t="s">
        <v>42</v>
      </c>
      <c r="D24" s="430">
        <f>+D20+13</f>
        <v>192</v>
      </c>
      <c r="E24" s="430">
        <f>+E20+13</f>
        <v>192</v>
      </c>
    </row>
    <row r="25" spans="1:9" ht="14.3">
      <c r="A25" s="462" t="s">
        <v>44</v>
      </c>
      <c r="B25" s="727" t="s">
        <v>871</v>
      </c>
      <c r="C25" s="727" t="s">
        <v>38</v>
      </c>
      <c r="D25" s="214">
        <v>187</v>
      </c>
      <c r="E25" s="214">
        <v>187</v>
      </c>
    </row>
    <row r="26" spans="1:9" ht="14.3">
      <c r="A26" s="170" t="s">
        <v>45</v>
      </c>
      <c r="B26" s="207" t="s">
        <v>871</v>
      </c>
      <c r="C26" s="207" t="s">
        <v>39</v>
      </c>
      <c r="D26" s="214">
        <f>+D25</f>
        <v>187</v>
      </c>
      <c r="E26" s="214">
        <f>+E25</f>
        <v>187</v>
      </c>
    </row>
    <row r="27" spans="1:9" ht="14.3">
      <c r="A27" s="170" t="s">
        <v>44</v>
      </c>
      <c r="B27" s="207" t="s">
        <v>871</v>
      </c>
      <c r="C27" s="207" t="s">
        <v>40</v>
      </c>
      <c r="D27" s="214">
        <f>+D25+68</f>
        <v>255</v>
      </c>
      <c r="E27" s="214">
        <f>+E25+68</f>
        <v>255</v>
      </c>
    </row>
    <row r="28" spans="1:9" ht="14.3">
      <c r="A28" s="170" t="s">
        <v>44</v>
      </c>
      <c r="B28" s="207" t="s">
        <v>871</v>
      </c>
      <c r="C28" s="207" t="s">
        <v>41</v>
      </c>
      <c r="D28" s="214">
        <f>+D25+38</f>
        <v>225</v>
      </c>
      <c r="E28" s="214">
        <f>+E25+38</f>
        <v>225</v>
      </c>
    </row>
    <row r="29" spans="1:9" ht="14.3">
      <c r="A29" s="481" t="s">
        <v>44</v>
      </c>
      <c r="B29" s="429" t="s">
        <v>871</v>
      </c>
      <c r="C29" s="456" t="s">
        <v>42</v>
      </c>
      <c r="D29" s="430">
        <f>+D25+38</f>
        <v>225</v>
      </c>
      <c r="E29" s="430">
        <f>+E25+38</f>
        <v>225</v>
      </c>
    </row>
    <row r="30" spans="1:9" ht="14.3">
      <c r="B30" s="35"/>
      <c r="C30" s="68"/>
      <c r="D30" s="119"/>
      <c r="E30" s="119"/>
    </row>
    <row r="31" spans="1:9" s="2" customFormat="1" ht="16.3">
      <c r="A31" s="452" t="s">
        <v>872</v>
      </c>
      <c r="C31" s="114"/>
      <c r="D31" s="115"/>
      <c r="E31" s="115"/>
      <c r="F31" s="116"/>
      <c r="G31" s="116"/>
      <c r="H31" s="116"/>
      <c r="I31" s="116"/>
    </row>
    <row r="32" spans="1:9" s="2" customFormat="1" ht="16.3">
      <c r="A32" s="452" t="s">
        <v>873</v>
      </c>
      <c r="C32" s="114"/>
      <c r="D32" s="115"/>
      <c r="E32" s="115"/>
      <c r="F32" s="116"/>
      <c r="G32" s="116"/>
      <c r="H32" s="116"/>
      <c r="I32" s="116"/>
    </row>
    <row r="33" spans="1:9" s="2" customFormat="1" ht="14.3">
      <c r="A33" s="453" t="s">
        <v>874</v>
      </c>
      <c r="C33" s="114"/>
      <c r="D33" s="115"/>
      <c r="E33" s="115"/>
      <c r="F33" s="116"/>
      <c r="G33" s="116"/>
      <c r="H33" s="116"/>
      <c r="I33" s="116"/>
    </row>
    <row r="34" spans="1:9" s="2" customFormat="1" ht="14.3">
      <c r="A34" s="454" t="s">
        <v>875</v>
      </c>
      <c r="C34" s="114"/>
      <c r="D34" s="115"/>
      <c r="E34" s="115"/>
      <c r="F34" s="116"/>
      <c r="G34" s="116"/>
      <c r="H34" s="116"/>
      <c r="I34" s="116"/>
    </row>
    <row r="35" spans="1:9" ht="16.3">
      <c r="A35" s="455" t="s">
        <v>876</v>
      </c>
      <c r="D35" s="34"/>
      <c r="E35" s="34"/>
      <c r="F35" s="34"/>
    </row>
    <row r="36" spans="1:9" ht="16.3">
      <c r="A36" s="504" t="s">
        <v>657</v>
      </c>
    </row>
    <row r="37" spans="1:9" ht="16.3">
      <c r="A37" s="734" t="s">
        <v>877</v>
      </c>
      <c r="D37" s="34"/>
      <c r="E37" s="34"/>
      <c r="F37" s="34"/>
    </row>
    <row r="38" spans="1:9">
      <c r="A38" s="1" t="s">
        <v>658</v>
      </c>
      <c r="D38" s="34"/>
      <c r="E38" s="34"/>
      <c r="F38" s="34"/>
    </row>
    <row r="39" spans="1:9">
      <c r="A39" s="1" t="s">
        <v>730</v>
      </c>
      <c r="D39" s="34"/>
      <c r="E39" s="34"/>
    </row>
    <row r="41" spans="1:9" ht="14.3">
      <c r="A41" s="282" t="s">
        <v>878</v>
      </c>
      <c r="B41" s="283"/>
    </row>
    <row r="43" spans="1:9">
      <c r="D43" s="34"/>
      <c r="E43" s="34"/>
    </row>
    <row r="45" spans="1:9">
      <c r="D45" s="34"/>
      <c r="E45" s="34"/>
      <c r="F45" s="3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topLeftCell="A10" workbookViewId="0"/>
  </sheetViews>
  <sheetFormatPr defaultColWidth="9.125" defaultRowHeight="12.9"/>
  <cols>
    <col min="1" max="1" width="18.125" style="1" customWidth="1"/>
    <col min="2" max="2" width="22.75" style="1" customWidth="1"/>
    <col min="3" max="3" width="20.25" style="1" customWidth="1"/>
    <col min="4" max="4" width="11.625" style="1" customWidth="1"/>
    <col min="5" max="5" width="10.875" style="34" customWidth="1"/>
    <col min="6" max="6" width="11.625" style="1" customWidth="1"/>
    <col min="7" max="7" width="16.625" style="1" customWidth="1"/>
    <col min="8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48</v>
      </c>
    </row>
    <row r="5" spans="1:5">
      <c r="A5" s="1" t="s">
        <v>23</v>
      </c>
      <c r="B5" s="1" t="s">
        <v>405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651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462" t="s">
        <v>35</v>
      </c>
      <c r="B13" s="435" t="s">
        <v>36</v>
      </c>
      <c r="C13" s="435" t="s">
        <v>37</v>
      </c>
      <c r="D13" s="477">
        <v>45017</v>
      </c>
      <c r="E13" s="482">
        <v>45170</v>
      </c>
    </row>
    <row r="14" spans="1:5">
      <c r="A14" s="247"/>
      <c r="B14" s="159"/>
      <c r="C14" s="35"/>
      <c r="D14" s="431">
        <v>45107</v>
      </c>
      <c r="E14" s="232">
        <v>45230</v>
      </c>
    </row>
    <row r="15" spans="1:5" ht="14.3">
      <c r="A15" s="478" t="s">
        <v>44</v>
      </c>
      <c r="B15" s="462" t="s">
        <v>271</v>
      </c>
      <c r="C15" s="478" t="s">
        <v>38</v>
      </c>
      <c r="D15" s="214">
        <v>46</v>
      </c>
      <c r="E15" s="363">
        <v>46</v>
      </c>
    </row>
    <row r="16" spans="1:5" ht="14.3">
      <c r="A16" s="207" t="s">
        <v>45</v>
      </c>
      <c r="B16" s="247" t="s">
        <v>271</v>
      </c>
      <c r="C16" s="207" t="s">
        <v>39</v>
      </c>
      <c r="D16" s="214">
        <f>+D15</f>
        <v>46</v>
      </c>
      <c r="E16" s="214">
        <f>+E15</f>
        <v>46</v>
      </c>
    </row>
    <row r="17" spans="1:6" ht="14.3">
      <c r="A17" s="247" t="s">
        <v>44</v>
      </c>
      <c r="B17" s="247" t="s">
        <v>271</v>
      </c>
      <c r="C17" s="207" t="s">
        <v>40</v>
      </c>
      <c r="D17" s="214">
        <f>+D15+27</f>
        <v>73</v>
      </c>
      <c r="E17" s="214">
        <f>+E15+27</f>
        <v>73</v>
      </c>
    </row>
    <row r="18" spans="1:6" ht="14.3">
      <c r="A18" s="247" t="s">
        <v>44</v>
      </c>
      <c r="B18" s="247" t="s">
        <v>271</v>
      </c>
      <c r="C18" s="207" t="s">
        <v>41</v>
      </c>
      <c r="D18" s="214">
        <f>+D15+27</f>
        <v>73</v>
      </c>
      <c r="E18" s="214">
        <f>+E15+27</f>
        <v>73</v>
      </c>
    </row>
    <row r="19" spans="1:6" ht="14.3">
      <c r="A19" s="429" t="s">
        <v>44</v>
      </c>
      <c r="B19" s="429" t="s">
        <v>271</v>
      </c>
      <c r="C19" s="429" t="s">
        <v>42</v>
      </c>
      <c r="D19" s="430">
        <f>+D15+7</f>
        <v>53</v>
      </c>
      <c r="E19" s="430">
        <f>+E15+7</f>
        <v>53</v>
      </c>
    </row>
    <row r="20" spans="1:6" s="35" customFormat="1" ht="14.3">
      <c r="A20" s="227" t="s">
        <v>694</v>
      </c>
      <c r="E20" s="69"/>
    </row>
    <row r="21" spans="1:6" ht="14.3">
      <c r="A21" s="29" t="s">
        <v>406</v>
      </c>
    </row>
    <row r="22" spans="1:6">
      <c r="A22" s="1" t="s">
        <v>417</v>
      </c>
    </row>
    <row r="24" spans="1:6" ht="14.3">
      <c r="A24" s="364" t="s">
        <v>693</v>
      </c>
      <c r="B24" s="365"/>
    </row>
    <row r="26" spans="1:6">
      <c r="F26" s="34"/>
    </row>
    <row r="27" spans="1:6">
      <c r="A27" s="1" t="s">
        <v>20</v>
      </c>
      <c r="B27" s="1" t="s">
        <v>21</v>
      </c>
      <c r="F27" s="34"/>
    </row>
    <row r="28" spans="1:6">
      <c r="A28" s="1" t="s">
        <v>22</v>
      </c>
      <c r="B28" s="1" t="s">
        <v>48</v>
      </c>
      <c r="F28" s="34"/>
    </row>
    <row r="29" spans="1:6">
      <c r="A29" s="1" t="s">
        <v>23</v>
      </c>
      <c r="B29" s="1" t="s">
        <v>405</v>
      </c>
      <c r="F29" s="34"/>
    </row>
    <row r="30" spans="1:6">
      <c r="A30" s="1" t="s">
        <v>24</v>
      </c>
      <c r="B30" s="1" t="s">
        <v>25</v>
      </c>
      <c r="F30" s="34"/>
    </row>
    <row r="31" spans="1:6">
      <c r="A31" s="1" t="s">
        <v>26</v>
      </c>
      <c r="B31" s="1" t="s">
        <v>27</v>
      </c>
      <c r="F31" s="34"/>
    </row>
    <row r="32" spans="1:6">
      <c r="A32" s="1" t="s">
        <v>28</v>
      </c>
      <c r="B32" s="1" t="s">
        <v>773</v>
      </c>
      <c r="F32" s="34"/>
    </row>
    <row r="33" spans="1:6">
      <c r="A33" s="1" t="s">
        <v>29</v>
      </c>
      <c r="B33" s="1" t="s">
        <v>30</v>
      </c>
      <c r="F33" s="34"/>
    </row>
    <row r="34" spans="1:6" ht="14.3">
      <c r="A34" s="1" t="s">
        <v>31</v>
      </c>
      <c r="B34" s="29" t="s">
        <v>32</v>
      </c>
      <c r="F34" s="34"/>
    </row>
    <row r="35" spans="1:6">
      <c r="A35" s="1" t="s">
        <v>33</v>
      </c>
      <c r="B35" s="1" t="s">
        <v>34</v>
      </c>
      <c r="F35" s="34"/>
    </row>
    <row r="36" spans="1:6">
      <c r="F36" s="34"/>
    </row>
    <row r="37" spans="1:6">
      <c r="A37" s="606" t="s">
        <v>35</v>
      </c>
      <c r="B37" s="564" t="s">
        <v>36</v>
      </c>
      <c r="C37" s="564" t="s">
        <v>37</v>
      </c>
      <c r="D37" s="608">
        <v>45231</v>
      </c>
      <c r="E37" s="608">
        <v>45283</v>
      </c>
      <c r="F37" s="608">
        <v>45297</v>
      </c>
    </row>
    <row r="38" spans="1:6">
      <c r="A38" s="247"/>
      <c r="B38" s="159"/>
      <c r="C38" s="35"/>
      <c r="D38" s="609">
        <v>45282</v>
      </c>
      <c r="E38" s="609">
        <v>45296</v>
      </c>
      <c r="F38" s="609">
        <v>45382</v>
      </c>
    </row>
    <row r="39" spans="1:6" ht="14.3">
      <c r="A39" s="607" t="s">
        <v>44</v>
      </c>
      <c r="B39" s="606" t="s">
        <v>271</v>
      </c>
      <c r="C39" s="607" t="s">
        <v>38</v>
      </c>
      <c r="D39" s="363">
        <v>47</v>
      </c>
      <c r="E39" s="363">
        <v>58</v>
      </c>
      <c r="F39" s="363">
        <v>47</v>
      </c>
    </row>
    <row r="40" spans="1:6" ht="14.3">
      <c r="A40" s="207" t="s">
        <v>45</v>
      </c>
      <c r="B40" s="247" t="s">
        <v>271</v>
      </c>
      <c r="C40" s="207" t="s">
        <v>39</v>
      </c>
      <c r="D40" s="214">
        <f>+D39</f>
        <v>47</v>
      </c>
      <c r="E40" s="214">
        <f>+E39</f>
        <v>58</v>
      </c>
      <c r="F40" s="214">
        <f>+F39</f>
        <v>47</v>
      </c>
    </row>
    <row r="41" spans="1:6" ht="14.3">
      <c r="A41" s="247" t="s">
        <v>44</v>
      </c>
      <c r="B41" s="247" t="s">
        <v>271</v>
      </c>
      <c r="C41" s="207" t="s">
        <v>40</v>
      </c>
      <c r="D41" s="214">
        <f>+D39+27</f>
        <v>74</v>
      </c>
      <c r="E41" s="214">
        <f>+E39+27</f>
        <v>85</v>
      </c>
      <c r="F41" s="214">
        <f>+F39+27</f>
        <v>74</v>
      </c>
    </row>
    <row r="42" spans="1:6" ht="14.3">
      <c r="A42" s="247" t="s">
        <v>44</v>
      </c>
      <c r="B42" s="247" t="s">
        <v>271</v>
      </c>
      <c r="C42" s="207" t="s">
        <v>41</v>
      </c>
      <c r="D42" s="214">
        <f>+D39+27</f>
        <v>74</v>
      </c>
      <c r="E42" s="214">
        <f>+E39+27</f>
        <v>85</v>
      </c>
      <c r="F42" s="214">
        <f>+F39+27</f>
        <v>74</v>
      </c>
    </row>
    <row r="43" spans="1:6" ht="14.3">
      <c r="A43" s="429" t="s">
        <v>44</v>
      </c>
      <c r="B43" s="429" t="s">
        <v>271</v>
      </c>
      <c r="C43" s="429" t="s">
        <v>42</v>
      </c>
      <c r="D43" s="430">
        <f>+D39+7</f>
        <v>54</v>
      </c>
      <c r="E43" s="430">
        <f>+E39+7</f>
        <v>65</v>
      </c>
      <c r="F43" s="430">
        <f>+F39+7</f>
        <v>54</v>
      </c>
    </row>
    <row r="44" spans="1:6" ht="14.3">
      <c r="A44" s="607" t="s">
        <v>44</v>
      </c>
      <c r="B44" s="606" t="s">
        <v>173</v>
      </c>
      <c r="C44" s="607" t="s">
        <v>38</v>
      </c>
      <c r="D44" s="363">
        <v>54</v>
      </c>
      <c r="E44" s="363">
        <v>65</v>
      </c>
      <c r="F44" s="363">
        <v>54</v>
      </c>
    </row>
    <row r="45" spans="1:6" ht="14.3">
      <c r="A45" s="207" t="s">
        <v>45</v>
      </c>
      <c r="B45" s="247" t="s">
        <v>173</v>
      </c>
      <c r="C45" s="207" t="s">
        <v>39</v>
      </c>
      <c r="D45" s="214">
        <f>+D44</f>
        <v>54</v>
      </c>
      <c r="E45" s="214">
        <f>+E44</f>
        <v>65</v>
      </c>
      <c r="F45" s="214">
        <f>+F44</f>
        <v>54</v>
      </c>
    </row>
    <row r="46" spans="1:6" ht="14.3">
      <c r="A46" s="247" t="s">
        <v>44</v>
      </c>
      <c r="B46" s="247" t="s">
        <v>173</v>
      </c>
      <c r="C46" s="207" t="s">
        <v>40</v>
      </c>
      <c r="D46" s="214">
        <f>+D44+27</f>
        <v>81</v>
      </c>
      <c r="E46" s="214">
        <f>+E44+27</f>
        <v>92</v>
      </c>
      <c r="F46" s="214">
        <f>+F44+27</f>
        <v>81</v>
      </c>
    </row>
    <row r="47" spans="1:6" ht="14.3">
      <c r="A47" s="247" t="s">
        <v>44</v>
      </c>
      <c r="B47" s="247" t="s">
        <v>173</v>
      </c>
      <c r="C47" s="207" t="s">
        <v>41</v>
      </c>
      <c r="D47" s="214">
        <f>+D44+27</f>
        <v>81</v>
      </c>
      <c r="E47" s="214">
        <f>+E44+27</f>
        <v>92</v>
      </c>
      <c r="F47" s="214">
        <f>+F44+27</f>
        <v>81</v>
      </c>
    </row>
    <row r="48" spans="1:6" ht="14.3">
      <c r="A48" s="429" t="s">
        <v>44</v>
      </c>
      <c r="B48" s="429" t="s">
        <v>173</v>
      </c>
      <c r="C48" s="429" t="s">
        <v>42</v>
      </c>
      <c r="D48" s="430">
        <f>+D44+7</f>
        <v>61</v>
      </c>
      <c r="E48" s="430">
        <f>+E44+7</f>
        <v>72</v>
      </c>
      <c r="F48" s="430">
        <f>+F44+7</f>
        <v>61</v>
      </c>
    </row>
    <row r="49" spans="1:6" s="35" customFormat="1" ht="14.3">
      <c r="A49" s="227" t="s">
        <v>694</v>
      </c>
      <c r="E49" s="69"/>
      <c r="F49" s="69"/>
    </row>
    <row r="50" spans="1:6" ht="14.3">
      <c r="A50" s="29" t="s">
        <v>813</v>
      </c>
      <c r="F50" s="34"/>
    </row>
    <row r="51" spans="1:6">
      <c r="A51" s="1" t="s">
        <v>406</v>
      </c>
      <c r="F51" s="34"/>
    </row>
    <row r="52" spans="1:6">
      <c r="A52" s="1" t="s">
        <v>417</v>
      </c>
      <c r="F52" s="34"/>
    </row>
    <row r="53" spans="1:6">
      <c r="F53" s="34"/>
    </row>
    <row r="54" spans="1:6" ht="14.3">
      <c r="A54" s="364" t="s">
        <v>811</v>
      </c>
      <c r="B54" s="365"/>
      <c r="F54" s="34"/>
    </row>
    <row r="55" spans="1:6">
      <c r="F55" s="34"/>
    </row>
    <row r="56" spans="1:6">
      <c r="F56" s="3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48"/>
  <sheetViews>
    <sheetView topLeftCell="A13" workbookViewId="0">
      <selection activeCell="C7" sqref="C7"/>
    </sheetView>
  </sheetViews>
  <sheetFormatPr defaultRowHeight="12.9"/>
  <cols>
    <col min="1" max="1" width="14.875" style="1" customWidth="1"/>
    <col min="2" max="2" width="25.5" style="1" customWidth="1"/>
    <col min="3" max="3" width="18" style="1" customWidth="1"/>
    <col min="4" max="7" width="10.5" style="1" customWidth="1"/>
    <col min="8" max="16384" width="9" style="1"/>
  </cols>
  <sheetData>
    <row r="3" spans="1:7">
      <c r="A3" s="1" t="s">
        <v>20</v>
      </c>
      <c r="B3" s="1" t="s">
        <v>21</v>
      </c>
    </row>
    <row r="4" spans="1:7">
      <c r="A4" s="1" t="s">
        <v>22</v>
      </c>
      <c r="B4" s="1" t="s">
        <v>68</v>
      </c>
    </row>
    <row r="5" spans="1:7">
      <c r="A5" s="1" t="s">
        <v>23</v>
      </c>
      <c r="B5" s="1" t="s">
        <v>841</v>
      </c>
    </row>
    <row r="6" spans="1:7">
      <c r="A6" s="1" t="s">
        <v>24</v>
      </c>
      <c r="B6" s="1" t="s">
        <v>25</v>
      </c>
    </row>
    <row r="7" spans="1:7">
      <c r="A7" s="1" t="s">
        <v>26</v>
      </c>
      <c r="B7" s="1" t="s">
        <v>27</v>
      </c>
    </row>
    <row r="8" spans="1:7">
      <c r="A8" s="1" t="s">
        <v>28</v>
      </c>
      <c r="B8" s="1" t="s">
        <v>773</v>
      </c>
    </row>
    <row r="9" spans="1:7">
      <c r="A9" s="1" t="s">
        <v>29</v>
      </c>
      <c r="B9" s="1" t="s">
        <v>30</v>
      </c>
    </row>
    <row r="10" spans="1:7" ht="14.3">
      <c r="A10" s="1" t="s">
        <v>31</v>
      </c>
      <c r="B10" s="29" t="s">
        <v>32</v>
      </c>
    </row>
    <row r="11" spans="1:7">
      <c r="A11" s="1" t="s">
        <v>33</v>
      </c>
      <c r="B11" s="1" t="s">
        <v>34</v>
      </c>
    </row>
    <row r="13" spans="1:7">
      <c r="A13" s="756" t="s">
        <v>35</v>
      </c>
      <c r="B13" s="564" t="s">
        <v>36</v>
      </c>
      <c r="C13" s="564" t="s">
        <v>37</v>
      </c>
      <c r="D13" s="728">
        <v>45215</v>
      </c>
      <c r="E13" s="728">
        <v>45297</v>
      </c>
      <c r="F13" s="728">
        <v>45328</v>
      </c>
      <c r="G13" s="728">
        <v>45338</v>
      </c>
    </row>
    <row r="14" spans="1:7">
      <c r="A14" s="247"/>
      <c r="B14" s="159"/>
      <c r="C14" s="159"/>
      <c r="D14" s="740">
        <v>45279</v>
      </c>
      <c r="E14" s="740">
        <v>45327</v>
      </c>
      <c r="F14" s="740">
        <v>45337</v>
      </c>
      <c r="G14" s="740">
        <v>45382</v>
      </c>
    </row>
    <row r="15" spans="1:7">
      <c r="A15" s="727" t="s">
        <v>47</v>
      </c>
      <c r="B15" s="727" t="s">
        <v>264</v>
      </c>
      <c r="C15" s="727" t="s">
        <v>38</v>
      </c>
      <c r="D15" s="554">
        <v>288</v>
      </c>
      <c r="E15" s="554">
        <v>288</v>
      </c>
      <c r="F15" s="554">
        <v>321</v>
      </c>
      <c r="G15" s="554">
        <v>289</v>
      </c>
    </row>
    <row r="16" spans="1:7">
      <c r="A16" s="553" t="s">
        <v>47</v>
      </c>
      <c r="B16" s="553" t="s">
        <v>264</v>
      </c>
      <c r="C16" s="553" t="s">
        <v>41</v>
      </c>
      <c r="D16" s="554">
        <f>+D15+22</f>
        <v>310</v>
      </c>
      <c r="E16" s="554">
        <f>+E15+22</f>
        <v>310</v>
      </c>
      <c r="F16" s="554">
        <f>+F15+22</f>
        <v>343</v>
      </c>
      <c r="G16" s="554">
        <f>+G15+22</f>
        <v>311</v>
      </c>
    </row>
    <row r="17" spans="1:49">
      <c r="A17" s="739" t="s">
        <v>47</v>
      </c>
      <c r="B17" s="739" t="s">
        <v>264</v>
      </c>
      <c r="C17" s="739" t="s">
        <v>906</v>
      </c>
      <c r="D17" s="753">
        <f>+D15+16</f>
        <v>304</v>
      </c>
      <c r="E17" s="753">
        <f>+E15+16</f>
        <v>304</v>
      </c>
      <c r="F17" s="753">
        <f>+F15+16</f>
        <v>337</v>
      </c>
      <c r="G17" s="753">
        <f>+G15+16</f>
        <v>305</v>
      </c>
    </row>
    <row r="18" spans="1:49">
      <c r="A18" s="727" t="s">
        <v>47</v>
      </c>
      <c r="B18" s="727" t="s">
        <v>907</v>
      </c>
      <c r="C18" s="727" t="s">
        <v>38</v>
      </c>
      <c r="D18" s="554">
        <v>333</v>
      </c>
      <c r="E18" s="554">
        <v>333</v>
      </c>
      <c r="F18" s="554">
        <v>361</v>
      </c>
      <c r="G18" s="554">
        <v>335</v>
      </c>
    </row>
    <row r="19" spans="1:49">
      <c r="A19" s="553" t="s">
        <v>47</v>
      </c>
      <c r="B19" s="553" t="s">
        <v>907</v>
      </c>
      <c r="C19" s="553" t="s">
        <v>141</v>
      </c>
      <c r="D19" s="554">
        <f>+D18+22</f>
        <v>355</v>
      </c>
      <c r="E19" s="554">
        <f>+E18+22</f>
        <v>355</v>
      </c>
      <c r="F19" s="554">
        <f>+F18+22</f>
        <v>383</v>
      </c>
      <c r="G19" s="554">
        <f>+G18+22</f>
        <v>357</v>
      </c>
    </row>
    <row r="20" spans="1:49">
      <c r="A20" s="739" t="s">
        <v>47</v>
      </c>
      <c r="B20" s="739" t="s">
        <v>907</v>
      </c>
      <c r="C20" s="739" t="s">
        <v>906</v>
      </c>
      <c r="D20" s="753">
        <f>+D18+16</f>
        <v>349</v>
      </c>
      <c r="E20" s="753">
        <f>+E18+16</f>
        <v>349</v>
      </c>
      <c r="F20" s="753">
        <f>+F18+16</f>
        <v>377</v>
      </c>
      <c r="G20" s="753">
        <f>+G18+16</f>
        <v>351</v>
      </c>
    </row>
    <row r="21" spans="1:49">
      <c r="A21" s="727" t="s">
        <v>47</v>
      </c>
      <c r="B21" s="727" t="s">
        <v>708</v>
      </c>
      <c r="C21" s="553" t="s">
        <v>40</v>
      </c>
      <c r="D21" s="554">
        <v>494</v>
      </c>
      <c r="E21" s="554">
        <v>494</v>
      </c>
      <c r="F21" s="554">
        <v>517</v>
      </c>
      <c r="G21" s="554">
        <v>498</v>
      </c>
    </row>
    <row r="22" spans="1:49">
      <c r="A22" s="553" t="s">
        <v>47</v>
      </c>
      <c r="B22" s="553" t="s">
        <v>708</v>
      </c>
      <c r="C22" s="553" t="s">
        <v>141</v>
      </c>
      <c r="D22" s="554">
        <f>+D21</f>
        <v>494</v>
      </c>
      <c r="E22" s="554">
        <f>+E21</f>
        <v>494</v>
      </c>
      <c r="F22" s="554">
        <f>+F21</f>
        <v>517</v>
      </c>
      <c r="G22" s="554">
        <f>+G21</f>
        <v>498</v>
      </c>
    </row>
    <row r="23" spans="1:49">
      <c r="A23" s="553" t="s">
        <v>47</v>
      </c>
      <c r="B23" s="553" t="s">
        <v>708</v>
      </c>
      <c r="C23" s="739" t="s">
        <v>842</v>
      </c>
      <c r="D23" s="753">
        <f>+D21</f>
        <v>494</v>
      </c>
      <c r="E23" s="753">
        <f>+E21</f>
        <v>494</v>
      </c>
      <c r="F23" s="753">
        <f>+F21</f>
        <v>517</v>
      </c>
      <c r="G23" s="753">
        <f>+G21</f>
        <v>498</v>
      </c>
    </row>
    <row r="24" spans="1:49" ht="16.3">
      <c r="A24" s="761" t="s">
        <v>908</v>
      </c>
      <c r="B24" s="564"/>
      <c r="C24" s="564"/>
      <c r="D24" s="648"/>
      <c r="E24" s="69"/>
      <c r="F24" s="69"/>
      <c r="G24" s="69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ht="16.3">
      <c r="A25" s="762" t="s">
        <v>909</v>
      </c>
    </row>
    <row r="26" spans="1:49" ht="16.3">
      <c r="A26" s="762" t="s">
        <v>910</v>
      </c>
    </row>
    <row r="27" spans="1:49" ht="16.3">
      <c r="A27" s="762" t="s">
        <v>415</v>
      </c>
    </row>
    <row r="28" spans="1:49" ht="16.3">
      <c r="A28" s="763" t="s">
        <v>67</v>
      </c>
    </row>
    <row r="30" spans="1:49" ht="14.3">
      <c r="A30" s="364" t="s">
        <v>911</v>
      </c>
      <c r="B30" s="365"/>
    </row>
    <row r="37" spans="1:3" ht="16.3">
      <c r="A37" s="764"/>
      <c r="C37" s="473"/>
    </row>
    <row r="38" spans="1:3" ht="16.3">
      <c r="A38" s="764"/>
    </row>
    <row r="39" spans="1:3" ht="16.3">
      <c r="A39" s="764"/>
    </row>
    <row r="40" spans="1:3" ht="16.3">
      <c r="A40" s="765"/>
    </row>
    <row r="41" spans="1:3">
      <c r="A41" s="766"/>
    </row>
    <row r="42" spans="1:3">
      <c r="A42" s="767"/>
    </row>
    <row r="43" spans="1:3">
      <c r="A43" s="766"/>
    </row>
    <row r="48" spans="1:3" ht="14.3">
      <c r="A48" s="364"/>
      <c r="B48" s="36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workbookViewId="0"/>
  </sheetViews>
  <sheetFormatPr defaultColWidth="15.75" defaultRowHeight="12.9"/>
  <cols>
    <col min="1" max="1" width="15.75" style="1"/>
    <col min="2" max="2" width="23.5" style="1" customWidth="1"/>
    <col min="3" max="3" width="18.375" style="1" customWidth="1"/>
    <col min="4" max="6" width="11" style="1" customWidth="1"/>
    <col min="7" max="16384" width="15.75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892</v>
      </c>
    </row>
    <row r="5" spans="1:6">
      <c r="A5" s="1" t="s">
        <v>23</v>
      </c>
      <c r="B5" s="1" t="s">
        <v>885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773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3" spans="1:6">
      <c r="A13" s="743" t="s">
        <v>35</v>
      </c>
      <c r="B13" s="744" t="s">
        <v>36</v>
      </c>
      <c r="C13" s="564" t="s">
        <v>37</v>
      </c>
      <c r="D13" s="748">
        <v>45200</v>
      </c>
      <c r="E13" s="748">
        <v>45283</v>
      </c>
      <c r="F13" s="748">
        <v>45297</v>
      </c>
    </row>
    <row r="14" spans="1:6">
      <c r="A14" s="481"/>
      <c r="B14" s="429"/>
      <c r="C14" s="159"/>
      <c r="D14" s="431">
        <v>45282</v>
      </c>
      <c r="E14" s="431">
        <v>45296</v>
      </c>
      <c r="F14" s="431">
        <v>45382</v>
      </c>
    </row>
    <row r="15" spans="1:6" ht="14.3">
      <c r="A15" s="247" t="s">
        <v>44</v>
      </c>
      <c r="B15" s="744" t="s">
        <v>305</v>
      </c>
      <c r="C15" s="744" t="s">
        <v>38</v>
      </c>
      <c r="D15" s="745">
        <v>101</v>
      </c>
      <c r="E15" s="745">
        <v>157</v>
      </c>
      <c r="F15" s="745">
        <v>101</v>
      </c>
    </row>
    <row r="16" spans="1:6" ht="14.3">
      <c r="A16" s="247" t="s">
        <v>45</v>
      </c>
      <c r="B16" s="207" t="s">
        <v>305</v>
      </c>
      <c r="C16" s="207" t="s">
        <v>39</v>
      </c>
      <c r="D16" s="214">
        <f>+D15</f>
        <v>101</v>
      </c>
      <c r="E16" s="214">
        <f>+E15</f>
        <v>157</v>
      </c>
      <c r="F16" s="214">
        <f>+F15</f>
        <v>101</v>
      </c>
    </row>
    <row r="17" spans="1:6">
      <c r="A17" s="207" t="s">
        <v>44</v>
      </c>
      <c r="B17" s="207" t="s">
        <v>305</v>
      </c>
      <c r="C17" s="207" t="s">
        <v>40</v>
      </c>
      <c r="D17" s="209">
        <f>+D15+38</f>
        <v>139</v>
      </c>
      <c r="E17" s="209">
        <f>+E15+38</f>
        <v>195</v>
      </c>
      <c r="F17" s="209">
        <f>+F15+38</f>
        <v>139</v>
      </c>
    </row>
    <row r="18" spans="1:6">
      <c r="A18" s="207" t="s">
        <v>44</v>
      </c>
      <c r="B18" s="207" t="s">
        <v>305</v>
      </c>
      <c r="C18" s="207" t="s">
        <v>41</v>
      </c>
      <c r="D18" s="209">
        <f>+D15+38</f>
        <v>139</v>
      </c>
      <c r="E18" s="209">
        <f>+E15+38</f>
        <v>195</v>
      </c>
      <c r="F18" s="209">
        <f>+F15+38</f>
        <v>139</v>
      </c>
    </row>
    <row r="19" spans="1:6" ht="14.3">
      <c r="A19" s="481" t="s">
        <v>44</v>
      </c>
      <c r="B19" s="429" t="s">
        <v>305</v>
      </c>
      <c r="C19" s="429" t="s">
        <v>42</v>
      </c>
      <c r="D19" s="430">
        <f>+D15+10</f>
        <v>111</v>
      </c>
      <c r="E19" s="430">
        <f>+E15+10</f>
        <v>167</v>
      </c>
      <c r="F19" s="430">
        <f>+F15+10</f>
        <v>111</v>
      </c>
    </row>
    <row r="20" spans="1:6" ht="14.3">
      <c r="A20" s="247" t="s">
        <v>44</v>
      </c>
      <c r="B20" s="744" t="s">
        <v>218</v>
      </c>
      <c r="C20" s="744" t="s">
        <v>38</v>
      </c>
      <c r="D20" s="745">
        <v>108</v>
      </c>
      <c r="E20" s="745">
        <v>164</v>
      </c>
      <c r="F20" s="745">
        <v>108</v>
      </c>
    </row>
    <row r="21" spans="1:6" ht="14.3">
      <c r="A21" s="247" t="s">
        <v>45</v>
      </c>
      <c r="B21" s="207" t="s">
        <v>218</v>
      </c>
      <c r="C21" s="207" t="s">
        <v>39</v>
      </c>
      <c r="D21" s="214">
        <f>+D20</f>
        <v>108</v>
      </c>
      <c r="E21" s="214">
        <f>+E20</f>
        <v>164</v>
      </c>
      <c r="F21" s="214">
        <f>+F20</f>
        <v>108</v>
      </c>
    </row>
    <row r="22" spans="1:6">
      <c r="A22" s="207" t="s">
        <v>44</v>
      </c>
      <c r="B22" s="207" t="s">
        <v>218</v>
      </c>
      <c r="C22" s="207" t="s">
        <v>40</v>
      </c>
      <c r="D22" s="209">
        <f>+D20+38</f>
        <v>146</v>
      </c>
      <c r="E22" s="209">
        <f>+E20+38</f>
        <v>202</v>
      </c>
      <c r="F22" s="209">
        <f>+F20+38</f>
        <v>146</v>
      </c>
    </row>
    <row r="23" spans="1:6">
      <c r="A23" s="207" t="s">
        <v>44</v>
      </c>
      <c r="B23" s="207" t="s">
        <v>218</v>
      </c>
      <c r="C23" s="207" t="s">
        <v>41</v>
      </c>
      <c r="D23" s="209">
        <f>+D20+38</f>
        <v>146</v>
      </c>
      <c r="E23" s="209">
        <f>+E20+38</f>
        <v>202</v>
      </c>
      <c r="F23" s="209">
        <f>+F20+38</f>
        <v>146</v>
      </c>
    </row>
    <row r="24" spans="1:6" ht="14.3">
      <c r="A24" s="481" t="s">
        <v>44</v>
      </c>
      <c r="B24" s="429" t="s">
        <v>218</v>
      </c>
      <c r="C24" s="429" t="s">
        <v>42</v>
      </c>
      <c r="D24" s="430">
        <f>+D20+10</f>
        <v>118</v>
      </c>
      <c r="E24" s="430">
        <f>+E20+10</f>
        <v>174</v>
      </c>
      <c r="F24" s="430">
        <f>+F20+10</f>
        <v>118</v>
      </c>
    </row>
    <row r="25" spans="1:6" ht="14.3">
      <c r="A25" s="247" t="s">
        <v>44</v>
      </c>
      <c r="B25" s="744" t="s">
        <v>886</v>
      </c>
      <c r="C25" s="744" t="s">
        <v>38</v>
      </c>
      <c r="D25" s="745">
        <v>123</v>
      </c>
      <c r="E25" s="745">
        <v>178</v>
      </c>
      <c r="F25" s="745">
        <v>123</v>
      </c>
    </row>
    <row r="26" spans="1:6" ht="14.3">
      <c r="A26" s="247" t="s">
        <v>45</v>
      </c>
      <c r="B26" s="207" t="s">
        <v>886</v>
      </c>
      <c r="C26" s="207" t="s">
        <v>39</v>
      </c>
      <c r="D26" s="214">
        <f>+D25</f>
        <v>123</v>
      </c>
      <c r="E26" s="214">
        <f>+E25</f>
        <v>178</v>
      </c>
      <c r="F26" s="214">
        <f>+F25</f>
        <v>123</v>
      </c>
    </row>
    <row r="27" spans="1:6">
      <c r="A27" s="207" t="s">
        <v>44</v>
      </c>
      <c r="B27" s="207" t="s">
        <v>886</v>
      </c>
      <c r="C27" s="207" t="s">
        <v>40</v>
      </c>
      <c r="D27" s="209">
        <f>+D25+38</f>
        <v>161</v>
      </c>
      <c r="E27" s="209">
        <f>+E25+38</f>
        <v>216</v>
      </c>
      <c r="F27" s="209">
        <f>+F25+38</f>
        <v>161</v>
      </c>
    </row>
    <row r="28" spans="1:6">
      <c r="A28" s="207" t="s">
        <v>44</v>
      </c>
      <c r="B28" s="207" t="s">
        <v>886</v>
      </c>
      <c r="C28" s="207" t="s">
        <v>41</v>
      </c>
      <c r="D28" s="209">
        <f>+D25+38</f>
        <v>161</v>
      </c>
      <c r="E28" s="209">
        <f>+E25+38</f>
        <v>216</v>
      </c>
      <c r="F28" s="209">
        <f>+F25+38</f>
        <v>161</v>
      </c>
    </row>
    <row r="29" spans="1:6" ht="14.3">
      <c r="A29" s="481" t="s">
        <v>44</v>
      </c>
      <c r="B29" s="429" t="s">
        <v>886</v>
      </c>
      <c r="C29" s="429" t="s">
        <v>42</v>
      </c>
      <c r="D29" s="430">
        <f>+D25+10</f>
        <v>133</v>
      </c>
      <c r="E29" s="430">
        <f>+E25+10</f>
        <v>188</v>
      </c>
      <c r="F29" s="430">
        <f>+F25+10</f>
        <v>133</v>
      </c>
    </row>
    <row r="30" spans="1:6">
      <c r="A30" s="749" t="s">
        <v>887</v>
      </c>
      <c r="B30" s="35"/>
      <c r="C30" s="35"/>
      <c r="D30" s="69"/>
    </row>
    <row r="31" spans="1:6" ht="16.3">
      <c r="A31" s="750" t="s">
        <v>888</v>
      </c>
      <c r="B31" s="35"/>
      <c r="C31" s="35"/>
      <c r="D31" s="69"/>
    </row>
    <row r="32" spans="1:6" ht="16.3">
      <c r="A32" s="750" t="s">
        <v>889</v>
      </c>
      <c r="B32" s="35"/>
      <c r="C32" s="35"/>
      <c r="D32" s="69"/>
    </row>
    <row r="33" spans="1:4" ht="16.3">
      <c r="A33" s="750" t="s">
        <v>890</v>
      </c>
      <c r="B33" s="35"/>
      <c r="C33" s="35"/>
      <c r="D33" s="69"/>
    </row>
    <row r="34" spans="1:4" ht="16.3">
      <c r="A34" s="750" t="s">
        <v>891</v>
      </c>
      <c r="B34" s="35"/>
      <c r="C34" s="35"/>
      <c r="D34" s="69"/>
    </row>
    <row r="35" spans="1:4">
      <c r="A35" s="1" t="s">
        <v>67</v>
      </c>
    </row>
    <row r="38" spans="1:4" ht="14.3">
      <c r="A38" s="282" t="s">
        <v>893</v>
      </c>
      <c r="B38" s="28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7"/>
  </sheetPr>
  <dimension ref="A1:CM568"/>
  <sheetViews>
    <sheetView showGridLines="0" zoomScale="85" zoomScaleNormal="85" workbookViewId="0">
      <selection activeCell="B560" sqref="B560"/>
    </sheetView>
  </sheetViews>
  <sheetFormatPr defaultColWidth="9.125" defaultRowHeight="14.3"/>
  <cols>
    <col min="1" max="1" width="3.125" style="2" customWidth="1"/>
    <col min="2" max="2" width="49.375" style="26" customWidth="1"/>
    <col min="3" max="3" width="42.875" style="2" customWidth="1"/>
    <col min="4" max="4" width="9.25" style="27" customWidth="1"/>
    <col min="5" max="6" width="9.25" style="28" customWidth="1"/>
    <col min="7" max="7" width="9.125" style="28" customWidth="1"/>
    <col min="8" max="8" width="7" style="28" bestFit="1" customWidth="1"/>
    <col min="9" max="9" width="4" style="28" customWidth="1"/>
    <col min="10" max="10" width="5.25" style="28" customWidth="1"/>
    <col min="11" max="11" width="23.75" style="2" customWidth="1"/>
    <col min="12" max="16384" width="9.125" style="2"/>
  </cols>
  <sheetData>
    <row r="1" spans="1:91" ht="20.25" customHeight="1">
      <c r="B1" s="3"/>
      <c r="C1" s="4"/>
      <c r="D1" s="5"/>
      <c r="E1" s="6" t="s">
        <v>12</v>
      </c>
      <c r="F1" s="4"/>
      <c r="G1" s="7"/>
      <c r="H1" s="7"/>
      <c r="I1" s="7"/>
      <c r="J1" s="7"/>
      <c r="K1" s="7" t="s">
        <v>18</v>
      </c>
    </row>
    <row r="2" spans="1:91" ht="16.5" customHeight="1">
      <c r="B2" s="3"/>
      <c r="C2" s="4"/>
      <c r="D2" s="5"/>
      <c r="E2" s="7"/>
      <c r="F2" s="4"/>
      <c r="G2" s="7"/>
      <c r="H2" s="7"/>
      <c r="I2" s="7"/>
      <c r="J2" s="7"/>
      <c r="K2" s="7" t="s">
        <v>13</v>
      </c>
    </row>
    <row r="3" spans="1:91" ht="16.5" customHeight="1">
      <c r="B3" s="3"/>
      <c r="C3" s="4"/>
      <c r="D3" s="5"/>
      <c r="E3" s="7"/>
      <c r="F3" s="4"/>
      <c r="G3" s="7"/>
      <c r="H3" s="7"/>
      <c r="I3" s="7"/>
      <c r="J3" s="7"/>
      <c r="K3" s="8" t="s">
        <v>11</v>
      </c>
    </row>
    <row r="4" spans="1:91" ht="16.5" customHeight="1">
      <c r="B4" s="3"/>
      <c r="C4" s="4"/>
      <c r="D4" s="5"/>
      <c r="E4" s="9" t="s">
        <v>17</v>
      </c>
      <c r="F4" s="10"/>
      <c r="G4" s="11"/>
      <c r="H4" s="11"/>
      <c r="I4" s="11"/>
      <c r="J4" s="11"/>
      <c r="K4" s="8" t="s">
        <v>14</v>
      </c>
    </row>
    <row r="5" spans="1:91" ht="16.5" customHeight="1">
      <c r="B5" s="3"/>
      <c r="C5" s="4"/>
      <c r="D5" s="5"/>
      <c r="E5" s="11"/>
      <c r="F5" s="10"/>
      <c r="G5" s="11"/>
      <c r="H5" s="11"/>
      <c r="I5" s="11"/>
      <c r="J5" s="11"/>
      <c r="K5" s="8" t="s">
        <v>15</v>
      </c>
    </row>
    <row r="6" spans="1:91" ht="16.5" customHeight="1">
      <c r="A6" s="12"/>
      <c r="B6" s="13"/>
      <c r="C6" s="12"/>
      <c r="D6" s="12"/>
      <c r="E6" s="2"/>
      <c r="F6" s="14"/>
      <c r="G6" s="2"/>
      <c r="H6" s="2"/>
      <c r="I6" s="15"/>
      <c r="J6" s="2"/>
      <c r="K6" s="16"/>
    </row>
    <row r="7" spans="1:91" s="19" customFormat="1" ht="17.350000000000001" customHeight="1">
      <c r="A7" s="17"/>
      <c r="B7" s="17"/>
      <c r="C7" s="59" t="s">
        <v>129</v>
      </c>
      <c r="D7" s="12"/>
      <c r="E7" s="18"/>
      <c r="F7" s="18"/>
      <c r="G7" s="12"/>
      <c r="H7" s="31"/>
      <c r="I7" s="31"/>
      <c r="J7" s="31"/>
      <c r="K7" s="32"/>
    </row>
    <row r="8" spans="1:91" ht="17.350000000000001" customHeight="1">
      <c r="B8" s="1286" t="s">
        <v>1025</v>
      </c>
      <c r="C8" s="1286"/>
      <c r="D8" s="1286"/>
      <c r="E8" s="1286"/>
      <c r="F8" s="1286"/>
      <c r="G8" s="1286"/>
      <c r="H8" s="1286"/>
      <c r="I8" s="1286"/>
      <c r="J8" s="1286"/>
      <c r="K8" s="1286"/>
    </row>
    <row r="9" spans="1:91">
      <c r="B9" s="20"/>
      <c r="C9" s="21"/>
      <c r="D9" s="22"/>
      <c r="E9" s="23"/>
      <c r="F9" s="23"/>
      <c r="G9" s="23"/>
      <c r="H9" s="23"/>
      <c r="I9" s="23"/>
      <c r="J9" s="23"/>
      <c r="K9" s="24"/>
    </row>
    <row r="10" spans="1:91">
      <c r="B10" s="1287" t="s">
        <v>0</v>
      </c>
      <c r="C10" s="1285" t="s">
        <v>1</v>
      </c>
      <c r="D10" s="25" t="s">
        <v>2</v>
      </c>
      <c r="E10" s="1285" t="s">
        <v>3</v>
      </c>
      <c r="F10" s="1285"/>
      <c r="G10" s="1285"/>
      <c r="H10" s="1285" t="s">
        <v>4</v>
      </c>
      <c r="I10" s="1285"/>
      <c r="J10" s="1285"/>
      <c r="K10" s="1284" t="s">
        <v>16</v>
      </c>
    </row>
    <row r="11" spans="1:91">
      <c r="B11" s="1287"/>
      <c r="C11" s="1285"/>
      <c r="D11" s="25" t="s">
        <v>19</v>
      </c>
      <c r="E11" s="25" t="s">
        <v>5</v>
      </c>
      <c r="F11" s="25" t="s">
        <v>6</v>
      </c>
      <c r="G11" s="25" t="s">
        <v>7</v>
      </c>
      <c r="H11" s="25" t="s">
        <v>8</v>
      </c>
      <c r="I11" s="25" t="s">
        <v>9</v>
      </c>
      <c r="J11" s="25" t="s">
        <v>10</v>
      </c>
      <c r="K11" s="1284"/>
    </row>
    <row r="12" spans="1:91" s="37" customFormat="1" ht="16.3">
      <c r="A12" s="800"/>
      <c r="B12" s="801" t="s">
        <v>69</v>
      </c>
      <c r="C12" s="802" t="s">
        <v>70</v>
      </c>
      <c r="D12" s="803"/>
      <c r="E12" s="804"/>
      <c r="F12" s="805"/>
      <c r="G12" s="805"/>
      <c r="H12" s="804"/>
      <c r="I12" s="805"/>
      <c r="J12" s="806"/>
      <c r="K12" s="807" t="s">
        <v>938</v>
      </c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0"/>
      <c r="AG12" s="800"/>
      <c r="AH12" s="800"/>
      <c r="AI12" s="800"/>
      <c r="AJ12" s="800"/>
      <c r="AK12" s="800"/>
      <c r="AL12" s="800"/>
      <c r="AM12" s="800"/>
      <c r="AN12" s="800"/>
      <c r="AO12" s="800"/>
      <c r="AP12" s="800"/>
      <c r="AQ12" s="800"/>
      <c r="AR12" s="800"/>
      <c r="AS12" s="800"/>
      <c r="AT12" s="800"/>
      <c r="AU12" s="800"/>
      <c r="AV12" s="800"/>
      <c r="AW12" s="800"/>
      <c r="AX12" s="800"/>
      <c r="AY12" s="800"/>
      <c r="AZ12" s="800"/>
      <c r="BA12" s="800"/>
      <c r="BB12" s="800"/>
      <c r="BC12" s="800"/>
      <c r="BD12" s="800"/>
      <c r="BE12" s="800"/>
      <c r="BF12" s="800"/>
      <c r="BG12" s="800"/>
      <c r="BH12" s="800"/>
      <c r="BI12" s="800"/>
      <c r="BJ12" s="800"/>
      <c r="BK12" s="800"/>
      <c r="BL12" s="800"/>
      <c r="BM12" s="800"/>
      <c r="BN12" s="800"/>
      <c r="BO12" s="800"/>
      <c r="BP12" s="800"/>
      <c r="BQ12" s="800"/>
      <c r="BR12" s="800"/>
      <c r="BS12" s="800"/>
      <c r="BT12" s="800"/>
      <c r="BU12" s="800"/>
      <c r="BV12" s="800"/>
      <c r="BW12" s="800"/>
      <c r="BX12" s="800"/>
      <c r="BY12" s="800"/>
      <c r="BZ12" s="800"/>
      <c r="CA12" s="800"/>
      <c r="CB12" s="800"/>
      <c r="CC12" s="800"/>
      <c r="CD12" s="800"/>
      <c r="CE12" s="800"/>
      <c r="CF12" s="800"/>
      <c r="CG12" s="800"/>
      <c r="CH12" s="800"/>
      <c r="CI12" s="800"/>
      <c r="CJ12" s="800"/>
      <c r="CK12" s="800"/>
      <c r="CL12" s="800"/>
      <c r="CM12" s="800"/>
    </row>
    <row r="13" spans="1:91" s="814" customFormat="1" ht="16.3">
      <c r="A13" s="800"/>
      <c r="B13" s="808" t="s">
        <v>71</v>
      </c>
      <c r="C13" s="809" t="s">
        <v>72</v>
      </c>
      <c r="D13" s="810">
        <v>183</v>
      </c>
      <c r="E13" s="811" t="s">
        <v>52</v>
      </c>
      <c r="F13" s="812">
        <v>68</v>
      </c>
      <c r="G13" s="812">
        <v>25</v>
      </c>
      <c r="H13" s="811" t="s">
        <v>43</v>
      </c>
      <c r="I13" s="812"/>
      <c r="J13" s="812"/>
      <c r="K13" s="813"/>
      <c r="L13" s="800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800"/>
      <c r="AI13" s="800"/>
      <c r="AJ13" s="800"/>
      <c r="AK13" s="800"/>
      <c r="AL13" s="800"/>
      <c r="AM13" s="800"/>
      <c r="AN13" s="800"/>
      <c r="AO13" s="800"/>
      <c r="AP13" s="800"/>
      <c r="AQ13" s="800"/>
      <c r="AR13" s="800"/>
      <c r="AS13" s="800"/>
      <c r="AT13" s="800"/>
      <c r="AU13" s="800"/>
      <c r="AV13" s="800"/>
      <c r="AW13" s="800"/>
      <c r="AX13" s="800"/>
      <c r="AY13" s="800"/>
      <c r="AZ13" s="800"/>
      <c r="BA13" s="800"/>
      <c r="BB13" s="800"/>
      <c r="BC13" s="800"/>
      <c r="BD13" s="800"/>
      <c r="BE13" s="800"/>
      <c r="BF13" s="800"/>
      <c r="BG13" s="800"/>
      <c r="BH13" s="800"/>
      <c r="BI13" s="800"/>
      <c r="BJ13" s="800"/>
      <c r="BK13" s="800"/>
      <c r="BL13" s="800"/>
      <c r="BM13" s="800"/>
      <c r="BN13" s="800"/>
      <c r="BO13" s="800"/>
      <c r="BP13" s="800"/>
      <c r="BQ13" s="800"/>
      <c r="BR13" s="800"/>
      <c r="BS13" s="800"/>
      <c r="BT13" s="800"/>
      <c r="BU13" s="800"/>
      <c r="BV13" s="800"/>
      <c r="BW13" s="800"/>
      <c r="BX13" s="800"/>
      <c r="BY13" s="800"/>
      <c r="BZ13" s="800"/>
      <c r="CA13" s="800"/>
      <c r="CB13" s="800"/>
      <c r="CC13" s="800"/>
      <c r="CD13" s="800"/>
      <c r="CE13" s="800"/>
      <c r="CF13" s="800"/>
      <c r="CG13" s="800"/>
      <c r="CH13" s="800"/>
      <c r="CI13" s="800"/>
      <c r="CJ13" s="800"/>
      <c r="CK13" s="800"/>
      <c r="CL13" s="800"/>
      <c r="CM13" s="800"/>
    </row>
    <row r="14" spans="1:91" s="814" customFormat="1" ht="16.3">
      <c r="A14" s="800"/>
      <c r="B14" s="815" t="s">
        <v>73</v>
      </c>
      <c r="C14" s="809" t="s">
        <v>74</v>
      </c>
      <c r="D14" s="810">
        <v>194</v>
      </c>
      <c r="E14" s="811" t="s">
        <v>52</v>
      </c>
      <c r="F14" s="812">
        <v>68</v>
      </c>
      <c r="G14" s="812">
        <v>25</v>
      </c>
      <c r="H14" s="811" t="s">
        <v>43</v>
      </c>
      <c r="I14" s="812"/>
      <c r="J14" s="812"/>
      <c r="K14" s="813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800"/>
      <c r="AI14" s="800"/>
      <c r="AJ14" s="800"/>
      <c r="AK14" s="800"/>
      <c r="AL14" s="800"/>
      <c r="AM14" s="800"/>
      <c r="AN14" s="800"/>
      <c r="AO14" s="800"/>
      <c r="AP14" s="800"/>
      <c r="AQ14" s="800"/>
      <c r="AR14" s="800"/>
      <c r="AS14" s="800"/>
      <c r="AT14" s="800"/>
      <c r="AU14" s="800"/>
      <c r="AV14" s="800"/>
      <c r="AW14" s="800"/>
      <c r="AX14" s="800"/>
      <c r="AY14" s="800"/>
      <c r="AZ14" s="800"/>
      <c r="BA14" s="800"/>
      <c r="BB14" s="800"/>
      <c r="BC14" s="800"/>
      <c r="BD14" s="800"/>
      <c r="BE14" s="800"/>
      <c r="BF14" s="800"/>
      <c r="BG14" s="800"/>
      <c r="BH14" s="800"/>
      <c r="BI14" s="800"/>
      <c r="BJ14" s="800"/>
      <c r="BK14" s="800"/>
      <c r="BL14" s="800"/>
      <c r="BM14" s="800"/>
      <c r="BN14" s="800"/>
      <c r="BO14" s="800"/>
      <c r="BP14" s="800"/>
      <c r="BQ14" s="800"/>
      <c r="BR14" s="800"/>
      <c r="BS14" s="800"/>
      <c r="BT14" s="800"/>
      <c r="BU14" s="800"/>
      <c r="BV14" s="800"/>
      <c r="BW14" s="800"/>
      <c r="BX14" s="800"/>
      <c r="BY14" s="800"/>
      <c r="BZ14" s="800"/>
      <c r="CA14" s="800"/>
      <c r="CB14" s="800"/>
      <c r="CC14" s="800"/>
      <c r="CD14" s="800"/>
      <c r="CE14" s="800"/>
      <c r="CF14" s="800"/>
      <c r="CG14" s="800"/>
      <c r="CH14" s="800"/>
      <c r="CI14" s="800"/>
      <c r="CJ14" s="800"/>
      <c r="CK14" s="800"/>
      <c r="CL14" s="800"/>
      <c r="CM14" s="800"/>
    </row>
    <row r="15" spans="1:91" s="814" customFormat="1" ht="16.3">
      <c r="A15" s="800"/>
      <c r="B15" s="809"/>
      <c r="C15" s="809" t="s">
        <v>767</v>
      </c>
      <c r="D15" s="810">
        <v>216</v>
      </c>
      <c r="E15" s="811" t="s">
        <v>52</v>
      </c>
      <c r="F15" s="812">
        <v>68</v>
      </c>
      <c r="G15" s="812">
        <v>25</v>
      </c>
      <c r="H15" s="811" t="s">
        <v>43</v>
      </c>
      <c r="I15" s="812"/>
      <c r="J15" s="812"/>
      <c r="K15" s="813"/>
      <c r="L15" s="800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0"/>
      <c r="AA15" s="800"/>
      <c r="AB15" s="800"/>
      <c r="AC15" s="800"/>
      <c r="AD15" s="800"/>
      <c r="AE15" s="800"/>
      <c r="AF15" s="800"/>
      <c r="AG15" s="800"/>
      <c r="AH15" s="800"/>
      <c r="AI15" s="800"/>
      <c r="AJ15" s="800"/>
      <c r="AK15" s="800"/>
      <c r="AL15" s="800"/>
      <c r="AM15" s="800"/>
      <c r="AN15" s="800"/>
      <c r="AO15" s="800"/>
      <c r="AP15" s="800"/>
      <c r="AQ15" s="800"/>
      <c r="AR15" s="800"/>
      <c r="AS15" s="800"/>
      <c r="AT15" s="800"/>
      <c r="AU15" s="800"/>
      <c r="AV15" s="800"/>
      <c r="AW15" s="800"/>
      <c r="AX15" s="800"/>
      <c r="AY15" s="800"/>
      <c r="AZ15" s="800"/>
      <c r="BA15" s="800"/>
      <c r="BB15" s="800"/>
      <c r="BC15" s="800"/>
      <c r="BD15" s="800"/>
      <c r="BE15" s="800"/>
      <c r="BF15" s="800"/>
      <c r="BG15" s="800"/>
      <c r="BH15" s="800"/>
      <c r="BI15" s="800"/>
      <c r="BJ15" s="800"/>
      <c r="BK15" s="800"/>
      <c r="BL15" s="800"/>
      <c r="BM15" s="800"/>
      <c r="BN15" s="800"/>
      <c r="BO15" s="800"/>
      <c r="BP15" s="800"/>
      <c r="BQ15" s="800"/>
      <c r="BR15" s="800"/>
      <c r="BS15" s="800"/>
      <c r="BT15" s="800"/>
      <c r="BU15" s="800"/>
      <c r="BV15" s="800"/>
      <c r="BW15" s="800"/>
      <c r="BX15" s="800"/>
      <c r="BY15" s="800"/>
      <c r="BZ15" s="800"/>
      <c r="CA15" s="800"/>
      <c r="CB15" s="800"/>
      <c r="CC15" s="800"/>
      <c r="CD15" s="800"/>
      <c r="CE15" s="800"/>
      <c r="CF15" s="800"/>
      <c r="CG15" s="800"/>
      <c r="CH15" s="800"/>
      <c r="CI15" s="800"/>
      <c r="CJ15" s="800"/>
      <c r="CK15" s="800"/>
      <c r="CL15" s="800"/>
      <c r="CM15" s="800"/>
    </row>
    <row r="16" spans="1:91" s="814" customFormat="1" ht="16.3">
      <c r="A16" s="800"/>
      <c r="B16" s="809"/>
      <c r="C16" s="809" t="s">
        <v>766</v>
      </c>
      <c r="D16" s="810">
        <v>248</v>
      </c>
      <c r="E16" s="811" t="s">
        <v>52</v>
      </c>
      <c r="F16" s="812">
        <v>68</v>
      </c>
      <c r="G16" s="812">
        <v>25</v>
      </c>
      <c r="H16" s="811" t="s">
        <v>43</v>
      </c>
      <c r="I16" s="812"/>
      <c r="J16" s="812"/>
      <c r="K16" s="813"/>
      <c r="L16" s="800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/>
      <c r="AD16" s="800"/>
      <c r="AE16" s="800"/>
      <c r="AF16" s="800"/>
      <c r="AG16" s="800"/>
      <c r="AH16" s="800"/>
      <c r="AI16" s="800"/>
      <c r="AJ16" s="800"/>
      <c r="AK16" s="800"/>
      <c r="AL16" s="800"/>
      <c r="AM16" s="800"/>
      <c r="AN16" s="800"/>
      <c r="AO16" s="800"/>
      <c r="AP16" s="800"/>
      <c r="AQ16" s="800"/>
      <c r="AR16" s="800"/>
      <c r="AS16" s="800"/>
      <c r="AT16" s="800"/>
      <c r="AU16" s="800"/>
      <c r="AV16" s="800"/>
      <c r="AW16" s="800"/>
      <c r="AX16" s="800"/>
      <c r="AY16" s="800"/>
      <c r="AZ16" s="800"/>
      <c r="BA16" s="800"/>
      <c r="BB16" s="800"/>
      <c r="BC16" s="800"/>
      <c r="BD16" s="800"/>
      <c r="BE16" s="800"/>
      <c r="BF16" s="800"/>
      <c r="BG16" s="800"/>
      <c r="BH16" s="800"/>
      <c r="BI16" s="800"/>
      <c r="BJ16" s="800"/>
      <c r="BK16" s="800"/>
      <c r="BL16" s="800"/>
      <c r="BM16" s="800"/>
      <c r="BN16" s="800"/>
      <c r="BO16" s="800"/>
      <c r="BP16" s="800"/>
      <c r="BQ16" s="800"/>
      <c r="BR16" s="800"/>
      <c r="BS16" s="800"/>
      <c r="BT16" s="800"/>
      <c r="BU16" s="800"/>
      <c r="BV16" s="800"/>
      <c r="BW16" s="800"/>
      <c r="BX16" s="800"/>
      <c r="BY16" s="800"/>
      <c r="BZ16" s="800"/>
      <c r="CA16" s="800"/>
      <c r="CB16" s="800"/>
      <c r="CC16" s="800"/>
      <c r="CD16" s="800"/>
      <c r="CE16" s="800"/>
      <c r="CF16" s="800"/>
      <c r="CG16" s="800"/>
      <c r="CH16" s="800"/>
      <c r="CI16" s="800"/>
      <c r="CJ16" s="800"/>
      <c r="CK16" s="800"/>
      <c r="CL16" s="800"/>
      <c r="CM16" s="800"/>
    </row>
    <row r="17" spans="1:91" s="814" customFormat="1" ht="16.3">
      <c r="A17" s="800"/>
      <c r="B17" s="816"/>
      <c r="C17" s="809" t="s">
        <v>77</v>
      </c>
      <c r="D17" s="810">
        <v>302</v>
      </c>
      <c r="E17" s="811" t="s">
        <v>52</v>
      </c>
      <c r="F17" s="812">
        <v>68</v>
      </c>
      <c r="G17" s="812">
        <v>25</v>
      </c>
      <c r="H17" s="811" t="s">
        <v>43</v>
      </c>
      <c r="I17" s="812"/>
      <c r="J17" s="812"/>
      <c r="K17" s="813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0"/>
      <c r="AK17" s="800"/>
      <c r="AL17" s="800"/>
      <c r="AM17" s="800"/>
      <c r="AN17" s="800"/>
      <c r="AO17" s="800"/>
      <c r="AP17" s="800"/>
      <c r="AQ17" s="800"/>
      <c r="AR17" s="800"/>
      <c r="AS17" s="800"/>
      <c r="AT17" s="800"/>
      <c r="AU17" s="800"/>
      <c r="AV17" s="800"/>
      <c r="AW17" s="800"/>
      <c r="AX17" s="800"/>
      <c r="AY17" s="800"/>
      <c r="AZ17" s="800"/>
      <c r="BA17" s="800"/>
      <c r="BB17" s="800"/>
      <c r="BC17" s="800"/>
      <c r="BD17" s="800"/>
      <c r="BE17" s="800"/>
      <c r="BF17" s="800"/>
      <c r="BG17" s="800"/>
      <c r="BH17" s="800"/>
      <c r="BI17" s="800"/>
      <c r="BJ17" s="800"/>
      <c r="BK17" s="800"/>
      <c r="BL17" s="800"/>
      <c r="BM17" s="800"/>
      <c r="BN17" s="800"/>
      <c r="BO17" s="800"/>
      <c r="BP17" s="800"/>
      <c r="BQ17" s="800"/>
      <c r="BR17" s="800"/>
      <c r="BS17" s="800"/>
      <c r="BT17" s="800"/>
      <c r="BU17" s="800"/>
      <c r="BV17" s="800"/>
      <c r="BW17" s="800"/>
      <c r="BX17" s="800"/>
      <c r="BY17" s="800"/>
      <c r="BZ17" s="800"/>
      <c r="CA17" s="800"/>
      <c r="CB17" s="800"/>
      <c r="CC17" s="800"/>
      <c r="CD17" s="800"/>
      <c r="CE17" s="800"/>
      <c r="CF17" s="800"/>
      <c r="CG17" s="800"/>
      <c r="CH17" s="800"/>
      <c r="CI17" s="800"/>
      <c r="CJ17" s="800"/>
      <c r="CK17" s="800"/>
      <c r="CL17" s="800"/>
      <c r="CM17" s="800"/>
    </row>
    <row r="18" spans="1:91" s="814" customFormat="1" ht="16.3">
      <c r="A18" s="800"/>
      <c r="B18" s="817"/>
      <c r="C18" s="818" t="s">
        <v>79</v>
      </c>
      <c r="D18" s="819"/>
      <c r="E18" s="820"/>
      <c r="F18" s="821"/>
      <c r="G18" s="821"/>
      <c r="H18" s="820"/>
      <c r="I18" s="821"/>
      <c r="J18" s="821"/>
      <c r="K18" s="822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800"/>
      <c r="AG18" s="800"/>
      <c r="AH18" s="800"/>
      <c r="AI18" s="800"/>
      <c r="AJ18" s="800"/>
      <c r="AK18" s="800"/>
      <c r="AL18" s="800"/>
      <c r="AM18" s="800"/>
      <c r="AN18" s="800"/>
      <c r="AO18" s="800"/>
      <c r="AP18" s="800"/>
      <c r="AQ18" s="800"/>
      <c r="AR18" s="800"/>
      <c r="AS18" s="800"/>
      <c r="AT18" s="800"/>
      <c r="AU18" s="800"/>
      <c r="AV18" s="800"/>
      <c r="AW18" s="800"/>
      <c r="AX18" s="800"/>
      <c r="AY18" s="800"/>
      <c r="AZ18" s="800"/>
      <c r="BA18" s="800"/>
      <c r="BB18" s="800"/>
      <c r="BC18" s="800"/>
      <c r="BD18" s="800"/>
      <c r="BE18" s="800"/>
      <c r="BF18" s="800"/>
      <c r="BG18" s="800"/>
      <c r="BH18" s="800"/>
      <c r="BI18" s="800"/>
      <c r="BJ18" s="800"/>
      <c r="BK18" s="800"/>
      <c r="BL18" s="800"/>
      <c r="BM18" s="800"/>
      <c r="BN18" s="800"/>
      <c r="BO18" s="800"/>
      <c r="BP18" s="800"/>
      <c r="BQ18" s="800"/>
      <c r="BR18" s="800"/>
      <c r="BS18" s="800"/>
      <c r="BT18" s="800"/>
      <c r="BU18" s="800"/>
      <c r="BV18" s="800"/>
      <c r="BW18" s="800"/>
      <c r="BX18" s="800"/>
      <c r="BY18" s="800"/>
      <c r="BZ18" s="800"/>
      <c r="CA18" s="800"/>
      <c r="CB18" s="800"/>
      <c r="CC18" s="800"/>
      <c r="CD18" s="800"/>
      <c r="CE18" s="800"/>
      <c r="CF18" s="800"/>
      <c r="CG18" s="800"/>
      <c r="CH18" s="800"/>
      <c r="CI18" s="800"/>
      <c r="CJ18" s="800"/>
      <c r="CK18" s="800"/>
      <c r="CL18" s="800"/>
      <c r="CM18" s="800"/>
    </row>
    <row r="19" spans="1:91" s="37" customFormat="1" ht="16.3">
      <c r="A19" s="800"/>
      <c r="B19" s="801"/>
      <c r="C19" s="802" t="s">
        <v>70</v>
      </c>
      <c r="D19" s="803"/>
      <c r="E19" s="804"/>
      <c r="F19" s="805"/>
      <c r="G19" s="805"/>
      <c r="H19" s="804"/>
      <c r="I19" s="805"/>
      <c r="J19" s="806"/>
      <c r="K19" s="807" t="s">
        <v>939</v>
      </c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0"/>
      <c r="AJ19" s="800"/>
      <c r="AK19" s="800"/>
      <c r="AL19" s="800"/>
      <c r="AM19" s="800"/>
      <c r="AN19" s="800"/>
      <c r="AO19" s="800"/>
      <c r="AP19" s="800"/>
      <c r="AQ19" s="800"/>
      <c r="AR19" s="800"/>
      <c r="AS19" s="800"/>
      <c r="AT19" s="800"/>
      <c r="AU19" s="800"/>
      <c r="AV19" s="800"/>
      <c r="AW19" s="800"/>
      <c r="AX19" s="800"/>
      <c r="AY19" s="800"/>
      <c r="AZ19" s="800"/>
      <c r="BA19" s="800"/>
      <c r="BB19" s="800"/>
      <c r="BC19" s="800"/>
      <c r="BD19" s="800"/>
      <c r="BE19" s="800"/>
      <c r="BF19" s="800"/>
      <c r="BG19" s="800"/>
      <c r="BH19" s="800"/>
      <c r="BI19" s="800"/>
      <c r="BJ19" s="800"/>
      <c r="BK19" s="800"/>
      <c r="BL19" s="800"/>
      <c r="BM19" s="800"/>
      <c r="BN19" s="800"/>
      <c r="BO19" s="800"/>
      <c r="BP19" s="800"/>
      <c r="BQ19" s="800"/>
      <c r="BR19" s="800"/>
      <c r="BS19" s="800"/>
      <c r="BT19" s="800"/>
      <c r="BU19" s="800"/>
      <c r="BV19" s="800"/>
      <c r="BW19" s="800"/>
      <c r="BX19" s="800"/>
      <c r="BY19" s="800"/>
      <c r="BZ19" s="800"/>
      <c r="CA19" s="800"/>
      <c r="CB19" s="800"/>
      <c r="CC19" s="800"/>
      <c r="CD19" s="800"/>
      <c r="CE19" s="800"/>
      <c r="CF19" s="800"/>
      <c r="CG19" s="800"/>
      <c r="CH19" s="800"/>
      <c r="CI19" s="800"/>
      <c r="CJ19" s="800"/>
      <c r="CK19" s="800"/>
      <c r="CL19" s="800"/>
      <c r="CM19" s="800"/>
    </row>
    <row r="20" spans="1:91" s="814" customFormat="1" ht="16.3">
      <c r="A20" s="800"/>
      <c r="B20" s="808"/>
      <c r="C20" s="809" t="s">
        <v>72</v>
      </c>
      <c r="D20" s="810">
        <v>209</v>
      </c>
      <c r="E20" s="811" t="s">
        <v>52</v>
      </c>
      <c r="F20" s="812">
        <v>68</v>
      </c>
      <c r="G20" s="812">
        <v>25</v>
      </c>
      <c r="H20" s="811" t="s">
        <v>43</v>
      </c>
      <c r="I20" s="812"/>
      <c r="J20" s="812"/>
      <c r="K20" s="813"/>
      <c r="L20" s="800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800"/>
      <c r="AI20" s="800"/>
      <c r="AJ20" s="800"/>
      <c r="AK20" s="800"/>
      <c r="AL20" s="800"/>
      <c r="AM20" s="800"/>
      <c r="AN20" s="800"/>
      <c r="AO20" s="800"/>
      <c r="AP20" s="800"/>
      <c r="AQ20" s="800"/>
      <c r="AR20" s="800"/>
      <c r="AS20" s="800"/>
      <c r="AT20" s="800"/>
      <c r="AU20" s="800"/>
      <c r="AV20" s="800"/>
      <c r="AW20" s="800"/>
      <c r="AX20" s="800"/>
      <c r="AY20" s="800"/>
      <c r="AZ20" s="800"/>
      <c r="BA20" s="800"/>
      <c r="BB20" s="800"/>
      <c r="BC20" s="800"/>
      <c r="BD20" s="800"/>
      <c r="BE20" s="800"/>
      <c r="BF20" s="800"/>
      <c r="BG20" s="800"/>
      <c r="BH20" s="800"/>
      <c r="BI20" s="800"/>
      <c r="BJ20" s="800"/>
      <c r="BK20" s="800"/>
      <c r="BL20" s="800"/>
      <c r="BM20" s="800"/>
      <c r="BN20" s="800"/>
      <c r="BO20" s="800"/>
      <c r="BP20" s="800"/>
      <c r="BQ20" s="800"/>
      <c r="BR20" s="800"/>
      <c r="BS20" s="800"/>
      <c r="BT20" s="800"/>
      <c r="BU20" s="800"/>
      <c r="BV20" s="800"/>
      <c r="BW20" s="800"/>
      <c r="BX20" s="800"/>
      <c r="BY20" s="800"/>
      <c r="BZ20" s="800"/>
      <c r="CA20" s="800"/>
      <c r="CB20" s="800"/>
      <c r="CC20" s="800"/>
      <c r="CD20" s="800"/>
      <c r="CE20" s="800"/>
      <c r="CF20" s="800"/>
      <c r="CG20" s="800"/>
      <c r="CH20" s="800"/>
      <c r="CI20" s="800"/>
      <c r="CJ20" s="800"/>
      <c r="CK20" s="800"/>
      <c r="CL20" s="800"/>
      <c r="CM20" s="800"/>
    </row>
    <row r="21" spans="1:91" s="814" customFormat="1" ht="16.3">
      <c r="A21" s="800"/>
      <c r="B21" s="815"/>
      <c r="C21" s="809" t="s">
        <v>74</v>
      </c>
      <c r="D21" s="810">
        <v>220</v>
      </c>
      <c r="E21" s="811" t="s">
        <v>52</v>
      </c>
      <c r="F21" s="812">
        <v>68</v>
      </c>
      <c r="G21" s="812">
        <v>25</v>
      </c>
      <c r="H21" s="811" t="s">
        <v>43</v>
      </c>
      <c r="I21" s="812"/>
      <c r="J21" s="812"/>
      <c r="K21" s="813"/>
      <c r="L21" s="800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800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00"/>
      <c r="BC21" s="800"/>
      <c r="BD21" s="800"/>
      <c r="BE21" s="800"/>
      <c r="BF21" s="800"/>
      <c r="BG21" s="800"/>
      <c r="BH21" s="800"/>
      <c r="BI21" s="800"/>
      <c r="BJ21" s="800"/>
      <c r="BK21" s="800"/>
      <c r="BL21" s="800"/>
      <c r="BM21" s="800"/>
      <c r="BN21" s="800"/>
      <c r="BO21" s="800"/>
      <c r="BP21" s="800"/>
      <c r="BQ21" s="800"/>
      <c r="BR21" s="800"/>
      <c r="BS21" s="800"/>
      <c r="BT21" s="800"/>
      <c r="BU21" s="800"/>
      <c r="BV21" s="800"/>
      <c r="BW21" s="800"/>
      <c r="BX21" s="800"/>
      <c r="BY21" s="800"/>
      <c r="BZ21" s="800"/>
      <c r="CA21" s="800"/>
      <c r="CB21" s="800"/>
      <c r="CC21" s="800"/>
      <c r="CD21" s="800"/>
      <c r="CE21" s="800"/>
      <c r="CF21" s="800"/>
      <c r="CG21" s="800"/>
      <c r="CH21" s="800"/>
      <c r="CI21" s="800"/>
      <c r="CJ21" s="800"/>
      <c r="CK21" s="800"/>
      <c r="CL21" s="800"/>
      <c r="CM21" s="800"/>
    </row>
    <row r="22" spans="1:91" s="814" customFormat="1" ht="16.3">
      <c r="A22" s="800"/>
      <c r="B22" s="809"/>
      <c r="C22" s="809" t="s">
        <v>767</v>
      </c>
      <c r="D22" s="810">
        <v>241</v>
      </c>
      <c r="E22" s="811" t="s">
        <v>52</v>
      </c>
      <c r="F22" s="812">
        <v>68</v>
      </c>
      <c r="G22" s="812">
        <v>25</v>
      </c>
      <c r="H22" s="811" t="s">
        <v>43</v>
      </c>
      <c r="I22" s="812"/>
      <c r="J22" s="812"/>
      <c r="K22" s="813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800"/>
      <c r="AI22" s="800"/>
      <c r="AJ22" s="800"/>
      <c r="AK22" s="800"/>
      <c r="AL22" s="800"/>
      <c r="AM22" s="800"/>
      <c r="AN22" s="800"/>
      <c r="AO22" s="800"/>
      <c r="AP22" s="800"/>
      <c r="AQ22" s="800"/>
      <c r="AR22" s="800"/>
      <c r="AS22" s="800"/>
      <c r="AT22" s="800"/>
      <c r="AU22" s="800"/>
      <c r="AV22" s="800"/>
      <c r="AW22" s="800"/>
      <c r="AX22" s="800"/>
      <c r="AY22" s="800"/>
      <c r="AZ22" s="800"/>
      <c r="BA22" s="800"/>
      <c r="BB22" s="800"/>
      <c r="BC22" s="800"/>
      <c r="BD22" s="800"/>
      <c r="BE22" s="800"/>
      <c r="BF22" s="800"/>
      <c r="BG22" s="800"/>
      <c r="BH22" s="800"/>
      <c r="BI22" s="800"/>
      <c r="BJ22" s="800"/>
      <c r="BK22" s="800"/>
      <c r="BL22" s="800"/>
      <c r="BM22" s="800"/>
      <c r="BN22" s="800"/>
      <c r="BO22" s="800"/>
      <c r="BP22" s="800"/>
      <c r="BQ22" s="800"/>
      <c r="BR22" s="800"/>
      <c r="BS22" s="800"/>
      <c r="BT22" s="800"/>
      <c r="BU22" s="800"/>
      <c r="BV22" s="800"/>
      <c r="BW22" s="800"/>
      <c r="BX22" s="800"/>
      <c r="BY22" s="800"/>
      <c r="BZ22" s="800"/>
      <c r="CA22" s="800"/>
      <c r="CB22" s="800"/>
      <c r="CC22" s="800"/>
      <c r="CD22" s="800"/>
      <c r="CE22" s="800"/>
      <c r="CF22" s="800"/>
      <c r="CG22" s="800"/>
      <c r="CH22" s="800"/>
      <c r="CI22" s="800"/>
      <c r="CJ22" s="800"/>
      <c r="CK22" s="800"/>
      <c r="CL22" s="800"/>
      <c r="CM22" s="800"/>
    </row>
    <row r="23" spans="1:91" s="814" customFormat="1" ht="16.3">
      <c r="A23" s="800"/>
      <c r="B23" s="809"/>
      <c r="C23" s="809" t="s">
        <v>766</v>
      </c>
      <c r="D23" s="810">
        <v>274</v>
      </c>
      <c r="E23" s="811" t="s">
        <v>52</v>
      </c>
      <c r="F23" s="812">
        <v>68</v>
      </c>
      <c r="G23" s="812">
        <v>25</v>
      </c>
      <c r="H23" s="811" t="s">
        <v>43</v>
      </c>
      <c r="I23" s="812"/>
      <c r="J23" s="812"/>
      <c r="K23" s="813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800"/>
      <c r="AI23" s="800"/>
      <c r="AJ23" s="800"/>
      <c r="AK23" s="800"/>
      <c r="AL23" s="800"/>
      <c r="AM23" s="800"/>
      <c r="AN23" s="800"/>
      <c r="AO23" s="800"/>
      <c r="AP23" s="800"/>
      <c r="AQ23" s="800"/>
      <c r="AR23" s="800"/>
      <c r="AS23" s="800"/>
      <c r="AT23" s="800"/>
      <c r="AU23" s="800"/>
      <c r="AV23" s="800"/>
      <c r="AW23" s="800"/>
      <c r="AX23" s="800"/>
      <c r="AY23" s="800"/>
      <c r="AZ23" s="800"/>
      <c r="BA23" s="800"/>
      <c r="BB23" s="800"/>
      <c r="BC23" s="800"/>
      <c r="BD23" s="800"/>
      <c r="BE23" s="800"/>
      <c r="BF23" s="800"/>
      <c r="BG23" s="800"/>
      <c r="BH23" s="800"/>
      <c r="BI23" s="800"/>
      <c r="BJ23" s="800"/>
      <c r="BK23" s="800"/>
      <c r="BL23" s="800"/>
      <c r="BM23" s="800"/>
      <c r="BN23" s="800"/>
      <c r="BO23" s="800"/>
      <c r="BP23" s="800"/>
      <c r="BQ23" s="800"/>
      <c r="BR23" s="800"/>
      <c r="BS23" s="800"/>
      <c r="BT23" s="800"/>
      <c r="BU23" s="800"/>
      <c r="BV23" s="800"/>
      <c r="BW23" s="800"/>
      <c r="BX23" s="800"/>
      <c r="BY23" s="800"/>
      <c r="BZ23" s="800"/>
      <c r="CA23" s="800"/>
      <c r="CB23" s="800"/>
      <c r="CC23" s="800"/>
      <c r="CD23" s="800"/>
      <c r="CE23" s="800"/>
      <c r="CF23" s="800"/>
      <c r="CG23" s="800"/>
      <c r="CH23" s="800"/>
      <c r="CI23" s="800"/>
      <c r="CJ23" s="800"/>
      <c r="CK23" s="800"/>
      <c r="CL23" s="800"/>
      <c r="CM23" s="800"/>
    </row>
    <row r="24" spans="1:91" s="814" customFormat="1" ht="16.3">
      <c r="A24" s="800"/>
      <c r="B24" s="816"/>
      <c r="C24" s="809" t="s">
        <v>77</v>
      </c>
      <c r="D24" s="810">
        <v>328</v>
      </c>
      <c r="E24" s="811" t="s">
        <v>52</v>
      </c>
      <c r="F24" s="812">
        <v>68</v>
      </c>
      <c r="G24" s="812">
        <v>25</v>
      </c>
      <c r="H24" s="811" t="s">
        <v>43</v>
      </c>
      <c r="I24" s="812"/>
      <c r="J24" s="812"/>
      <c r="K24" s="813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  <c r="AJ24" s="800"/>
      <c r="AK24" s="800"/>
      <c r="AL24" s="800"/>
      <c r="AM24" s="800"/>
      <c r="AN24" s="800"/>
      <c r="AO24" s="800"/>
      <c r="AP24" s="800"/>
      <c r="AQ24" s="800"/>
      <c r="AR24" s="800"/>
      <c r="AS24" s="800"/>
      <c r="AT24" s="800"/>
      <c r="AU24" s="800"/>
      <c r="AV24" s="800"/>
      <c r="AW24" s="800"/>
      <c r="AX24" s="800"/>
      <c r="AY24" s="800"/>
      <c r="AZ24" s="800"/>
      <c r="BA24" s="800"/>
      <c r="BB24" s="800"/>
      <c r="BC24" s="800"/>
      <c r="BD24" s="800"/>
      <c r="BE24" s="800"/>
      <c r="BF24" s="800"/>
      <c r="BG24" s="800"/>
      <c r="BH24" s="800"/>
      <c r="BI24" s="800"/>
      <c r="BJ24" s="800"/>
      <c r="BK24" s="800"/>
      <c r="BL24" s="800"/>
      <c r="BM24" s="800"/>
      <c r="BN24" s="800"/>
      <c r="BO24" s="800"/>
      <c r="BP24" s="800"/>
      <c r="BQ24" s="800"/>
      <c r="BR24" s="800"/>
      <c r="BS24" s="800"/>
      <c r="BT24" s="800"/>
      <c r="BU24" s="800"/>
      <c r="BV24" s="800"/>
      <c r="BW24" s="800"/>
      <c r="BX24" s="800"/>
      <c r="BY24" s="800"/>
      <c r="BZ24" s="800"/>
      <c r="CA24" s="800"/>
      <c r="CB24" s="800"/>
      <c r="CC24" s="800"/>
      <c r="CD24" s="800"/>
      <c r="CE24" s="800"/>
      <c r="CF24" s="800"/>
      <c r="CG24" s="800"/>
      <c r="CH24" s="800"/>
      <c r="CI24" s="800"/>
      <c r="CJ24" s="800"/>
      <c r="CK24" s="800"/>
      <c r="CL24" s="800"/>
      <c r="CM24" s="800"/>
    </row>
    <row r="25" spans="1:91" s="814" customFormat="1" ht="16.3">
      <c r="A25" s="800"/>
      <c r="B25" s="817"/>
      <c r="C25" s="818" t="s">
        <v>79</v>
      </c>
      <c r="D25" s="823"/>
      <c r="E25" s="820"/>
      <c r="F25" s="821"/>
      <c r="G25" s="821"/>
      <c r="H25" s="820"/>
      <c r="I25" s="821"/>
      <c r="J25" s="821"/>
      <c r="K25" s="822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0"/>
      <c r="AL25" s="800"/>
      <c r="AM25" s="800"/>
      <c r="AN25" s="800"/>
      <c r="AO25" s="800"/>
      <c r="AP25" s="800"/>
      <c r="AQ25" s="800"/>
      <c r="AR25" s="800"/>
      <c r="AS25" s="800"/>
      <c r="AT25" s="800"/>
      <c r="AU25" s="800"/>
      <c r="AV25" s="800"/>
      <c r="AW25" s="800"/>
      <c r="AX25" s="800"/>
      <c r="AY25" s="800"/>
      <c r="AZ25" s="800"/>
      <c r="BA25" s="800"/>
      <c r="BB25" s="800"/>
      <c r="BC25" s="800"/>
      <c r="BD25" s="800"/>
      <c r="BE25" s="800"/>
      <c r="BF25" s="800"/>
      <c r="BG25" s="800"/>
      <c r="BH25" s="800"/>
      <c r="BI25" s="800"/>
      <c r="BJ25" s="800"/>
      <c r="BK25" s="800"/>
      <c r="BL25" s="800"/>
      <c r="BM25" s="800"/>
      <c r="BN25" s="800"/>
      <c r="BO25" s="800"/>
      <c r="BP25" s="800"/>
      <c r="BQ25" s="800"/>
      <c r="BR25" s="800"/>
      <c r="BS25" s="800"/>
      <c r="BT25" s="800"/>
      <c r="BU25" s="800"/>
      <c r="BV25" s="800"/>
      <c r="BW25" s="800"/>
      <c r="BX25" s="800"/>
      <c r="BY25" s="800"/>
      <c r="BZ25" s="800"/>
      <c r="CA25" s="800"/>
      <c r="CB25" s="800"/>
      <c r="CC25" s="800"/>
      <c r="CD25" s="800"/>
      <c r="CE25" s="800"/>
      <c r="CF25" s="800"/>
      <c r="CG25" s="800"/>
      <c r="CH25" s="800"/>
      <c r="CI25" s="800"/>
      <c r="CJ25" s="800"/>
      <c r="CK25" s="800"/>
      <c r="CL25" s="800"/>
      <c r="CM25" s="800"/>
    </row>
    <row r="26" spans="1:91" s="37" customFormat="1" ht="16.3">
      <c r="A26" s="800"/>
      <c r="B26" s="801"/>
      <c r="C26" s="802" t="s">
        <v>70</v>
      </c>
      <c r="D26" s="803"/>
      <c r="E26" s="804"/>
      <c r="F26" s="805"/>
      <c r="G26" s="805"/>
      <c r="H26" s="804"/>
      <c r="I26" s="805"/>
      <c r="J26" s="806"/>
      <c r="K26" s="807" t="s">
        <v>940</v>
      </c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  <c r="AV26" s="800"/>
      <c r="AW26" s="800"/>
      <c r="AX26" s="800"/>
      <c r="AY26" s="800"/>
      <c r="AZ26" s="800"/>
      <c r="BA26" s="800"/>
      <c r="BB26" s="800"/>
      <c r="BC26" s="800"/>
      <c r="BD26" s="800"/>
      <c r="BE26" s="800"/>
      <c r="BF26" s="800"/>
      <c r="BG26" s="800"/>
      <c r="BH26" s="800"/>
      <c r="BI26" s="800"/>
      <c r="BJ26" s="800"/>
      <c r="BK26" s="800"/>
      <c r="BL26" s="800"/>
      <c r="BM26" s="800"/>
      <c r="BN26" s="800"/>
      <c r="BO26" s="800"/>
      <c r="BP26" s="800"/>
      <c r="BQ26" s="800"/>
      <c r="BR26" s="800"/>
      <c r="BS26" s="800"/>
      <c r="BT26" s="800"/>
      <c r="BU26" s="800"/>
      <c r="BV26" s="800"/>
      <c r="BW26" s="800"/>
      <c r="BX26" s="800"/>
      <c r="BY26" s="800"/>
      <c r="BZ26" s="800"/>
      <c r="CA26" s="800"/>
      <c r="CB26" s="800"/>
      <c r="CC26" s="800"/>
      <c r="CD26" s="800"/>
      <c r="CE26" s="800"/>
      <c r="CF26" s="800"/>
      <c r="CG26" s="800"/>
      <c r="CH26" s="800"/>
      <c r="CI26" s="800"/>
      <c r="CJ26" s="800"/>
      <c r="CK26" s="800"/>
      <c r="CL26" s="800"/>
      <c r="CM26" s="800"/>
    </row>
    <row r="27" spans="1:91" s="814" customFormat="1" ht="16.3">
      <c r="A27" s="800"/>
      <c r="B27" s="808"/>
      <c r="C27" s="809" t="s">
        <v>72</v>
      </c>
      <c r="D27" s="810">
        <v>183</v>
      </c>
      <c r="E27" s="811" t="s">
        <v>52</v>
      </c>
      <c r="F27" s="812">
        <v>68</v>
      </c>
      <c r="G27" s="812">
        <v>25</v>
      </c>
      <c r="H27" s="811" t="s">
        <v>43</v>
      </c>
      <c r="I27" s="812"/>
      <c r="J27" s="812"/>
      <c r="K27" s="813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800"/>
      <c r="AC27" s="800"/>
      <c r="AD27" s="800"/>
      <c r="AE27" s="800"/>
      <c r="AF27" s="800"/>
      <c r="AG27" s="800"/>
      <c r="AH27" s="800"/>
      <c r="AI27" s="800"/>
      <c r="AJ27" s="800"/>
      <c r="AK27" s="800"/>
      <c r="AL27" s="800"/>
      <c r="AM27" s="800"/>
      <c r="AN27" s="800"/>
      <c r="AO27" s="800"/>
      <c r="AP27" s="800"/>
      <c r="AQ27" s="800"/>
      <c r="AR27" s="800"/>
      <c r="AS27" s="800"/>
      <c r="AT27" s="800"/>
      <c r="AU27" s="800"/>
      <c r="AV27" s="800"/>
      <c r="AW27" s="800"/>
      <c r="AX27" s="800"/>
      <c r="AY27" s="800"/>
      <c r="AZ27" s="800"/>
      <c r="BA27" s="800"/>
      <c r="BB27" s="800"/>
      <c r="BC27" s="800"/>
      <c r="BD27" s="800"/>
      <c r="BE27" s="800"/>
      <c r="BF27" s="800"/>
      <c r="BG27" s="800"/>
      <c r="BH27" s="800"/>
      <c r="BI27" s="800"/>
      <c r="BJ27" s="800"/>
      <c r="BK27" s="800"/>
      <c r="BL27" s="800"/>
      <c r="BM27" s="800"/>
      <c r="BN27" s="800"/>
      <c r="BO27" s="800"/>
      <c r="BP27" s="800"/>
      <c r="BQ27" s="800"/>
      <c r="BR27" s="800"/>
      <c r="BS27" s="800"/>
      <c r="BT27" s="800"/>
      <c r="BU27" s="800"/>
      <c r="BV27" s="800"/>
      <c r="BW27" s="800"/>
      <c r="BX27" s="800"/>
      <c r="BY27" s="800"/>
      <c r="BZ27" s="800"/>
      <c r="CA27" s="800"/>
      <c r="CB27" s="800"/>
      <c r="CC27" s="800"/>
      <c r="CD27" s="800"/>
      <c r="CE27" s="800"/>
      <c r="CF27" s="800"/>
      <c r="CG27" s="800"/>
      <c r="CH27" s="800"/>
      <c r="CI27" s="800"/>
      <c r="CJ27" s="800"/>
      <c r="CK27" s="800"/>
      <c r="CL27" s="800"/>
      <c r="CM27" s="800"/>
    </row>
    <row r="28" spans="1:91" s="814" customFormat="1" ht="16.3">
      <c r="A28" s="800"/>
      <c r="B28" s="815"/>
      <c r="C28" s="809" t="s">
        <v>74</v>
      </c>
      <c r="D28" s="810">
        <v>194</v>
      </c>
      <c r="E28" s="811" t="s">
        <v>52</v>
      </c>
      <c r="F28" s="812">
        <v>68</v>
      </c>
      <c r="G28" s="812">
        <v>25</v>
      </c>
      <c r="H28" s="811" t="s">
        <v>43</v>
      </c>
      <c r="I28" s="812"/>
      <c r="J28" s="812"/>
      <c r="K28" s="813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800"/>
      <c r="AC28" s="800"/>
      <c r="AD28" s="800"/>
      <c r="AE28" s="800"/>
      <c r="AF28" s="800"/>
      <c r="AG28" s="800"/>
      <c r="AH28" s="800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0"/>
      <c r="AU28" s="800"/>
      <c r="AV28" s="800"/>
      <c r="AW28" s="800"/>
      <c r="AX28" s="800"/>
      <c r="AY28" s="800"/>
      <c r="AZ28" s="800"/>
      <c r="BA28" s="800"/>
      <c r="BB28" s="800"/>
      <c r="BC28" s="800"/>
      <c r="BD28" s="800"/>
      <c r="BE28" s="800"/>
      <c r="BF28" s="800"/>
      <c r="BG28" s="800"/>
      <c r="BH28" s="800"/>
      <c r="BI28" s="800"/>
      <c r="BJ28" s="800"/>
      <c r="BK28" s="800"/>
      <c r="BL28" s="800"/>
      <c r="BM28" s="800"/>
      <c r="BN28" s="800"/>
      <c r="BO28" s="800"/>
      <c r="BP28" s="800"/>
      <c r="BQ28" s="800"/>
      <c r="BR28" s="800"/>
      <c r="BS28" s="800"/>
      <c r="BT28" s="800"/>
      <c r="BU28" s="800"/>
      <c r="BV28" s="800"/>
      <c r="BW28" s="800"/>
      <c r="BX28" s="800"/>
      <c r="BY28" s="800"/>
      <c r="BZ28" s="800"/>
      <c r="CA28" s="800"/>
      <c r="CB28" s="800"/>
      <c r="CC28" s="800"/>
      <c r="CD28" s="800"/>
      <c r="CE28" s="800"/>
      <c r="CF28" s="800"/>
      <c r="CG28" s="800"/>
      <c r="CH28" s="800"/>
      <c r="CI28" s="800"/>
      <c r="CJ28" s="800"/>
      <c r="CK28" s="800"/>
      <c r="CL28" s="800"/>
      <c r="CM28" s="800"/>
    </row>
    <row r="29" spans="1:91" s="814" customFormat="1" ht="16.3">
      <c r="A29" s="800"/>
      <c r="B29" s="809"/>
      <c r="C29" s="809" t="s">
        <v>767</v>
      </c>
      <c r="D29" s="810">
        <v>216</v>
      </c>
      <c r="E29" s="811" t="s">
        <v>52</v>
      </c>
      <c r="F29" s="812">
        <v>68</v>
      </c>
      <c r="G29" s="812">
        <v>25</v>
      </c>
      <c r="H29" s="811" t="s">
        <v>43</v>
      </c>
      <c r="I29" s="812"/>
      <c r="J29" s="812"/>
      <c r="K29" s="813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800"/>
      <c r="AI29" s="800"/>
      <c r="AJ29" s="800"/>
      <c r="AK29" s="800"/>
      <c r="AL29" s="800"/>
      <c r="AM29" s="800"/>
      <c r="AN29" s="800"/>
      <c r="AO29" s="800"/>
      <c r="AP29" s="800"/>
      <c r="AQ29" s="800"/>
      <c r="AR29" s="800"/>
      <c r="AS29" s="800"/>
      <c r="AT29" s="800"/>
      <c r="AU29" s="800"/>
      <c r="AV29" s="800"/>
      <c r="AW29" s="800"/>
      <c r="AX29" s="800"/>
      <c r="AY29" s="800"/>
      <c r="AZ29" s="800"/>
      <c r="BA29" s="800"/>
      <c r="BB29" s="800"/>
      <c r="BC29" s="800"/>
      <c r="BD29" s="800"/>
      <c r="BE29" s="800"/>
      <c r="BF29" s="800"/>
      <c r="BG29" s="800"/>
      <c r="BH29" s="800"/>
      <c r="BI29" s="800"/>
      <c r="BJ29" s="800"/>
      <c r="BK29" s="800"/>
      <c r="BL29" s="800"/>
      <c r="BM29" s="800"/>
      <c r="BN29" s="800"/>
      <c r="BO29" s="800"/>
      <c r="BP29" s="800"/>
      <c r="BQ29" s="800"/>
      <c r="BR29" s="800"/>
      <c r="BS29" s="800"/>
      <c r="BT29" s="800"/>
      <c r="BU29" s="800"/>
      <c r="BV29" s="800"/>
      <c r="BW29" s="800"/>
      <c r="BX29" s="800"/>
      <c r="BY29" s="800"/>
      <c r="BZ29" s="800"/>
      <c r="CA29" s="800"/>
      <c r="CB29" s="800"/>
      <c r="CC29" s="800"/>
      <c r="CD29" s="800"/>
      <c r="CE29" s="800"/>
      <c r="CF29" s="800"/>
      <c r="CG29" s="800"/>
      <c r="CH29" s="800"/>
      <c r="CI29" s="800"/>
      <c r="CJ29" s="800"/>
      <c r="CK29" s="800"/>
      <c r="CL29" s="800"/>
      <c r="CM29" s="800"/>
    </row>
    <row r="30" spans="1:91" s="814" customFormat="1" ht="16.3">
      <c r="A30" s="800"/>
      <c r="B30" s="809" t="s">
        <v>941</v>
      </c>
      <c r="C30" s="809" t="s">
        <v>766</v>
      </c>
      <c r="D30" s="810">
        <v>248</v>
      </c>
      <c r="E30" s="811" t="s">
        <v>52</v>
      </c>
      <c r="F30" s="812">
        <v>68</v>
      </c>
      <c r="G30" s="812">
        <v>25</v>
      </c>
      <c r="H30" s="811" t="s">
        <v>43</v>
      </c>
      <c r="I30" s="812"/>
      <c r="J30" s="812"/>
      <c r="K30" s="813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0"/>
      <c r="AK30" s="800"/>
      <c r="AL30" s="800"/>
      <c r="AM30" s="800"/>
      <c r="AN30" s="800"/>
      <c r="AO30" s="800"/>
      <c r="AP30" s="800"/>
      <c r="AQ30" s="800"/>
      <c r="AR30" s="800"/>
      <c r="AS30" s="800"/>
      <c r="AT30" s="800"/>
      <c r="AU30" s="800"/>
      <c r="AV30" s="800"/>
      <c r="AW30" s="800"/>
      <c r="AX30" s="800"/>
      <c r="AY30" s="800"/>
      <c r="AZ30" s="800"/>
      <c r="BA30" s="800"/>
      <c r="BB30" s="800"/>
      <c r="BC30" s="800"/>
      <c r="BD30" s="800"/>
      <c r="BE30" s="800"/>
      <c r="BF30" s="800"/>
      <c r="BG30" s="800"/>
      <c r="BH30" s="800"/>
      <c r="BI30" s="800"/>
      <c r="BJ30" s="800"/>
      <c r="BK30" s="800"/>
      <c r="BL30" s="800"/>
      <c r="BM30" s="800"/>
      <c r="BN30" s="800"/>
      <c r="BO30" s="800"/>
      <c r="BP30" s="800"/>
      <c r="BQ30" s="800"/>
      <c r="BR30" s="800"/>
      <c r="BS30" s="800"/>
      <c r="BT30" s="800"/>
      <c r="BU30" s="800"/>
      <c r="BV30" s="800"/>
      <c r="BW30" s="800"/>
      <c r="BX30" s="800"/>
      <c r="BY30" s="800"/>
      <c r="BZ30" s="800"/>
      <c r="CA30" s="800"/>
      <c r="CB30" s="800"/>
      <c r="CC30" s="800"/>
      <c r="CD30" s="800"/>
      <c r="CE30" s="800"/>
      <c r="CF30" s="800"/>
      <c r="CG30" s="800"/>
      <c r="CH30" s="800"/>
      <c r="CI30" s="800"/>
      <c r="CJ30" s="800"/>
      <c r="CK30" s="800"/>
      <c r="CL30" s="800"/>
      <c r="CM30" s="800"/>
    </row>
    <row r="31" spans="1:91" s="814" customFormat="1" ht="16.3">
      <c r="A31" s="800"/>
      <c r="B31" s="816"/>
      <c r="C31" s="809" t="s">
        <v>77</v>
      </c>
      <c r="D31" s="810">
        <v>302</v>
      </c>
      <c r="E31" s="811" t="s">
        <v>52</v>
      </c>
      <c r="F31" s="812">
        <v>68</v>
      </c>
      <c r="G31" s="812">
        <v>25</v>
      </c>
      <c r="H31" s="811" t="s">
        <v>43</v>
      </c>
      <c r="I31" s="812"/>
      <c r="J31" s="812"/>
      <c r="K31" s="813"/>
      <c r="L31" s="800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0"/>
      <c r="AG31" s="800"/>
      <c r="AH31" s="800"/>
      <c r="AI31" s="800"/>
      <c r="AJ31" s="800"/>
      <c r="AK31" s="800"/>
      <c r="AL31" s="800"/>
      <c r="AM31" s="800"/>
      <c r="AN31" s="800"/>
      <c r="AO31" s="800"/>
      <c r="AP31" s="800"/>
      <c r="AQ31" s="800"/>
      <c r="AR31" s="800"/>
      <c r="AS31" s="800"/>
      <c r="AT31" s="800"/>
      <c r="AU31" s="800"/>
      <c r="AV31" s="800"/>
      <c r="AW31" s="800"/>
      <c r="AX31" s="800"/>
      <c r="AY31" s="800"/>
      <c r="AZ31" s="800"/>
      <c r="BA31" s="800"/>
      <c r="BB31" s="800"/>
      <c r="BC31" s="800"/>
      <c r="BD31" s="800"/>
      <c r="BE31" s="800"/>
      <c r="BF31" s="800"/>
      <c r="BG31" s="800"/>
      <c r="BH31" s="800"/>
      <c r="BI31" s="800"/>
      <c r="BJ31" s="800"/>
      <c r="BK31" s="800"/>
      <c r="BL31" s="800"/>
      <c r="BM31" s="800"/>
      <c r="BN31" s="800"/>
      <c r="BO31" s="800"/>
      <c r="BP31" s="800"/>
      <c r="BQ31" s="800"/>
      <c r="BR31" s="800"/>
      <c r="BS31" s="800"/>
      <c r="BT31" s="800"/>
      <c r="BU31" s="800"/>
      <c r="BV31" s="800"/>
      <c r="BW31" s="800"/>
      <c r="BX31" s="800"/>
      <c r="BY31" s="800"/>
      <c r="BZ31" s="800"/>
      <c r="CA31" s="800"/>
      <c r="CB31" s="800"/>
      <c r="CC31" s="800"/>
      <c r="CD31" s="800"/>
      <c r="CE31" s="800"/>
      <c r="CF31" s="800"/>
      <c r="CG31" s="800"/>
      <c r="CH31" s="800"/>
      <c r="CI31" s="800"/>
      <c r="CJ31" s="800"/>
      <c r="CK31" s="800"/>
      <c r="CL31" s="800"/>
      <c r="CM31" s="800"/>
    </row>
    <row r="32" spans="1:91" s="814" customFormat="1" ht="16.3">
      <c r="A32" s="800"/>
      <c r="B32" s="817" t="s">
        <v>78</v>
      </c>
      <c r="C32" s="818" t="s">
        <v>79</v>
      </c>
      <c r="D32" s="823"/>
      <c r="E32" s="820"/>
      <c r="F32" s="821"/>
      <c r="G32" s="821"/>
      <c r="H32" s="820"/>
      <c r="I32" s="821"/>
      <c r="J32" s="821"/>
      <c r="K32" s="822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800"/>
      <c r="AI32" s="800"/>
      <c r="AJ32" s="800"/>
      <c r="AK32" s="800"/>
      <c r="AL32" s="800"/>
      <c r="AM32" s="800"/>
      <c r="AN32" s="800"/>
      <c r="AO32" s="800"/>
      <c r="AP32" s="800"/>
      <c r="AQ32" s="800"/>
      <c r="AR32" s="800"/>
      <c r="AS32" s="800"/>
      <c r="AT32" s="800"/>
      <c r="AU32" s="800"/>
      <c r="AV32" s="800"/>
      <c r="AW32" s="800"/>
      <c r="AX32" s="800"/>
      <c r="AY32" s="800"/>
      <c r="AZ32" s="800"/>
      <c r="BA32" s="800"/>
      <c r="BB32" s="800"/>
      <c r="BC32" s="800"/>
      <c r="BD32" s="800"/>
      <c r="BE32" s="800"/>
      <c r="BF32" s="800"/>
      <c r="BG32" s="800"/>
      <c r="BH32" s="800"/>
      <c r="BI32" s="800"/>
      <c r="BJ32" s="800"/>
      <c r="BK32" s="800"/>
      <c r="BL32" s="800"/>
      <c r="BM32" s="800"/>
      <c r="BN32" s="800"/>
      <c r="BO32" s="800"/>
      <c r="BP32" s="800"/>
      <c r="BQ32" s="800"/>
      <c r="BR32" s="800"/>
      <c r="BS32" s="800"/>
      <c r="BT32" s="800"/>
      <c r="BU32" s="800"/>
      <c r="BV32" s="800"/>
      <c r="BW32" s="800"/>
      <c r="BX32" s="800"/>
      <c r="BY32" s="800"/>
      <c r="BZ32" s="800"/>
      <c r="CA32" s="800"/>
      <c r="CB32" s="800"/>
      <c r="CC32" s="800"/>
      <c r="CD32" s="800"/>
      <c r="CE32" s="800"/>
      <c r="CF32" s="800"/>
      <c r="CG32" s="800"/>
      <c r="CH32" s="800"/>
      <c r="CI32" s="800"/>
      <c r="CJ32" s="800"/>
      <c r="CK32" s="800"/>
      <c r="CL32" s="800"/>
      <c r="CM32" s="800"/>
    </row>
    <row r="33" spans="1:91" s="814" customFormat="1" ht="16.3">
      <c r="A33" s="800"/>
      <c r="B33" s="824" t="s">
        <v>678</v>
      </c>
      <c r="C33" s="825"/>
      <c r="D33" s="811"/>
      <c r="E33" s="825"/>
      <c r="F33" s="811"/>
      <c r="G33" s="825"/>
      <c r="H33" s="825"/>
      <c r="I33" s="825"/>
      <c r="J33" s="825"/>
      <c r="K33" s="826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800"/>
      <c r="AI33" s="800"/>
      <c r="AJ33" s="800"/>
      <c r="AK33" s="800"/>
      <c r="AL33" s="800"/>
      <c r="AM33" s="800"/>
      <c r="AN33" s="800"/>
      <c r="AO33" s="800"/>
      <c r="AP33" s="800"/>
      <c r="AQ33" s="800"/>
      <c r="AR33" s="800"/>
      <c r="AS33" s="800"/>
      <c r="AT33" s="800"/>
      <c r="AU33" s="800"/>
      <c r="AV33" s="800"/>
      <c r="AW33" s="800"/>
      <c r="AX33" s="800"/>
      <c r="AY33" s="800"/>
      <c r="AZ33" s="800"/>
      <c r="BA33" s="800"/>
      <c r="BB33" s="800"/>
      <c r="BC33" s="800"/>
      <c r="BD33" s="800"/>
      <c r="BE33" s="800"/>
      <c r="BF33" s="800"/>
      <c r="BG33" s="800"/>
      <c r="BH33" s="800"/>
      <c r="BI33" s="800"/>
      <c r="BJ33" s="800"/>
      <c r="BK33" s="800"/>
      <c r="BL33" s="800"/>
      <c r="BM33" s="800"/>
      <c r="BN33" s="800"/>
      <c r="BO33" s="800"/>
      <c r="BP33" s="800"/>
      <c r="BQ33" s="800"/>
      <c r="BR33" s="800"/>
      <c r="BS33" s="800"/>
      <c r="BT33" s="800"/>
      <c r="BU33" s="800"/>
      <c r="BV33" s="800"/>
      <c r="BW33" s="800"/>
      <c r="BX33" s="800"/>
      <c r="BY33" s="800"/>
      <c r="BZ33" s="800"/>
      <c r="CA33" s="800"/>
      <c r="CB33" s="800"/>
      <c r="CC33" s="800"/>
      <c r="CD33" s="800"/>
      <c r="CE33" s="800"/>
      <c r="CF33" s="800"/>
      <c r="CG33" s="800"/>
      <c r="CH33" s="800"/>
      <c r="CI33" s="800"/>
      <c r="CJ33" s="800"/>
      <c r="CK33" s="800"/>
      <c r="CL33" s="800"/>
      <c r="CM33" s="800"/>
    </row>
    <row r="34" spans="1:91" s="814" customFormat="1" ht="16.3">
      <c r="A34" s="800"/>
      <c r="B34" s="827" t="s">
        <v>942</v>
      </c>
      <c r="C34" s="825"/>
      <c r="D34" s="811"/>
      <c r="E34" s="825"/>
      <c r="F34" s="811"/>
      <c r="G34" s="825"/>
      <c r="H34" s="825"/>
      <c r="I34" s="825"/>
      <c r="J34" s="825"/>
      <c r="K34" s="826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800"/>
      <c r="AI34" s="800"/>
      <c r="AJ34" s="800"/>
      <c r="AK34" s="800"/>
      <c r="AL34" s="800"/>
      <c r="AM34" s="800"/>
      <c r="AN34" s="800"/>
      <c r="AO34" s="800"/>
      <c r="AP34" s="800"/>
      <c r="AQ34" s="800"/>
      <c r="AR34" s="800"/>
      <c r="AS34" s="800"/>
      <c r="AT34" s="800"/>
      <c r="AU34" s="800"/>
      <c r="AV34" s="800"/>
      <c r="AW34" s="800"/>
      <c r="AX34" s="800"/>
      <c r="AY34" s="800"/>
      <c r="AZ34" s="800"/>
      <c r="BA34" s="800"/>
      <c r="BB34" s="800"/>
      <c r="BC34" s="800"/>
      <c r="BD34" s="800"/>
      <c r="BE34" s="800"/>
      <c r="BF34" s="800"/>
      <c r="BG34" s="800"/>
      <c r="BH34" s="800"/>
      <c r="BI34" s="800"/>
      <c r="BJ34" s="800"/>
      <c r="BK34" s="800"/>
      <c r="BL34" s="800"/>
      <c r="BM34" s="800"/>
      <c r="BN34" s="800"/>
      <c r="BO34" s="800"/>
      <c r="BP34" s="800"/>
      <c r="BQ34" s="800"/>
      <c r="BR34" s="800"/>
      <c r="BS34" s="800"/>
      <c r="BT34" s="800"/>
      <c r="BU34" s="800"/>
      <c r="BV34" s="800"/>
      <c r="BW34" s="800"/>
      <c r="BX34" s="800"/>
      <c r="BY34" s="800"/>
      <c r="BZ34" s="800"/>
      <c r="CA34" s="800"/>
      <c r="CB34" s="800"/>
      <c r="CC34" s="800"/>
      <c r="CD34" s="800"/>
      <c r="CE34" s="800"/>
      <c r="CF34" s="800"/>
      <c r="CG34" s="800"/>
      <c r="CH34" s="800"/>
      <c r="CI34" s="800"/>
      <c r="CJ34" s="800"/>
      <c r="CK34" s="800"/>
      <c r="CL34" s="800"/>
      <c r="CM34" s="800"/>
    </row>
    <row r="35" spans="1:91" s="814" customFormat="1" ht="16.3">
      <c r="A35" s="800"/>
      <c r="B35" s="828" t="s">
        <v>943</v>
      </c>
      <c r="C35" s="825"/>
      <c r="D35" s="811"/>
      <c r="E35" s="825"/>
      <c r="F35" s="811"/>
      <c r="G35" s="825"/>
      <c r="H35" s="825"/>
      <c r="I35" s="825"/>
      <c r="J35" s="825"/>
      <c r="K35" s="826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800"/>
      <c r="AB35" s="800"/>
      <c r="AC35" s="800"/>
      <c r="AD35" s="800"/>
      <c r="AE35" s="800"/>
      <c r="AF35" s="800"/>
      <c r="AG35" s="800"/>
      <c r="AH35" s="800"/>
      <c r="AI35" s="800"/>
      <c r="AJ35" s="800"/>
      <c r="AK35" s="800"/>
      <c r="AL35" s="800"/>
      <c r="AM35" s="800"/>
      <c r="AN35" s="800"/>
      <c r="AO35" s="800"/>
      <c r="AP35" s="800"/>
      <c r="AQ35" s="800"/>
      <c r="AR35" s="800"/>
      <c r="AS35" s="800"/>
      <c r="AT35" s="800"/>
      <c r="AU35" s="800"/>
      <c r="AV35" s="800"/>
      <c r="AW35" s="800"/>
      <c r="AX35" s="800"/>
      <c r="AY35" s="800"/>
      <c r="AZ35" s="800"/>
      <c r="BA35" s="800"/>
      <c r="BB35" s="800"/>
      <c r="BC35" s="800"/>
      <c r="BD35" s="800"/>
      <c r="BE35" s="800"/>
      <c r="BF35" s="800"/>
      <c r="BG35" s="800"/>
      <c r="BH35" s="800"/>
      <c r="BI35" s="800"/>
      <c r="BJ35" s="800"/>
      <c r="BK35" s="800"/>
      <c r="BL35" s="800"/>
      <c r="BM35" s="800"/>
      <c r="BN35" s="800"/>
      <c r="BO35" s="800"/>
      <c r="BP35" s="800"/>
      <c r="BQ35" s="800"/>
      <c r="BR35" s="800"/>
      <c r="BS35" s="800"/>
      <c r="BT35" s="800"/>
      <c r="BU35" s="800"/>
      <c r="BV35" s="800"/>
      <c r="BW35" s="800"/>
      <c r="BX35" s="800"/>
      <c r="BY35" s="800"/>
      <c r="BZ35" s="800"/>
      <c r="CA35" s="800"/>
      <c r="CB35" s="800"/>
      <c r="CC35" s="800"/>
      <c r="CD35" s="800"/>
      <c r="CE35" s="800"/>
      <c r="CF35" s="800"/>
      <c r="CG35" s="800"/>
      <c r="CH35" s="800"/>
      <c r="CI35" s="800"/>
      <c r="CJ35" s="800"/>
      <c r="CK35" s="800"/>
      <c r="CL35" s="800"/>
      <c r="CM35" s="800"/>
    </row>
    <row r="36" spans="1:91" s="814" customFormat="1" ht="16.3">
      <c r="A36" s="800"/>
      <c r="B36" s="824" t="s">
        <v>944</v>
      </c>
      <c r="C36" s="825"/>
      <c r="D36" s="811"/>
      <c r="E36" s="825"/>
      <c r="F36" s="811"/>
      <c r="G36" s="825"/>
      <c r="H36" s="825"/>
      <c r="I36" s="825"/>
      <c r="J36" s="825"/>
      <c r="K36" s="826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800"/>
      <c r="AB36" s="800"/>
      <c r="AC36" s="800"/>
      <c r="AD36" s="800"/>
      <c r="AE36" s="800"/>
      <c r="AF36" s="800"/>
      <c r="AG36" s="800"/>
      <c r="AH36" s="800"/>
      <c r="AI36" s="800"/>
      <c r="AJ36" s="800"/>
      <c r="AK36" s="800"/>
      <c r="AL36" s="800"/>
      <c r="AM36" s="800"/>
      <c r="AN36" s="800"/>
      <c r="AO36" s="800"/>
      <c r="AP36" s="800"/>
      <c r="AQ36" s="800"/>
      <c r="AR36" s="800"/>
      <c r="AS36" s="800"/>
      <c r="AT36" s="800"/>
      <c r="AU36" s="800"/>
      <c r="AV36" s="800"/>
      <c r="AW36" s="800"/>
      <c r="AX36" s="800"/>
      <c r="AY36" s="800"/>
      <c r="AZ36" s="800"/>
      <c r="BA36" s="800"/>
      <c r="BB36" s="800"/>
      <c r="BC36" s="800"/>
      <c r="BD36" s="800"/>
      <c r="BE36" s="800"/>
      <c r="BF36" s="800"/>
      <c r="BG36" s="800"/>
      <c r="BH36" s="800"/>
      <c r="BI36" s="800"/>
      <c r="BJ36" s="800"/>
      <c r="BK36" s="800"/>
      <c r="BL36" s="800"/>
      <c r="BM36" s="800"/>
      <c r="BN36" s="800"/>
      <c r="BO36" s="800"/>
      <c r="BP36" s="800"/>
      <c r="BQ36" s="800"/>
      <c r="BR36" s="800"/>
      <c r="BS36" s="800"/>
      <c r="BT36" s="800"/>
      <c r="BU36" s="800"/>
      <c r="BV36" s="800"/>
      <c r="BW36" s="800"/>
      <c r="BX36" s="800"/>
      <c r="BY36" s="800"/>
      <c r="BZ36" s="800"/>
      <c r="CA36" s="800"/>
      <c r="CB36" s="800"/>
      <c r="CC36" s="800"/>
      <c r="CD36" s="800"/>
      <c r="CE36" s="800"/>
      <c r="CF36" s="800"/>
      <c r="CG36" s="800"/>
      <c r="CH36" s="800"/>
      <c r="CI36" s="800"/>
      <c r="CJ36" s="800"/>
      <c r="CK36" s="800"/>
      <c r="CL36" s="800"/>
      <c r="CM36" s="800"/>
    </row>
    <row r="37" spans="1:91" s="814" customFormat="1" ht="16.3">
      <c r="A37" s="800"/>
      <c r="B37" s="828" t="s">
        <v>945</v>
      </c>
      <c r="C37" s="825"/>
      <c r="D37" s="811"/>
      <c r="E37" s="825"/>
      <c r="F37" s="811"/>
      <c r="G37" s="825"/>
      <c r="H37" s="825"/>
      <c r="I37" s="825"/>
      <c r="J37" s="825"/>
      <c r="K37" s="826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  <c r="AA37" s="800"/>
      <c r="AB37" s="800"/>
      <c r="AC37" s="800"/>
      <c r="AD37" s="800"/>
      <c r="AE37" s="800"/>
      <c r="AF37" s="800"/>
      <c r="AG37" s="800"/>
      <c r="AH37" s="800"/>
      <c r="AI37" s="800"/>
      <c r="AJ37" s="800"/>
      <c r="AK37" s="800"/>
      <c r="AL37" s="800"/>
      <c r="AM37" s="800"/>
      <c r="AN37" s="800"/>
      <c r="AO37" s="800"/>
      <c r="AP37" s="800"/>
      <c r="AQ37" s="800"/>
      <c r="AR37" s="800"/>
      <c r="AS37" s="800"/>
      <c r="AT37" s="800"/>
      <c r="AU37" s="800"/>
      <c r="AV37" s="800"/>
      <c r="AW37" s="800"/>
      <c r="AX37" s="800"/>
      <c r="AY37" s="800"/>
      <c r="AZ37" s="800"/>
      <c r="BA37" s="800"/>
      <c r="BB37" s="800"/>
      <c r="BC37" s="800"/>
      <c r="BD37" s="800"/>
      <c r="BE37" s="800"/>
      <c r="BF37" s="800"/>
      <c r="BG37" s="800"/>
      <c r="BH37" s="800"/>
      <c r="BI37" s="800"/>
      <c r="BJ37" s="800"/>
      <c r="BK37" s="800"/>
      <c r="BL37" s="800"/>
      <c r="BM37" s="800"/>
      <c r="BN37" s="800"/>
      <c r="BO37" s="800"/>
      <c r="BP37" s="800"/>
      <c r="BQ37" s="800"/>
      <c r="BR37" s="800"/>
      <c r="BS37" s="800"/>
      <c r="BT37" s="800"/>
      <c r="BU37" s="800"/>
      <c r="BV37" s="800"/>
      <c r="BW37" s="800"/>
      <c r="BX37" s="800"/>
      <c r="BY37" s="800"/>
      <c r="BZ37" s="800"/>
      <c r="CA37" s="800"/>
      <c r="CB37" s="800"/>
      <c r="CC37" s="800"/>
      <c r="CD37" s="800"/>
      <c r="CE37" s="800"/>
      <c r="CF37" s="800"/>
      <c r="CG37" s="800"/>
      <c r="CH37" s="800"/>
      <c r="CI37" s="800"/>
      <c r="CJ37" s="800"/>
      <c r="CK37" s="800"/>
      <c r="CL37" s="800"/>
      <c r="CM37" s="800"/>
    </row>
    <row r="38" spans="1:91" s="814" customFormat="1" ht="16.3">
      <c r="A38" s="800"/>
      <c r="B38" s="828" t="s">
        <v>946</v>
      </c>
      <c r="C38" s="825"/>
      <c r="D38" s="811"/>
      <c r="E38" s="825"/>
      <c r="F38" s="811"/>
      <c r="G38" s="825"/>
      <c r="H38" s="825"/>
      <c r="I38" s="825"/>
      <c r="J38" s="825"/>
      <c r="K38" s="826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E38" s="800"/>
      <c r="AF38" s="800"/>
      <c r="AG38" s="800"/>
      <c r="AH38" s="800"/>
      <c r="AI38" s="800"/>
      <c r="AJ38" s="800"/>
      <c r="AK38" s="800"/>
      <c r="AL38" s="800"/>
      <c r="AM38" s="800"/>
      <c r="AN38" s="800"/>
      <c r="AO38" s="800"/>
      <c r="AP38" s="800"/>
      <c r="AQ38" s="800"/>
      <c r="AR38" s="800"/>
      <c r="AS38" s="800"/>
      <c r="AT38" s="800"/>
      <c r="AU38" s="800"/>
      <c r="AV38" s="800"/>
      <c r="AW38" s="800"/>
      <c r="AX38" s="800"/>
      <c r="AY38" s="800"/>
      <c r="AZ38" s="800"/>
      <c r="BA38" s="800"/>
      <c r="BB38" s="800"/>
      <c r="BC38" s="800"/>
      <c r="BD38" s="800"/>
      <c r="BE38" s="800"/>
      <c r="BF38" s="800"/>
      <c r="BG38" s="800"/>
      <c r="BH38" s="800"/>
      <c r="BI38" s="800"/>
      <c r="BJ38" s="800"/>
      <c r="BK38" s="800"/>
      <c r="BL38" s="800"/>
      <c r="BM38" s="800"/>
      <c r="BN38" s="800"/>
      <c r="BO38" s="800"/>
      <c r="BP38" s="800"/>
      <c r="BQ38" s="800"/>
      <c r="BR38" s="800"/>
      <c r="BS38" s="800"/>
      <c r="BT38" s="800"/>
      <c r="BU38" s="800"/>
      <c r="BV38" s="800"/>
      <c r="BW38" s="800"/>
      <c r="BX38" s="800"/>
      <c r="BY38" s="800"/>
      <c r="BZ38" s="800"/>
      <c r="CA38" s="800"/>
      <c r="CB38" s="800"/>
      <c r="CC38" s="800"/>
      <c r="CD38" s="800"/>
      <c r="CE38" s="800"/>
      <c r="CF38" s="800"/>
      <c r="CG38" s="800"/>
      <c r="CH38" s="800"/>
      <c r="CI38" s="800"/>
      <c r="CJ38" s="800"/>
      <c r="CK38" s="800"/>
      <c r="CL38" s="800"/>
      <c r="CM38" s="800"/>
    </row>
    <row r="39" spans="1:91" s="814" customFormat="1" ht="16.3">
      <c r="A39" s="800"/>
      <c r="B39" s="828" t="s">
        <v>947</v>
      </c>
      <c r="C39" s="825"/>
      <c r="D39" s="811"/>
      <c r="E39" s="825"/>
      <c r="F39" s="811"/>
      <c r="G39" s="825"/>
      <c r="H39" s="825"/>
      <c r="I39" s="825"/>
      <c r="J39" s="825"/>
      <c r="K39" s="826"/>
      <c r="L39" s="800"/>
      <c r="M39" s="800"/>
      <c r="N39" s="800"/>
      <c r="O39" s="800"/>
      <c r="P39" s="800"/>
      <c r="Q39" s="800"/>
      <c r="R39" s="800"/>
      <c r="S39" s="800"/>
      <c r="T39" s="800"/>
      <c r="U39" s="800"/>
      <c r="V39" s="800"/>
      <c r="W39" s="800"/>
      <c r="X39" s="800"/>
      <c r="Y39" s="800"/>
      <c r="Z39" s="800"/>
      <c r="AA39" s="800"/>
      <c r="AB39" s="800"/>
      <c r="AC39" s="800"/>
      <c r="AD39" s="800"/>
      <c r="AE39" s="800"/>
      <c r="AF39" s="800"/>
      <c r="AG39" s="800"/>
      <c r="AH39" s="800"/>
      <c r="AI39" s="800"/>
      <c r="AJ39" s="800"/>
      <c r="AK39" s="800"/>
      <c r="AL39" s="800"/>
      <c r="AM39" s="800"/>
      <c r="AN39" s="800"/>
      <c r="AO39" s="800"/>
      <c r="AP39" s="800"/>
      <c r="AQ39" s="800"/>
      <c r="AR39" s="800"/>
      <c r="AS39" s="800"/>
      <c r="AT39" s="800"/>
      <c r="AU39" s="800"/>
      <c r="AV39" s="800"/>
      <c r="AW39" s="800"/>
      <c r="AX39" s="800"/>
      <c r="AY39" s="800"/>
      <c r="AZ39" s="800"/>
      <c r="BA39" s="800"/>
      <c r="BB39" s="800"/>
      <c r="BC39" s="800"/>
      <c r="BD39" s="800"/>
      <c r="BE39" s="800"/>
      <c r="BF39" s="800"/>
      <c r="BG39" s="800"/>
      <c r="BH39" s="800"/>
      <c r="BI39" s="800"/>
      <c r="BJ39" s="800"/>
      <c r="BK39" s="800"/>
      <c r="BL39" s="800"/>
      <c r="BM39" s="800"/>
      <c r="BN39" s="800"/>
      <c r="BO39" s="800"/>
      <c r="BP39" s="800"/>
      <c r="BQ39" s="800"/>
      <c r="BR39" s="800"/>
      <c r="BS39" s="800"/>
      <c r="BT39" s="800"/>
      <c r="BU39" s="800"/>
      <c r="BV39" s="800"/>
      <c r="BW39" s="800"/>
      <c r="BX39" s="800"/>
      <c r="BY39" s="800"/>
      <c r="BZ39" s="800"/>
      <c r="CA39" s="800"/>
      <c r="CB39" s="800"/>
      <c r="CC39" s="800"/>
      <c r="CD39" s="800"/>
      <c r="CE39" s="800"/>
      <c r="CF39" s="800"/>
      <c r="CG39" s="800"/>
      <c r="CH39" s="800"/>
      <c r="CI39" s="800"/>
      <c r="CJ39" s="800"/>
      <c r="CK39" s="800"/>
      <c r="CL39" s="800"/>
      <c r="CM39" s="800"/>
    </row>
    <row r="40" spans="1:91" s="814" customFormat="1" ht="19.05">
      <c r="A40" s="800"/>
      <c r="B40" s="829" t="s">
        <v>102</v>
      </c>
      <c r="C40" s="825"/>
      <c r="D40" s="811"/>
      <c r="E40" s="825"/>
      <c r="F40" s="811"/>
      <c r="G40" s="825"/>
      <c r="H40" s="825"/>
      <c r="I40" s="825"/>
      <c r="J40" s="825"/>
      <c r="K40" s="826"/>
      <c r="L40" s="800"/>
      <c r="M40" s="800"/>
      <c r="N40" s="800"/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800"/>
      <c r="Z40" s="800"/>
      <c r="AA40" s="800"/>
      <c r="AB40" s="800"/>
      <c r="AC40" s="800"/>
      <c r="AD40" s="800"/>
      <c r="AE40" s="800"/>
      <c r="AF40" s="800"/>
      <c r="AG40" s="800"/>
      <c r="AH40" s="800"/>
      <c r="AI40" s="800"/>
      <c r="AJ40" s="800"/>
      <c r="AK40" s="800"/>
      <c r="AL40" s="800"/>
      <c r="AM40" s="800"/>
      <c r="AN40" s="800"/>
      <c r="AO40" s="800"/>
      <c r="AP40" s="800"/>
      <c r="AQ40" s="800"/>
      <c r="AR40" s="800"/>
      <c r="AS40" s="800"/>
      <c r="AT40" s="800"/>
      <c r="AU40" s="800"/>
      <c r="AV40" s="800"/>
      <c r="AW40" s="800"/>
      <c r="AX40" s="800"/>
      <c r="AY40" s="800"/>
      <c r="AZ40" s="800"/>
      <c r="BA40" s="800"/>
      <c r="BB40" s="800"/>
      <c r="BC40" s="800"/>
      <c r="BD40" s="800"/>
      <c r="BE40" s="800"/>
      <c r="BF40" s="800"/>
      <c r="BG40" s="800"/>
      <c r="BH40" s="800"/>
      <c r="BI40" s="800"/>
      <c r="BJ40" s="800"/>
      <c r="BK40" s="800"/>
      <c r="BL40" s="800"/>
      <c r="BM40" s="800"/>
      <c r="BN40" s="800"/>
      <c r="BO40" s="800"/>
      <c r="BP40" s="800"/>
      <c r="BQ40" s="800"/>
      <c r="BR40" s="800"/>
      <c r="BS40" s="800"/>
      <c r="BT40" s="800"/>
      <c r="BU40" s="800"/>
      <c r="BV40" s="800"/>
      <c r="BW40" s="800"/>
      <c r="BX40" s="800"/>
      <c r="BY40" s="800"/>
      <c r="BZ40" s="800"/>
      <c r="CA40" s="800"/>
      <c r="CB40" s="800"/>
      <c r="CC40" s="800"/>
      <c r="CD40" s="800"/>
      <c r="CE40" s="800"/>
      <c r="CF40" s="800"/>
      <c r="CG40" s="800"/>
      <c r="CH40" s="800"/>
      <c r="CI40" s="800"/>
      <c r="CJ40" s="800"/>
      <c r="CK40" s="800"/>
      <c r="CL40" s="800"/>
      <c r="CM40" s="800"/>
    </row>
    <row r="41" spans="1:91" s="814" customFormat="1" ht="16.3">
      <c r="A41" s="800"/>
      <c r="B41" s="824" t="s">
        <v>80</v>
      </c>
      <c r="C41" s="825"/>
      <c r="D41" s="811"/>
      <c r="E41" s="825"/>
      <c r="F41" s="811"/>
      <c r="G41" s="825"/>
      <c r="H41" s="825"/>
      <c r="I41" s="825"/>
      <c r="J41" s="825"/>
      <c r="K41" s="826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800"/>
      <c r="Z41" s="800"/>
      <c r="AA41" s="800"/>
      <c r="AB41" s="800"/>
      <c r="AC41" s="800"/>
      <c r="AD41" s="800"/>
      <c r="AE41" s="800"/>
      <c r="AF41" s="800"/>
      <c r="AG41" s="800"/>
      <c r="AH41" s="800"/>
      <c r="AI41" s="800"/>
      <c r="AJ41" s="800"/>
      <c r="AK41" s="800"/>
      <c r="AL41" s="800"/>
      <c r="AM41" s="800"/>
      <c r="AN41" s="800"/>
      <c r="AO41" s="800"/>
      <c r="AP41" s="800"/>
      <c r="AQ41" s="800"/>
      <c r="AR41" s="800"/>
      <c r="AS41" s="800"/>
      <c r="AT41" s="800"/>
      <c r="AU41" s="800"/>
      <c r="AV41" s="800"/>
      <c r="AW41" s="800"/>
      <c r="AX41" s="800"/>
      <c r="AY41" s="800"/>
      <c r="AZ41" s="800"/>
      <c r="BA41" s="800"/>
      <c r="BB41" s="800"/>
      <c r="BC41" s="800"/>
      <c r="BD41" s="800"/>
      <c r="BE41" s="800"/>
      <c r="BF41" s="800"/>
      <c r="BG41" s="800"/>
      <c r="BH41" s="800"/>
      <c r="BI41" s="800"/>
      <c r="BJ41" s="800"/>
      <c r="BK41" s="800"/>
      <c r="BL41" s="800"/>
      <c r="BM41" s="800"/>
      <c r="BN41" s="800"/>
      <c r="BO41" s="800"/>
      <c r="BP41" s="800"/>
      <c r="BQ41" s="800"/>
      <c r="BR41" s="800"/>
      <c r="BS41" s="800"/>
      <c r="BT41" s="800"/>
      <c r="BU41" s="800"/>
      <c r="BV41" s="800"/>
      <c r="BW41" s="800"/>
      <c r="BX41" s="800"/>
      <c r="BY41" s="800"/>
      <c r="BZ41" s="800"/>
      <c r="CA41" s="800"/>
      <c r="CB41" s="800"/>
      <c r="CC41" s="800"/>
      <c r="CD41" s="800"/>
      <c r="CE41" s="800"/>
      <c r="CF41" s="800"/>
      <c r="CG41" s="800"/>
      <c r="CH41" s="800"/>
      <c r="CI41" s="800"/>
      <c r="CJ41" s="800"/>
      <c r="CK41" s="800"/>
      <c r="CL41" s="800"/>
      <c r="CM41" s="800"/>
    </row>
    <row r="42" spans="1:91" s="814" customFormat="1" ht="16.3">
      <c r="A42" s="800"/>
      <c r="B42" s="824" t="s">
        <v>662</v>
      </c>
      <c r="C42" s="825"/>
      <c r="D42" s="811"/>
      <c r="E42" s="825"/>
      <c r="F42" s="811"/>
      <c r="G42" s="825"/>
      <c r="H42" s="825"/>
      <c r="I42" s="825"/>
      <c r="J42" s="825"/>
      <c r="K42" s="826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0"/>
      <c r="AF42" s="800"/>
      <c r="AG42" s="800"/>
      <c r="AH42" s="800"/>
      <c r="AI42" s="800"/>
      <c r="AJ42" s="800"/>
      <c r="AK42" s="800"/>
      <c r="AL42" s="800"/>
      <c r="AM42" s="800"/>
      <c r="AN42" s="800"/>
      <c r="AO42" s="800"/>
      <c r="AP42" s="800"/>
      <c r="AQ42" s="800"/>
      <c r="AR42" s="800"/>
      <c r="AS42" s="800"/>
      <c r="AT42" s="800"/>
      <c r="AU42" s="800"/>
      <c r="AV42" s="800"/>
      <c r="AW42" s="800"/>
      <c r="AX42" s="800"/>
      <c r="AY42" s="800"/>
      <c r="AZ42" s="800"/>
      <c r="BA42" s="800"/>
      <c r="BB42" s="800"/>
      <c r="BC42" s="800"/>
      <c r="BD42" s="800"/>
      <c r="BE42" s="800"/>
      <c r="BF42" s="800"/>
      <c r="BG42" s="800"/>
      <c r="BH42" s="800"/>
      <c r="BI42" s="800"/>
      <c r="BJ42" s="800"/>
      <c r="BK42" s="800"/>
      <c r="BL42" s="800"/>
      <c r="BM42" s="800"/>
      <c r="BN42" s="800"/>
      <c r="BO42" s="800"/>
      <c r="BP42" s="800"/>
      <c r="BQ42" s="800"/>
      <c r="BR42" s="800"/>
      <c r="BS42" s="800"/>
      <c r="BT42" s="800"/>
      <c r="BU42" s="800"/>
      <c r="BV42" s="800"/>
      <c r="BW42" s="800"/>
      <c r="BX42" s="800"/>
      <c r="BY42" s="800"/>
      <c r="BZ42" s="800"/>
      <c r="CA42" s="800"/>
      <c r="CB42" s="800"/>
      <c r="CC42" s="800"/>
      <c r="CD42" s="800"/>
      <c r="CE42" s="800"/>
      <c r="CF42" s="800"/>
      <c r="CG42" s="800"/>
      <c r="CH42" s="800"/>
      <c r="CI42" s="800"/>
      <c r="CJ42" s="800"/>
      <c r="CK42" s="800"/>
      <c r="CL42" s="800"/>
      <c r="CM42" s="800"/>
    </row>
    <row r="43" spans="1:91" s="814" customFormat="1" ht="16.3">
      <c r="A43" s="800"/>
      <c r="B43" s="824" t="s">
        <v>663</v>
      </c>
      <c r="C43" s="825"/>
      <c r="D43" s="811"/>
      <c r="E43" s="825"/>
      <c r="F43" s="811"/>
      <c r="G43" s="825"/>
      <c r="H43" s="825"/>
      <c r="I43" s="825"/>
      <c r="J43" s="825"/>
      <c r="K43" s="826"/>
      <c r="L43" s="800"/>
      <c r="M43" s="800"/>
      <c r="N43" s="800"/>
      <c r="O43" s="800"/>
      <c r="P43" s="800"/>
      <c r="Q43" s="800"/>
      <c r="R43" s="800"/>
      <c r="S43" s="800"/>
      <c r="T43" s="800"/>
      <c r="U43" s="800"/>
      <c r="V43" s="800"/>
      <c r="W43" s="800"/>
      <c r="X43" s="800"/>
      <c r="Y43" s="800"/>
      <c r="Z43" s="800"/>
      <c r="AA43" s="800"/>
      <c r="AB43" s="800"/>
      <c r="AC43" s="800"/>
      <c r="AD43" s="800"/>
      <c r="AE43" s="800"/>
      <c r="AF43" s="800"/>
      <c r="AG43" s="800"/>
      <c r="AH43" s="800"/>
      <c r="AI43" s="800"/>
      <c r="AJ43" s="800"/>
      <c r="AK43" s="800"/>
      <c r="AL43" s="800"/>
      <c r="AM43" s="800"/>
      <c r="AN43" s="800"/>
      <c r="AO43" s="800"/>
      <c r="AP43" s="800"/>
      <c r="AQ43" s="800"/>
      <c r="AR43" s="800"/>
      <c r="AS43" s="800"/>
      <c r="AT43" s="800"/>
      <c r="AU43" s="800"/>
      <c r="AV43" s="800"/>
      <c r="AW43" s="800"/>
      <c r="AX43" s="800"/>
      <c r="AY43" s="800"/>
      <c r="AZ43" s="800"/>
      <c r="BA43" s="800"/>
      <c r="BB43" s="800"/>
      <c r="BC43" s="800"/>
      <c r="BD43" s="800"/>
      <c r="BE43" s="800"/>
      <c r="BF43" s="800"/>
      <c r="BG43" s="800"/>
      <c r="BH43" s="800"/>
      <c r="BI43" s="800"/>
      <c r="BJ43" s="800"/>
      <c r="BK43" s="800"/>
      <c r="BL43" s="800"/>
      <c r="BM43" s="800"/>
      <c r="BN43" s="800"/>
      <c r="BO43" s="800"/>
      <c r="BP43" s="800"/>
      <c r="BQ43" s="800"/>
      <c r="BR43" s="800"/>
      <c r="BS43" s="800"/>
      <c r="BT43" s="800"/>
      <c r="BU43" s="800"/>
      <c r="BV43" s="800"/>
      <c r="BW43" s="800"/>
      <c r="BX43" s="800"/>
      <c r="BY43" s="800"/>
      <c r="BZ43" s="800"/>
      <c r="CA43" s="800"/>
      <c r="CB43" s="800"/>
      <c r="CC43" s="800"/>
      <c r="CD43" s="800"/>
      <c r="CE43" s="800"/>
      <c r="CF43" s="800"/>
      <c r="CG43" s="800"/>
      <c r="CH43" s="800"/>
      <c r="CI43" s="800"/>
      <c r="CJ43" s="800"/>
      <c r="CK43" s="800"/>
      <c r="CL43" s="800"/>
      <c r="CM43" s="800"/>
    </row>
    <row r="44" spans="1:91" s="814" customFormat="1" ht="16.3">
      <c r="A44" s="800"/>
      <c r="B44" s="824" t="s">
        <v>81</v>
      </c>
      <c r="C44" s="825"/>
      <c r="D44" s="811"/>
      <c r="E44" s="825"/>
      <c r="F44" s="811"/>
      <c r="G44" s="825"/>
      <c r="H44" s="825"/>
      <c r="I44" s="825"/>
      <c r="J44" s="825"/>
      <c r="K44" s="826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800"/>
      <c r="Z44" s="800"/>
      <c r="AA44" s="800"/>
      <c r="AB44" s="800"/>
      <c r="AC44" s="800"/>
      <c r="AD44" s="800"/>
      <c r="AE44" s="800"/>
      <c r="AF44" s="800"/>
      <c r="AG44" s="800"/>
      <c r="AH44" s="800"/>
      <c r="AI44" s="800"/>
      <c r="AJ44" s="800"/>
      <c r="AK44" s="800"/>
      <c r="AL44" s="800"/>
      <c r="AM44" s="800"/>
      <c r="AN44" s="800"/>
      <c r="AO44" s="800"/>
      <c r="AP44" s="800"/>
      <c r="AQ44" s="800"/>
      <c r="AR44" s="800"/>
      <c r="AS44" s="800"/>
      <c r="AT44" s="800"/>
      <c r="AU44" s="800"/>
      <c r="AV44" s="800"/>
      <c r="AW44" s="800"/>
      <c r="AX44" s="800"/>
      <c r="AY44" s="800"/>
      <c r="AZ44" s="800"/>
      <c r="BA44" s="800"/>
      <c r="BB44" s="800"/>
      <c r="BC44" s="800"/>
      <c r="BD44" s="800"/>
      <c r="BE44" s="800"/>
      <c r="BF44" s="800"/>
      <c r="BG44" s="800"/>
      <c r="BH44" s="800"/>
      <c r="BI44" s="800"/>
      <c r="BJ44" s="800"/>
      <c r="BK44" s="800"/>
      <c r="BL44" s="800"/>
      <c r="BM44" s="800"/>
      <c r="BN44" s="800"/>
      <c r="BO44" s="800"/>
      <c r="BP44" s="800"/>
      <c r="BQ44" s="800"/>
      <c r="BR44" s="800"/>
      <c r="BS44" s="800"/>
      <c r="BT44" s="800"/>
      <c r="BU44" s="800"/>
      <c r="BV44" s="800"/>
      <c r="BW44" s="800"/>
      <c r="BX44" s="800"/>
      <c r="BY44" s="800"/>
      <c r="BZ44" s="800"/>
      <c r="CA44" s="800"/>
      <c r="CB44" s="800"/>
      <c r="CC44" s="800"/>
      <c r="CD44" s="800"/>
      <c r="CE44" s="800"/>
      <c r="CF44" s="800"/>
      <c r="CG44" s="800"/>
      <c r="CH44" s="800"/>
      <c r="CI44" s="800"/>
      <c r="CJ44" s="800"/>
      <c r="CK44" s="800"/>
      <c r="CL44" s="800"/>
      <c r="CM44" s="800"/>
    </row>
    <row r="45" spans="1:91" s="814" customFormat="1" ht="16.3">
      <c r="A45" s="800"/>
      <c r="B45" s="824" t="s">
        <v>82</v>
      </c>
      <c r="C45" s="825"/>
      <c r="D45" s="811"/>
      <c r="E45" s="825"/>
      <c r="F45" s="811"/>
      <c r="G45" s="825"/>
      <c r="H45" s="825"/>
      <c r="I45" s="825"/>
      <c r="J45" s="825"/>
      <c r="K45" s="826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  <c r="Y45" s="800"/>
      <c r="Z45" s="800"/>
      <c r="AA45" s="800"/>
      <c r="AB45" s="800"/>
      <c r="AC45" s="800"/>
      <c r="AD45" s="800"/>
      <c r="AE45" s="800"/>
      <c r="AF45" s="800"/>
      <c r="AG45" s="800"/>
      <c r="AH45" s="800"/>
      <c r="AI45" s="800"/>
      <c r="AJ45" s="800"/>
      <c r="AK45" s="800"/>
      <c r="AL45" s="800"/>
      <c r="AM45" s="800"/>
      <c r="AN45" s="800"/>
      <c r="AO45" s="800"/>
      <c r="AP45" s="800"/>
      <c r="AQ45" s="800"/>
      <c r="AR45" s="800"/>
      <c r="AS45" s="800"/>
      <c r="AT45" s="800"/>
      <c r="AU45" s="800"/>
      <c r="AV45" s="800"/>
      <c r="AW45" s="800"/>
      <c r="AX45" s="800"/>
      <c r="AY45" s="800"/>
      <c r="AZ45" s="800"/>
      <c r="BA45" s="800"/>
      <c r="BB45" s="800"/>
      <c r="BC45" s="800"/>
      <c r="BD45" s="800"/>
      <c r="BE45" s="800"/>
      <c r="BF45" s="800"/>
      <c r="BG45" s="800"/>
      <c r="BH45" s="800"/>
      <c r="BI45" s="800"/>
      <c r="BJ45" s="800"/>
      <c r="BK45" s="800"/>
      <c r="BL45" s="800"/>
      <c r="BM45" s="800"/>
      <c r="BN45" s="800"/>
      <c r="BO45" s="800"/>
      <c r="BP45" s="800"/>
      <c r="BQ45" s="800"/>
      <c r="BR45" s="800"/>
      <c r="BS45" s="800"/>
      <c r="BT45" s="800"/>
      <c r="BU45" s="800"/>
      <c r="BV45" s="800"/>
      <c r="BW45" s="800"/>
      <c r="BX45" s="800"/>
      <c r="BY45" s="800"/>
      <c r="BZ45" s="800"/>
      <c r="CA45" s="800"/>
      <c r="CB45" s="800"/>
      <c r="CC45" s="800"/>
      <c r="CD45" s="800"/>
      <c r="CE45" s="800"/>
      <c r="CF45" s="800"/>
      <c r="CG45" s="800"/>
      <c r="CH45" s="800"/>
      <c r="CI45" s="800"/>
      <c r="CJ45" s="800"/>
      <c r="CK45" s="800"/>
      <c r="CL45" s="800"/>
      <c r="CM45" s="800"/>
    </row>
    <row r="46" spans="1:91" s="814" customFormat="1" ht="16.3">
      <c r="A46" s="800"/>
      <c r="B46" s="830" t="s">
        <v>103</v>
      </c>
      <c r="C46" s="825"/>
      <c r="D46" s="811"/>
      <c r="E46" s="825"/>
      <c r="F46" s="811"/>
      <c r="G46" s="825"/>
      <c r="H46" s="825"/>
      <c r="I46" s="825"/>
      <c r="J46" s="825"/>
      <c r="K46" s="826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0"/>
      <c r="AE46" s="800"/>
      <c r="AF46" s="800"/>
      <c r="AG46" s="800"/>
      <c r="AH46" s="800"/>
      <c r="AI46" s="800"/>
      <c r="AJ46" s="800"/>
      <c r="AK46" s="800"/>
      <c r="AL46" s="800"/>
      <c r="AM46" s="800"/>
      <c r="AN46" s="800"/>
      <c r="AO46" s="800"/>
      <c r="AP46" s="800"/>
      <c r="AQ46" s="800"/>
      <c r="AR46" s="800"/>
      <c r="AS46" s="800"/>
      <c r="AT46" s="800"/>
      <c r="AU46" s="800"/>
      <c r="AV46" s="800"/>
      <c r="AW46" s="800"/>
      <c r="AX46" s="800"/>
      <c r="AY46" s="800"/>
      <c r="AZ46" s="800"/>
      <c r="BA46" s="800"/>
      <c r="BB46" s="800"/>
      <c r="BC46" s="800"/>
      <c r="BD46" s="800"/>
      <c r="BE46" s="800"/>
      <c r="BF46" s="800"/>
      <c r="BG46" s="800"/>
      <c r="BH46" s="800"/>
      <c r="BI46" s="800"/>
      <c r="BJ46" s="800"/>
      <c r="BK46" s="800"/>
      <c r="BL46" s="800"/>
      <c r="BM46" s="800"/>
      <c r="BN46" s="800"/>
      <c r="BO46" s="800"/>
      <c r="BP46" s="800"/>
      <c r="BQ46" s="800"/>
      <c r="BR46" s="800"/>
      <c r="BS46" s="800"/>
      <c r="BT46" s="800"/>
      <c r="BU46" s="800"/>
      <c r="BV46" s="800"/>
      <c r="BW46" s="800"/>
      <c r="BX46" s="800"/>
      <c r="BY46" s="800"/>
      <c r="BZ46" s="800"/>
      <c r="CA46" s="800"/>
      <c r="CB46" s="800"/>
      <c r="CC46" s="800"/>
      <c r="CD46" s="800"/>
      <c r="CE46" s="800"/>
      <c r="CF46" s="800"/>
      <c r="CG46" s="800"/>
      <c r="CH46" s="800"/>
      <c r="CI46" s="800"/>
      <c r="CJ46" s="800"/>
      <c r="CK46" s="800"/>
      <c r="CL46" s="800"/>
      <c r="CM46" s="800"/>
    </row>
    <row r="47" spans="1:91" s="814" customFormat="1" ht="16.3">
      <c r="A47" s="800"/>
      <c r="B47" s="831" t="s">
        <v>100</v>
      </c>
      <c r="C47" s="832"/>
      <c r="D47" s="833"/>
      <c r="E47" s="833"/>
      <c r="F47" s="833"/>
      <c r="G47" s="833"/>
      <c r="H47" s="834"/>
      <c r="I47" s="833"/>
      <c r="J47" s="833"/>
      <c r="K47" s="835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  <c r="AA47" s="800"/>
      <c r="AB47" s="800"/>
      <c r="AC47" s="800"/>
      <c r="AD47" s="800"/>
      <c r="AE47" s="800"/>
      <c r="AF47" s="800"/>
      <c r="AG47" s="800"/>
      <c r="AH47" s="800"/>
      <c r="AI47" s="800"/>
      <c r="AJ47" s="800"/>
      <c r="AK47" s="800"/>
      <c r="AL47" s="800"/>
      <c r="AM47" s="800"/>
      <c r="AN47" s="800"/>
      <c r="AO47" s="800"/>
      <c r="AP47" s="800"/>
      <c r="AQ47" s="800"/>
      <c r="AR47" s="800"/>
      <c r="AS47" s="800"/>
      <c r="AT47" s="800"/>
      <c r="AU47" s="800"/>
      <c r="AV47" s="800"/>
      <c r="AW47" s="800"/>
      <c r="AX47" s="800"/>
      <c r="AY47" s="800"/>
      <c r="AZ47" s="800"/>
      <c r="BA47" s="800"/>
      <c r="BB47" s="800"/>
      <c r="BC47" s="800"/>
      <c r="BD47" s="800"/>
      <c r="BE47" s="800"/>
      <c r="BF47" s="800"/>
      <c r="BG47" s="800"/>
      <c r="BH47" s="800"/>
      <c r="BI47" s="800"/>
      <c r="BJ47" s="800"/>
      <c r="BK47" s="800"/>
      <c r="BL47" s="800"/>
      <c r="BM47" s="800"/>
      <c r="BN47" s="800"/>
      <c r="BO47" s="800"/>
      <c r="BP47" s="800"/>
      <c r="BQ47" s="800"/>
      <c r="BR47" s="800"/>
      <c r="BS47" s="800"/>
      <c r="BT47" s="800"/>
      <c r="BU47" s="800"/>
      <c r="BV47" s="800"/>
      <c r="BW47" s="800"/>
      <c r="BX47" s="800"/>
      <c r="BY47" s="800"/>
      <c r="BZ47" s="800"/>
      <c r="CA47" s="800"/>
      <c r="CB47" s="800"/>
      <c r="CC47" s="800"/>
      <c r="CD47" s="800"/>
      <c r="CE47" s="800"/>
      <c r="CF47" s="800"/>
      <c r="CG47" s="800"/>
      <c r="CH47" s="800"/>
      <c r="CI47" s="800"/>
      <c r="CJ47" s="800"/>
      <c r="CK47" s="800"/>
      <c r="CL47" s="800"/>
      <c r="CM47" s="800"/>
    </row>
    <row r="48" spans="1:91" s="814" customFormat="1" ht="16.3">
      <c r="A48" s="800"/>
      <c r="B48" s="831" t="s">
        <v>101</v>
      </c>
      <c r="C48" s="832"/>
      <c r="D48" s="833"/>
      <c r="E48" s="833"/>
      <c r="F48" s="833"/>
      <c r="G48" s="833"/>
      <c r="H48" s="834"/>
      <c r="I48" s="833"/>
      <c r="J48" s="833"/>
      <c r="K48" s="835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  <c r="Y48" s="800"/>
      <c r="Z48" s="800"/>
      <c r="AA48" s="800"/>
      <c r="AB48" s="800"/>
      <c r="AC48" s="800"/>
      <c r="AD48" s="800"/>
      <c r="AE48" s="800"/>
      <c r="AF48" s="800"/>
      <c r="AG48" s="800"/>
      <c r="AH48" s="800"/>
      <c r="AI48" s="800"/>
      <c r="AJ48" s="800"/>
      <c r="AK48" s="800"/>
      <c r="AL48" s="800"/>
      <c r="AM48" s="800"/>
      <c r="AN48" s="800"/>
      <c r="AO48" s="800"/>
      <c r="AP48" s="800"/>
      <c r="AQ48" s="800"/>
      <c r="AR48" s="800"/>
      <c r="AS48" s="800"/>
      <c r="AT48" s="800"/>
      <c r="AU48" s="800"/>
      <c r="AV48" s="800"/>
      <c r="AW48" s="800"/>
      <c r="AX48" s="800"/>
      <c r="AY48" s="800"/>
      <c r="AZ48" s="800"/>
      <c r="BA48" s="800"/>
      <c r="BB48" s="800"/>
      <c r="BC48" s="800"/>
      <c r="BD48" s="800"/>
      <c r="BE48" s="800"/>
      <c r="BF48" s="800"/>
      <c r="BG48" s="800"/>
      <c r="BH48" s="800"/>
      <c r="BI48" s="800"/>
      <c r="BJ48" s="800"/>
      <c r="BK48" s="800"/>
      <c r="BL48" s="800"/>
      <c r="BM48" s="800"/>
      <c r="BN48" s="800"/>
      <c r="BO48" s="800"/>
      <c r="BP48" s="800"/>
      <c r="BQ48" s="800"/>
      <c r="BR48" s="800"/>
      <c r="BS48" s="800"/>
      <c r="BT48" s="800"/>
      <c r="BU48" s="800"/>
      <c r="BV48" s="800"/>
      <c r="BW48" s="800"/>
      <c r="BX48" s="800"/>
      <c r="BY48" s="800"/>
      <c r="BZ48" s="800"/>
      <c r="CA48" s="800"/>
      <c r="CB48" s="800"/>
      <c r="CC48" s="800"/>
      <c r="CD48" s="800"/>
      <c r="CE48" s="800"/>
      <c r="CF48" s="800"/>
      <c r="CG48" s="800"/>
      <c r="CH48" s="800"/>
      <c r="CI48" s="800"/>
      <c r="CJ48" s="800"/>
      <c r="CK48" s="800"/>
      <c r="CL48" s="800"/>
      <c r="CM48" s="800"/>
    </row>
    <row r="49" spans="1:91" s="814" customFormat="1" ht="16.3">
      <c r="A49" s="800"/>
      <c r="B49" s="831" t="s">
        <v>99</v>
      </c>
      <c r="C49" s="832"/>
      <c r="D49" s="833"/>
      <c r="E49" s="833"/>
      <c r="F49" s="833"/>
      <c r="G49" s="833"/>
      <c r="H49" s="834"/>
      <c r="I49" s="833"/>
      <c r="J49" s="833"/>
      <c r="K49" s="835"/>
      <c r="L49" s="800"/>
      <c r="M49" s="800"/>
      <c r="N49" s="800"/>
      <c r="O49" s="800"/>
      <c r="P49" s="800"/>
      <c r="Q49" s="800"/>
      <c r="R49" s="800"/>
      <c r="S49" s="800"/>
      <c r="T49" s="800"/>
      <c r="U49" s="800"/>
      <c r="V49" s="800"/>
      <c r="W49" s="800"/>
      <c r="X49" s="800"/>
      <c r="Y49" s="800"/>
      <c r="Z49" s="800"/>
      <c r="AA49" s="800"/>
      <c r="AB49" s="800"/>
      <c r="AC49" s="800"/>
      <c r="AD49" s="800"/>
      <c r="AE49" s="800"/>
      <c r="AF49" s="800"/>
      <c r="AG49" s="800"/>
      <c r="AH49" s="800"/>
      <c r="AI49" s="800"/>
      <c r="AJ49" s="800"/>
      <c r="AK49" s="800"/>
      <c r="AL49" s="800"/>
      <c r="AM49" s="800"/>
      <c r="AN49" s="800"/>
      <c r="AO49" s="800"/>
      <c r="AP49" s="800"/>
      <c r="AQ49" s="800"/>
      <c r="AR49" s="800"/>
      <c r="AS49" s="800"/>
      <c r="AT49" s="800"/>
      <c r="AU49" s="800"/>
      <c r="AV49" s="800"/>
      <c r="AW49" s="800"/>
      <c r="AX49" s="800"/>
      <c r="AY49" s="800"/>
      <c r="AZ49" s="800"/>
      <c r="BA49" s="800"/>
      <c r="BB49" s="800"/>
      <c r="BC49" s="800"/>
      <c r="BD49" s="800"/>
      <c r="BE49" s="800"/>
      <c r="BF49" s="800"/>
      <c r="BG49" s="800"/>
      <c r="BH49" s="800"/>
      <c r="BI49" s="800"/>
      <c r="BJ49" s="800"/>
      <c r="BK49" s="800"/>
      <c r="BL49" s="800"/>
      <c r="BM49" s="800"/>
      <c r="BN49" s="800"/>
      <c r="BO49" s="800"/>
      <c r="BP49" s="800"/>
      <c r="BQ49" s="800"/>
      <c r="BR49" s="800"/>
      <c r="BS49" s="800"/>
      <c r="BT49" s="800"/>
      <c r="BU49" s="800"/>
      <c r="BV49" s="800"/>
      <c r="BW49" s="800"/>
      <c r="BX49" s="800"/>
      <c r="BY49" s="800"/>
      <c r="BZ49" s="800"/>
      <c r="CA49" s="800"/>
      <c r="CB49" s="800"/>
      <c r="CC49" s="800"/>
      <c r="CD49" s="800"/>
      <c r="CE49" s="800"/>
      <c r="CF49" s="800"/>
      <c r="CG49" s="800"/>
      <c r="CH49" s="800"/>
      <c r="CI49" s="800"/>
      <c r="CJ49" s="800"/>
      <c r="CK49" s="800"/>
      <c r="CL49" s="800"/>
      <c r="CM49" s="800"/>
    </row>
    <row r="50" spans="1:91" s="814" customFormat="1" ht="16.3">
      <c r="A50" s="800"/>
      <c r="B50" s="836" t="s">
        <v>83</v>
      </c>
      <c r="C50" s="825"/>
      <c r="D50" s="820"/>
      <c r="E50" s="837"/>
      <c r="F50" s="820"/>
      <c r="G50" s="837"/>
      <c r="H50" s="837"/>
      <c r="I50" s="837"/>
      <c r="J50" s="837"/>
      <c r="K50" s="838"/>
      <c r="L50" s="800"/>
      <c r="M50" s="800"/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  <c r="Y50" s="800"/>
      <c r="Z50" s="800"/>
      <c r="AA50" s="800"/>
      <c r="AB50" s="800"/>
      <c r="AC50" s="800"/>
      <c r="AD50" s="800"/>
      <c r="AE50" s="800"/>
      <c r="AF50" s="800"/>
      <c r="AG50" s="800"/>
      <c r="AH50" s="800"/>
      <c r="AI50" s="800"/>
      <c r="AJ50" s="800"/>
      <c r="AK50" s="800"/>
      <c r="AL50" s="800"/>
      <c r="AM50" s="800"/>
      <c r="AN50" s="800"/>
      <c r="AO50" s="800"/>
      <c r="AP50" s="800"/>
      <c r="AQ50" s="800"/>
      <c r="AR50" s="800"/>
      <c r="AS50" s="800"/>
      <c r="AT50" s="800"/>
      <c r="AU50" s="800"/>
      <c r="AV50" s="800"/>
      <c r="AW50" s="800"/>
      <c r="AX50" s="800"/>
      <c r="AY50" s="800"/>
      <c r="AZ50" s="800"/>
      <c r="BA50" s="800"/>
      <c r="BB50" s="800"/>
      <c r="BC50" s="800"/>
      <c r="BD50" s="800"/>
      <c r="BE50" s="800"/>
      <c r="BF50" s="800"/>
      <c r="BG50" s="800"/>
      <c r="BH50" s="800"/>
      <c r="BI50" s="800"/>
      <c r="BJ50" s="800"/>
      <c r="BK50" s="800"/>
      <c r="BL50" s="800"/>
      <c r="BM50" s="800"/>
      <c r="BN50" s="800"/>
      <c r="BO50" s="800"/>
      <c r="BP50" s="800"/>
      <c r="BQ50" s="800"/>
      <c r="BR50" s="800"/>
      <c r="BS50" s="800"/>
      <c r="BT50" s="800"/>
      <c r="BU50" s="800"/>
      <c r="BV50" s="800"/>
      <c r="BW50" s="800"/>
      <c r="BX50" s="800"/>
      <c r="BY50" s="800"/>
      <c r="BZ50" s="800"/>
      <c r="CA50" s="800"/>
      <c r="CB50" s="800"/>
      <c r="CC50" s="800"/>
      <c r="CD50" s="800"/>
      <c r="CE50" s="800"/>
      <c r="CF50" s="800"/>
      <c r="CG50" s="800"/>
      <c r="CH50" s="800"/>
      <c r="CI50" s="800"/>
      <c r="CJ50" s="800"/>
      <c r="CK50" s="800"/>
      <c r="CL50" s="800"/>
      <c r="CM50" s="800"/>
    </row>
    <row r="51" spans="1:91" s="560" customFormat="1" ht="16.3">
      <c r="A51" s="559"/>
      <c r="B51" s="649" t="s">
        <v>69</v>
      </c>
      <c r="C51" s="650" t="s">
        <v>70</v>
      </c>
      <c r="D51" s="651"/>
      <c r="E51" s="652"/>
      <c r="F51" s="653"/>
      <c r="G51" s="653"/>
      <c r="H51" s="652"/>
      <c r="I51" s="653"/>
      <c r="J51" s="654"/>
      <c r="K51" s="703" t="s">
        <v>923</v>
      </c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59"/>
      <c r="AJ51" s="559"/>
      <c r="AK51" s="559"/>
      <c r="AL51" s="559"/>
      <c r="AM51" s="559"/>
      <c r="AN51" s="559"/>
      <c r="AO51" s="559"/>
      <c r="AP51" s="559"/>
      <c r="AQ51" s="559"/>
      <c r="AR51" s="559"/>
      <c r="AS51" s="559"/>
      <c r="AT51" s="559"/>
      <c r="AU51" s="559"/>
      <c r="AV51" s="559"/>
      <c r="AW51" s="559"/>
      <c r="AX51" s="559"/>
      <c r="AY51" s="559"/>
      <c r="AZ51" s="559"/>
      <c r="BA51" s="559"/>
      <c r="BB51" s="559"/>
      <c r="BC51" s="559"/>
      <c r="BD51" s="559"/>
      <c r="BE51" s="559"/>
      <c r="BF51" s="559"/>
      <c r="BG51" s="559"/>
      <c r="BH51" s="559"/>
      <c r="BI51" s="559"/>
      <c r="BJ51" s="559"/>
      <c r="BK51" s="559"/>
      <c r="BL51" s="559"/>
      <c r="BM51" s="559"/>
      <c r="BN51" s="559"/>
      <c r="BO51" s="559"/>
      <c r="BP51" s="559"/>
      <c r="BQ51" s="559"/>
      <c r="BR51" s="559"/>
      <c r="BS51" s="559"/>
      <c r="BT51" s="559"/>
      <c r="BU51" s="559"/>
      <c r="BV51" s="559"/>
      <c r="BW51" s="559"/>
      <c r="BX51" s="559"/>
      <c r="BY51" s="559"/>
      <c r="BZ51" s="559"/>
      <c r="CA51" s="559"/>
      <c r="CB51" s="559"/>
      <c r="CC51" s="559"/>
      <c r="CD51" s="559"/>
      <c r="CE51" s="559"/>
      <c r="CF51" s="559"/>
      <c r="CG51" s="559"/>
      <c r="CH51" s="559"/>
      <c r="CI51" s="559"/>
      <c r="CJ51" s="559"/>
      <c r="CK51" s="559"/>
      <c r="CL51" s="559"/>
      <c r="CM51" s="559"/>
    </row>
    <row r="52" spans="1:91" s="561" customFormat="1" ht="16.3">
      <c r="A52" s="559"/>
      <c r="B52" s="656" t="s">
        <v>71</v>
      </c>
      <c r="C52" s="657" t="s">
        <v>72</v>
      </c>
      <c r="D52" s="658">
        <v>181</v>
      </c>
      <c r="E52" s="659" t="s">
        <v>52</v>
      </c>
      <c r="F52" s="660">
        <v>66</v>
      </c>
      <c r="G52" s="660">
        <v>25</v>
      </c>
      <c r="H52" s="659" t="s">
        <v>43</v>
      </c>
      <c r="I52" s="660"/>
      <c r="J52" s="660"/>
      <c r="K52" s="704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59"/>
      <c r="AJ52" s="559"/>
      <c r="AK52" s="559"/>
      <c r="AL52" s="559"/>
      <c r="AM52" s="559"/>
      <c r="AN52" s="559"/>
      <c r="AO52" s="559"/>
      <c r="AP52" s="559"/>
      <c r="AQ52" s="559"/>
      <c r="AR52" s="559"/>
      <c r="AS52" s="559"/>
      <c r="AT52" s="559"/>
      <c r="AU52" s="559"/>
      <c r="AV52" s="559"/>
      <c r="AW52" s="559"/>
      <c r="AX52" s="559"/>
      <c r="AY52" s="559"/>
      <c r="AZ52" s="559"/>
      <c r="BA52" s="559"/>
      <c r="BB52" s="559"/>
      <c r="BC52" s="559"/>
      <c r="BD52" s="559"/>
      <c r="BE52" s="559"/>
      <c r="BF52" s="559"/>
      <c r="BG52" s="559"/>
      <c r="BH52" s="559"/>
      <c r="BI52" s="559"/>
      <c r="BJ52" s="559"/>
      <c r="BK52" s="559"/>
      <c r="BL52" s="559"/>
      <c r="BM52" s="559"/>
      <c r="BN52" s="559"/>
      <c r="BO52" s="559"/>
      <c r="BP52" s="559"/>
      <c r="BQ52" s="559"/>
      <c r="BR52" s="559"/>
      <c r="BS52" s="559"/>
      <c r="BT52" s="559"/>
      <c r="BU52" s="559"/>
      <c r="BV52" s="559"/>
      <c r="BW52" s="559"/>
      <c r="BX52" s="559"/>
      <c r="BY52" s="559"/>
      <c r="BZ52" s="559"/>
      <c r="CA52" s="559"/>
      <c r="CB52" s="559"/>
      <c r="CC52" s="559"/>
      <c r="CD52" s="559"/>
      <c r="CE52" s="559"/>
      <c r="CF52" s="559"/>
      <c r="CG52" s="559"/>
      <c r="CH52" s="559"/>
      <c r="CI52" s="559"/>
      <c r="CJ52" s="559"/>
      <c r="CK52" s="559"/>
      <c r="CL52" s="559"/>
      <c r="CM52" s="559"/>
    </row>
    <row r="53" spans="1:91" s="561" customFormat="1" ht="16.3">
      <c r="A53" s="559"/>
      <c r="B53" s="661" t="s">
        <v>73</v>
      </c>
      <c r="C53" s="657" t="s">
        <v>74</v>
      </c>
      <c r="D53" s="658">
        <v>192</v>
      </c>
      <c r="E53" s="659" t="s">
        <v>52</v>
      </c>
      <c r="F53" s="660">
        <v>66</v>
      </c>
      <c r="G53" s="660">
        <v>25</v>
      </c>
      <c r="H53" s="659" t="s">
        <v>43</v>
      </c>
      <c r="I53" s="660"/>
      <c r="J53" s="660"/>
      <c r="K53" s="704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559"/>
      <c r="AL53" s="559"/>
      <c r="AM53" s="559"/>
      <c r="AN53" s="559"/>
      <c r="AO53" s="559"/>
      <c r="AP53" s="559"/>
      <c r="AQ53" s="559"/>
      <c r="AR53" s="559"/>
      <c r="AS53" s="559"/>
      <c r="AT53" s="559"/>
      <c r="AU53" s="559"/>
      <c r="AV53" s="559"/>
      <c r="AW53" s="559"/>
      <c r="AX53" s="559"/>
      <c r="AY53" s="559"/>
      <c r="AZ53" s="559"/>
      <c r="BA53" s="559"/>
      <c r="BB53" s="559"/>
      <c r="BC53" s="559"/>
      <c r="BD53" s="559"/>
      <c r="BE53" s="559"/>
      <c r="BF53" s="559"/>
      <c r="BG53" s="559"/>
      <c r="BH53" s="559"/>
      <c r="BI53" s="559"/>
      <c r="BJ53" s="559"/>
      <c r="BK53" s="559"/>
      <c r="BL53" s="559"/>
      <c r="BM53" s="559"/>
      <c r="BN53" s="559"/>
      <c r="BO53" s="559"/>
      <c r="BP53" s="559"/>
      <c r="BQ53" s="559"/>
      <c r="BR53" s="559"/>
      <c r="BS53" s="559"/>
      <c r="BT53" s="559"/>
      <c r="BU53" s="559"/>
      <c r="BV53" s="559"/>
      <c r="BW53" s="559"/>
      <c r="BX53" s="559"/>
      <c r="BY53" s="559"/>
      <c r="BZ53" s="559"/>
      <c r="CA53" s="559"/>
      <c r="CB53" s="559"/>
      <c r="CC53" s="559"/>
      <c r="CD53" s="559"/>
      <c r="CE53" s="559"/>
      <c r="CF53" s="559"/>
      <c r="CG53" s="559"/>
      <c r="CH53" s="559"/>
      <c r="CI53" s="559"/>
      <c r="CJ53" s="559"/>
      <c r="CK53" s="559"/>
      <c r="CL53" s="559"/>
      <c r="CM53" s="559"/>
    </row>
    <row r="54" spans="1:91" s="561" customFormat="1" ht="16.3">
      <c r="A54" s="559"/>
      <c r="B54" s="657"/>
      <c r="C54" s="657" t="s">
        <v>767</v>
      </c>
      <c r="D54" s="658">
        <v>215</v>
      </c>
      <c r="E54" s="659" t="s">
        <v>52</v>
      </c>
      <c r="F54" s="660">
        <v>66</v>
      </c>
      <c r="G54" s="660">
        <v>25</v>
      </c>
      <c r="H54" s="659" t="s">
        <v>43</v>
      </c>
      <c r="I54" s="660"/>
      <c r="J54" s="660"/>
      <c r="K54" s="704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559"/>
      <c r="AK54" s="559"/>
      <c r="AL54" s="559"/>
      <c r="AM54" s="559"/>
      <c r="AN54" s="559"/>
      <c r="AO54" s="559"/>
      <c r="AP54" s="559"/>
      <c r="AQ54" s="559"/>
      <c r="AR54" s="559"/>
      <c r="AS54" s="559"/>
      <c r="AT54" s="559"/>
      <c r="AU54" s="559"/>
      <c r="AV54" s="559"/>
      <c r="AW54" s="559"/>
      <c r="AX54" s="559"/>
      <c r="AY54" s="559"/>
      <c r="AZ54" s="559"/>
      <c r="BA54" s="559"/>
      <c r="BB54" s="559"/>
      <c r="BC54" s="559"/>
      <c r="BD54" s="559"/>
      <c r="BE54" s="559"/>
      <c r="BF54" s="559"/>
      <c r="BG54" s="559"/>
      <c r="BH54" s="559"/>
      <c r="BI54" s="559"/>
      <c r="BJ54" s="559"/>
      <c r="BK54" s="559"/>
      <c r="BL54" s="559"/>
      <c r="BM54" s="559"/>
      <c r="BN54" s="559"/>
      <c r="BO54" s="559"/>
      <c r="BP54" s="559"/>
      <c r="BQ54" s="559"/>
      <c r="BR54" s="559"/>
      <c r="BS54" s="559"/>
      <c r="BT54" s="559"/>
      <c r="BU54" s="559"/>
      <c r="BV54" s="559"/>
      <c r="BW54" s="559"/>
      <c r="BX54" s="559"/>
      <c r="BY54" s="559"/>
      <c r="BZ54" s="559"/>
      <c r="CA54" s="559"/>
      <c r="CB54" s="559"/>
      <c r="CC54" s="559"/>
      <c r="CD54" s="559"/>
      <c r="CE54" s="559"/>
      <c r="CF54" s="559"/>
      <c r="CG54" s="559"/>
      <c r="CH54" s="559"/>
      <c r="CI54" s="559"/>
      <c r="CJ54" s="559"/>
      <c r="CK54" s="559"/>
      <c r="CL54" s="559"/>
      <c r="CM54" s="559"/>
    </row>
    <row r="55" spans="1:91" s="561" customFormat="1" ht="16.3">
      <c r="A55" s="559"/>
      <c r="B55" s="657"/>
      <c r="C55" s="657" t="s">
        <v>766</v>
      </c>
      <c r="D55" s="658">
        <v>248</v>
      </c>
      <c r="E55" s="659" t="s">
        <v>52</v>
      </c>
      <c r="F55" s="660">
        <v>66</v>
      </c>
      <c r="G55" s="660">
        <v>25</v>
      </c>
      <c r="H55" s="659" t="s">
        <v>43</v>
      </c>
      <c r="I55" s="660"/>
      <c r="J55" s="660"/>
      <c r="K55" s="704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559"/>
      <c r="AK55" s="559"/>
      <c r="AL55" s="559"/>
      <c r="AM55" s="559"/>
      <c r="AN55" s="559"/>
      <c r="AO55" s="559"/>
      <c r="AP55" s="559"/>
      <c r="AQ55" s="559"/>
      <c r="AR55" s="559"/>
      <c r="AS55" s="559"/>
      <c r="AT55" s="559"/>
      <c r="AU55" s="559"/>
      <c r="AV55" s="559"/>
      <c r="AW55" s="559"/>
      <c r="AX55" s="559"/>
      <c r="AY55" s="559"/>
      <c r="AZ55" s="559"/>
      <c r="BA55" s="559"/>
      <c r="BB55" s="559"/>
      <c r="BC55" s="559"/>
      <c r="BD55" s="559"/>
      <c r="BE55" s="559"/>
      <c r="BF55" s="559"/>
      <c r="BG55" s="559"/>
      <c r="BH55" s="559"/>
      <c r="BI55" s="559"/>
      <c r="BJ55" s="559"/>
      <c r="BK55" s="559"/>
      <c r="BL55" s="559"/>
      <c r="BM55" s="559"/>
      <c r="BN55" s="559"/>
      <c r="BO55" s="559"/>
      <c r="BP55" s="559"/>
      <c r="BQ55" s="559"/>
      <c r="BR55" s="559"/>
      <c r="BS55" s="559"/>
      <c r="BT55" s="559"/>
      <c r="BU55" s="559"/>
      <c r="BV55" s="559"/>
      <c r="BW55" s="559"/>
      <c r="BX55" s="559"/>
      <c r="BY55" s="559"/>
      <c r="BZ55" s="559"/>
      <c r="CA55" s="559"/>
      <c r="CB55" s="559"/>
      <c r="CC55" s="559"/>
      <c r="CD55" s="559"/>
      <c r="CE55" s="559"/>
      <c r="CF55" s="559"/>
      <c r="CG55" s="559"/>
      <c r="CH55" s="559"/>
      <c r="CI55" s="559"/>
      <c r="CJ55" s="559"/>
      <c r="CK55" s="559"/>
      <c r="CL55" s="559"/>
      <c r="CM55" s="559"/>
    </row>
    <row r="56" spans="1:91" s="561" customFormat="1" ht="16.3">
      <c r="A56" s="559"/>
      <c r="B56" s="671"/>
      <c r="C56" s="657" t="s">
        <v>77</v>
      </c>
      <c r="D56" s="658">
        <v>304</v>
      </c>
      <c r="E56" s="659">
        <v>66</v>
      </c>
      <c r="F56" s="660">
        <v>66</v>
      </c>
      <c r="G56" s="660">
        <v>25</v>
      </c>
      <c r="H56" s="659" t="s">
        <v>43</v>
      </c>
      <c r="I56" s="660"/>
      <c r="J56" s="660"/>
      <c r="K56" s="704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559"/>
      <c r="AD56" s="559"/>
      <c r="AE56" s="559"/>
      <c r="AF56" s="559"/>
      <c r="AG56" s="559"/>
      <c r="AH56" s="559"/>
      <c r="AI56" s="559"/>
      <c r="AJ56" s="559"/>
      <c r="AK56" s="559"/>
      <c r="AL56" s="559"/>
      <c r="AM56" s="559"/>
      <c r="AN56" s="559"/>
      <c r="AO56" s="559"/>
      <c r="AP56" s="559"/>
      <c r="AQ56" s="559"/>
      <c r="AR56" s="559"/>
      <c r="AS56" s="559"/>
      <c r="AT56" s="559"/>
      <c r="AU56" s="559"/>
      <c r="AV56" s="559"/>
      <c r="AW56" s="559"/>
      <c r="AX56" s="559"/>
      <c r="AY56" s="559"/>
      <c r="AZ56" s="559"/>
      <c r="BA56" s="559"/>
      <c r="BB56" s="559"/>
      <c r="BC56" s="559"/>
      <c r="BD56" s="559"/>
      <c r="BE56" s="559"/>
      <c r="BF56" s="559"/>
      <c r="BG56" s="559"/>
      <c r="BH56" s="559"/>
      <c r="BI56" s="559"/>
      <c r="BJ56" s="559"/>
      <c r="BK56" s="559"/>
      <c r="BL56" s="559"/>
      <c r="BM56" s="559"/>
      <c r="BN56" s="559"/>
      <c r="BO56" s="559"/>
      <c r="BP56" s="559"/>
      <c r="BQ56" s="559"/>
      <c r="BR56" s="559"/>
      <c r="BS56" s="559"/>
      <c r="BT56" s="559"/>
      <c r="BU56" s="559"/>
      <c r="BV56" s="559"/>
      <c r="BW56" s="559"/>
      <c r="BX56" s="559"/>
      <c r="BY56" s="559"/>
      <c r="BZ56" s="559"/>
      <c r="CA56" s="559"/>
      <c r="CB56" s="559"/>
      <c r="CC56" s="559"/>
      <c r="CD56" s="559"/>
      <c r="CE56" s="559"/>
      <c r="CF56" s="559"/>
      <c r="CG56" s="559"/>
      <c r="CH56" s="559"/>
      <c r="CI56" s="559"/>
      <c r="CJ56" s="559"/>
      <c r="CK56" s="559"/>
      <c r="CL56" s="559"/>
      <c r="CM56" s="559"/>
    </row>
    <row r="57" spans="1:91" s="561" customFormat="1" ht="16.3">
      <c r="A57" s="559"/>
      <c r="B57" s="705" t="s">
        <v>78</v>
      </c>
      <c r="C57" s="672" t="s">
        <v>79</v>
      </c>
      <c r="D57" s="695"/>
      <c r="E57" s="696"/>
      <c r="F57" s="675"/>
      <c r="G57" s="675"/>
      <c r="H57" s="696"/>
      <c r="I57" s="675"/>
      <c r="J57" s="675"/>
      <c r="K57" s="706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559"/>
      <c r="AL57" s="559"/>
      <c r="AM57" s="559"/>
      <c r="AN57" s="559"/>
      <c r="AO57" s="559"/>
      <c r="AP57" s="559"/>
      <c r="AQ57" s="559"/>
      <c r="AR57" s="559"/>
      <c r="AS57" s="559"/>
      <c r="AT57" s="559"/>
      <c r="AU57" s="559"/>
      <c r="AV57" s="559"/>
      <c r="AW57" s="559"/>
      <c r="AX57" s="559"/>
      <c r="AY57" s="559"/>
      <c r="AZ57" s="559"/>
      <c r="BA57" s="559"/>
      <c r="BB57" s="559"/>
      <c r="BC57" s="559"/>
      <c r="BD57" s="559"/>
      <c r="BE57" s="559"/>
      <c r="BF57" s="559"/>
      <c r="BG57" s="559"/>
      <c r="BH57" s="559"/>
      <c r="BI57" s="559"/>
      <c r="BJ57" s="559"/>
      <c r="BK57" s="559"/>
      <c r="BL57" s="559"/>
      <c r="BM57" s="559"/>
      <c r="BN57" s="559"/>
      <c r="BO57" s="559"/>
      <c r="BP57" s="559"/>
      <c r="BQ57" s="559"/>
      <c r="BR57" s="559"/>
      <c r="BS57" s="559"/>
      <c r="BT57" s="559"/>
      <c r="BU57" s="559"/>
      <c r="BV57" s="559"/>
      <c r="BW57" s="559"/>
      <c r="BX57" s="559"/>
      <c r="BY57" s="559"/>
      <c r="BZ57" s="559"/>
      <c r="CA57" s="559"/>
      <c r="CB57" s="559"/>
      <c r="CC57" s="559"/>
      <c r="CD57" s="559"/>
      <c r="CE57" s="559"/>
      <c r="CF57" s="559"/>
      <c r="CG57" s="559"/>
      <c r="CH57" s="559"/>
      <c r="CI57" s="559"/>
      <c r="CJ57" s="559"/>
      <c r="CK57" s="559"/>
      <c r="CL57" s="559"/>
      <c r="CM57" s="559"/>
    </row>
    <row r="58" spans="1:91" s="561" customFormat="1" ht="16.3">
      <c r="A58" s="559"/>
      <c r="B58" s="680" t="s">
        <v>600</v>
      </c>
      <c r="C58" s="678"/>
      <c r="D58" s="659"/>
      <c r="E58" s="678"/>
      <c r="F58" s="659"/>
      <c r="G58" s="678"/>
      <c r="H58" s="678"/>
      <c r="I58" s="678"/>
      <c r="J58" s="678"/>
      <c r="K58" s="67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  <c r="W58" s="559"/>
      <c r="X58" s="559"/>
      <c r="Y58" s="559"/>
      <c r="Z58" s="559"/>
      <c r="AA58" s="559"/>
      <c r="AB58" s="559"/>
      <c r="AC58" s="559"/>
      <c r="AD58" s="559"/>
      <c r="AE58" s="559"/>
      <c r="AF58" s="559"/>
      <c r="AG58" s="559"/>
      <c r="AH58" s="559"/>
      <c r="AI58" s="559"/>
      <c r="AJ58" s="559"/>
      <c r="AK58" s="559"/>
      <c r="AL58" s="559"/>
      <c r="AM58" s="559"/>
      <c r="AN58" s="559"/>
      <c r="AO58" s="559"/>
      <c r="AP58" s="559"/>
      <c r="AQ58" s="559"/>
      <c r="AR58" s="559"/>
      <c r="AS58" s="559"/>
      <c r="AT58" s="559"/>
      <c r="AU58" s="559"/>
      <c r="AV58" s="559"/>
      <c r="AW58" s="559"/>
      <c r="AX58" s="559"/>
      <c r="AY58" s="559"/>
      <c r="AZ58" s="559"/>
      <c r="BA58" s="559"/>
      <c r="BB58" s="559"/>
      <c r="BC58" s="559"/>
      <c r="BD58" s="559"/>
      <c r="BE58" s="559"/>
      <c r="BF58" s="559"/>
      <c r="BG58" s="559"/>
      <c r="BH58" s="559"/>
      <c r="BI58" s="559"/>
      <c r="BJ58" s="559"/>
      <c r="BK58" s="559"/>
      <c r="BL58" s="559"/>
      <c r="BM58" s="559"/>
      <c r="BN58" s="559"/>
      <c r="BO58" s="559"/>
      <c r="BP58" s="559"/>
      <c r="BQ58" s="559"/>
      <c r="BR58" s="559"/>
      <c r="BS58" s="559"/>
      <c r="BT58" s="559"/>
      <c r="BU58" s="559"/>
      <c r="BV58" s="559"/>
      <c r="BW58" s="559"/>
      <c r="BX58" s="559"/>
      <c r="BY58" s="559"/>
      <c r="BZ58" s="559"/>
      <c r="CA58" s="559"/>
      <c r="CB58" s="559"/>
      <c r="CC58" s="559"/>
      <c r="CD58" s="559"/>
      <c r="CE58" s="559"/>
      <c r="CF58" s="559"/>
      <c r="CG58" s="559"/>
      <c r="CH58" s="559"/>
      <c r="CI58" s="559"/>
      <c r="CJ58" s="559"/>
      <c r="CK58" s="559"/>
      <c r="CL58" s="559"/>
      <c r="CM58" s="559"/>
    </row>
    <row r="59" spans="1:91" s="561" customFormat="1" ht="16.3">
      <c r="A59" s="559"/>
      <c r="B59" s="707" t="s">
        <v>601</v>
      </c>
      <c r="C59" s="678"/>
      <c r="D59" s="659"/>
      <c r="E59" s="678"/>
      <c r="F59" s="659"/>
      <c r="G59" s="678"/>
      <c r="H59" s="678"/>
      <c r="I59" s="678"/>
      <c r="J59" s="678"/>
      <c r="K59" s="67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  <c r="AB59" s="559"/>
      <c r="AC59" s="559"/>
      <c r="AD59" s="559"/>
      <c r="AE59" s="559"/>
      <c r="AF59" s="559"/>
      <c r="AG59" s="559"/>
      <c r="AH59" s="559"/>
      <c r="AI59" s="559"/>
      <c r="AJ59" s="559"/>
      <c r="AK59" s="559"/>
      <c r="AL59" s="559"/>
      <c r="AM59" s="559"/>
      <c r="AN59" s="559"/>
      <c r="AO59" s="559"/>
      <c r="AP59" s="559"/>
      <c r="AQ59" s="559"/>
      <c r="AR59" s="559"/>
      <c r="AS59" s="559"/>
      <c r="AT59" s="559"/>
      <c r="AU59" s="559"/>
      <c r="AV59" s="559"/>
      <c r="AW59" s="559"/>
      <c r="AX59" s="559"/>
      <c r="AY59" s="559"/>
      <c r="AZ59" s="559"/>
      <c r="BA59" s="559"/>
      <c r="BB59" s="559"/>
      <c r="BC59" s="559"/>
      <c r="BD59" s="559"/>
      <c r="BE59" s="559"/>
      <c r="BF59" s="559"/>
      <c r="BG59" s="559"/>
      <c r="BH59" s="559"/>
      <c r="BI59" s="559"/>
      <c r="BJ59" s="559"/>
      <c r="BK59" s="559"/>
      <c r="BL59" s="559"/>
      <c r="BM59" s="559"/>
      <c r="BN59" s="559"/>
      <c r="BO59" s="559"/>
      <c r="BP59" s="559"/>
      <c r="BQ59" s="559"/>
      <c r="BR59" s="559"/>
      <c r="BS59" s="559"/>
      <c r="BT59" s="559"/>
      <c r="BU59" s="559"/>
      <c r="BV59" s="559"/>
      <c r="BW59" s="559"/>
      <c r="BX59" s="559"/>
      <c r="BY59" s="559"/>
      <c r="BZ59" s="559"/>
      <c r="CA59" s="559"/>
      <c r="CB59" s="559"/>
      <c r="CC59" s="559"/>
      <c r="CD59" s="559"/>
      <c r="CE59" s="559"/>
      <c r="CF59" s="559"/>
      <c r="CG59" s="559"/>
      <c r="CH59" s="559"/>
      <c r="CI59" s="559"/>
      <c r="CJ59" s="559"/>
      <c r="CK59" s="559"/>
      <c r="CL59" s="559"/>
      <c r="CM59" s="559"/>
    </row>
    <row r="60" spans="1:91" s="561" customFormat="1" ht="16.3">
      <c r="A60" s="559"/>
      <c r="B60" s="677" t="s">
        <v>785</v>
      </c>
      <c r="C60" s="678"/>
      <c r="D60" s="659"/>
      <c r="E60" s="678"/>
      <c r="F60" s="659"/>
      <c r="G60" s="678"/>
      <c r="H60" s="678"/>
      <c r="I60" s="678"/>
      <c r="J60" s="678"/>
      <c r="K60" s="67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59"/>
      <c r="BE60" s="559"/>
      <c r="BF60" s="559"/>
      <c r="BG60" s="559"/>
      <c r="BH60" s="559"/>
      <c r="BI60" s="559"/>
      <c r="BJ60" s="559"/>
      <c r="BK60" s="559"/>
      <c r="BL60" s="559"/>
      <c r="BM60" s="559"/>
      <c r="BN60" s="559"/>
      <c r="BO60" s="559"/>
      <c r="BP60" s="559"/>
      <c r="BQ60" s="559"/>
      <c r="BR60" s="559"/>
      <c r="BS60" s="559"/>
      <c r="BT60" s="559"/>
      <c r="BU60" s="559"/>
      <c r="BV60" s="559"/>
      <c r="BW60" s="559"/>
      <c r="BX60" s="559"/>
      <c r="BY60" s="559"/>
      <c r="BZ60" s="559"/>
      <c r="CA60" s="559"/>
      <c r="CB60" s="559"/>
      <c r="CC60" s="559"/>
      <c r="CD60" s="559"/>
      <c r="CE60" s="559"/>
      <c r="CF60" s="559"/>
      <c r="CG60" s="559"/>
      <c r="CH60" s="559"/>
      <c r="CI60" s="559"/>
      <c r="CJ60" s="559"/>
      <c r="CK60" s="559"/>
      <c r="CL60" s="559"/>
      <c r="CM60" s="559"/>
    </row>
    <row r="61" spans="1:91" s="561" customFormat="1" ht="16.3">
      <c r="A61" s="559"/>
      <c r="B61" s="680" t="s">
        <v>786</v>
      </c>
      <c r="C61" s="678"/>
      <c r="D61" s="659"/>
      <c r="E61" s="678"/>
      <c r="F61" s="659"/>
      <c r="G61" s="678"/>
      <c r="H61" s="678"/>
      <c r="I61" s="678"/>
      <c r="J61" s="678"/>
      <c r="K61" s="679"/>
      <c r="L61" s="559"/>
      <c r="M61" s="559"/>
      <c r="N61" s="559"/>
      <c r="O61" s="559"/>
      <c r="P61" s="559"/>
      <c r="Q61" s="559"/>
      <c r="R61" s="559"/>
      <c r="S61" s="559"/>
      <c r="T61" s="559"/>
      <c r="U61" s="559"/>
      <c r="V61" s="559"/>
      <c r="W61" s="559"/>
      <c r="X61" s="559"/>
      <c r="Y61" s="559"/>
      <c r="Z61" s="559"/>
      <c r="AA61" s="559"/>
      <c r="AB61" s="559"/>
      <c r="AC61" s="559"/>
      <c r="AD61" s="559"/>
      <c r="AE61" s="559"/>
      <c r="AF61" s="559"/>
      <c r="AG61" s="559"/>
      <c r="AH61" s="559"/>
      <c r="AI61" s="559"/>
      <c r="AJ61" s="559"/>
      <c r="AK61" s="559"/>
      <c r="AL61" s="559"/>
      <c r="AM61" s="559"/>
      <c r="AN61" s="559"/>
      <c r="AO61" s="559"/>
      <c r="AP61" s="559"/>
      <c r="AQ61" s="559"/>
      <c r="AR61" s="559"/>
      <c r="AS61" s="559"/>
      <c r="AT61" s="559"/>
      <c r="AU61" s="559"/>
      <c r="AV61" s="559"/>
      <c r="AW61" s="559"/>
      <c r="AX61" s="559"/>
      <c r="AY61" s="559"/>
      <c r="AZ61" s="559"/>
      <c r="BA61" s="559"/>
      <c r="BB61" s="559"/>
      <c r="BC61" s="559"/>
      <c r="BD61" s="559"/>
      <c r="BE61" s="559"/>
      <c r="BF61" s="559"/>
      <c r="BG61" s="559"/>
      <c r="BH61" s="559"/>
      <c r="BI61" s="559"/>
      <c r="BJ61" s="559"/>
      <c r="BK61" s="559"/>
      <c r="BL61" s="559"/>
      <c r="BM61" s="559"/>
      <c r="BN61" s="559"/>
      <c r="BO61" s="559"/>
      <c r="BP61" s="559"/>
      <c r="BQ61" s="559"/>
      <c r="BR61" s="559"/>
      <c r="BS61" s="559"/>
      <c r="BT61" s="559"/>
      <c r="BU61" s="559"/>
      <c r="BV61" s="559"/>
      <c r="BW61" s="559"/>
      <c r="BX61" s="559"/>
      <c r="BY61" s="559"/>
      <c r="BZ61" s="559"/>
      <c r="CA61" s="559"/>
      <c r="CB61" s="559"/>
      <c r="CC61" s="559"/>
      <c r="CD61" s="559"/>
      <c r="CE61" s="559"/>
      <c r="CF61" s="559"/>
      <c r="CG61" s="559"/>
      <c r="CH61" s="559"/>
      <c r="CI61" s="559"/>
      <c r="CJ61" s="559"/>
      <c r="CK61" s="559"/>
      <c r="CL61" s="559"/>
      <c r="CM61" s="559"/>
    </row>
    <row r="62" spans="1:91" s="561" customFormat="1" ht="16.3">
      <c r="A62" s="559"/>
      <c r="B62" s="677" t="s">
        <v>788</v>
      </c>
      <c r="C62" s="678"/>
      <c r="D62" s="659"/>
      <c r="E62" s="678"/>
      <c r="F62" s="659"/>
      <c r="G62" s="678"/>
      <c r="H62" s="678"/>
      <c r="I62" s="678"/>
      <c r="J62" s="678"/>
      <c r="K62" s="67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559"/>
      <c r="AE62" s="559"/>
      <c r="AF62" s="559"/>
      <c r="AG62" s="559"/>
      <c r="AH62" s="559"/>
      <c r="AI62" s="559"/>
      <c r="AJ62" s="559"/>
      <c r="AK62" s="559"/>
      <c r="AL62" s="559"/>
      <c r="AM62" s="559"/>
      <c r="AN62" s="559"/>
      <c r="AO62" s="559"/>
      <c r="AP62" s="559"/>
      <c r="AQ62" s="559"/>
      <c r="AR62" s="559"/>
      <c r="AS62" s="559"/>
      <c r="AT62" s="559"/>
      <c r="AU62" s="559"/>
      <c r="AV62" s="559"/>
      <c r="AW62" s="559"/>
      <c r="AX62" s="559"/>
      <c r="AY62" s="559"/>
      <c r="AZ62" s="559"/>
      <c r="BA62" s="559"/>
      <c r="BB62" s="559"/>
      <c r="BC62" s="559"/>
      <c r="BD62" s="559"/>
      <c r="BE62" s="559"/>
      <c r="BF62" s="559"/>
      <c r="BG62" s="559"/>
      <c r="BH62" s="559"/>
      <c r="BI62" s="559"/>
      <c r="BJ62" s="559"/>
      <c r="BK62" s="559"/>
      <c r="BL62" s="559"/>
      <c r="BM62" s="559"/>
      <c r="BN62" s="559"/>
      <c r="BO62" s="559"/>
      <c r="BP62" s="559"/>
      <c r="BQ62" s="559"/>
      <c r="BR62" s="559"/>
      <c r="BS62" s="559"/>
      <c r="BT62" s="559"/>
      <c r="BU62" s="559"/>
      <c r="BV62" s="559"/>
      <c r="BW62" s="559"/>
      <c r="BX62" s="559"/>
      <c r="BY62" s="559"/>
      <c r="BZ62" s="559"/>
      <c r="CA62" s="559"/>
      <c r="CB62" s="559"/>
      <c r="CC62" s="559"/>
      <c r="CD62" s="559"/>
      <c r="CE62" s="559"/>
      <c r="CF62" s="559"/>
      <c r="CG62" s="559"/>
      <c r="CH62" s="559"/>
      <c r="CI62" s="559"/>
      <c r="CJ62" s="559"/>
      <c r="CK62" s="559"/>
      <c r="CL62" s="559"/>
      <c r="CM62" s="559"/>
    </row>
    <row r="63" spans="1:91" s="561" customFormat="1" ht="19.05">
      <c r="A63" s="559"/>
      <c r="B63" s="708" t="s">
        <v>102</v>
      </c>
      <c r="C63" s="678"/>
      <c r="D63" s="659"/>
      <c r="E63" s="678"/>
      <c r="F63" s="659"/>
      <c r="G63" s="678"/>
      <c r="H63" s="678"/>
      <c r="I63" s="678"/>
      <c r="J63" s="678"/>
      <c r="K63" s="67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59"/>
      <c r="AC63" s="559"/>
      <c r="AD63" s="559"/>
      <c r="AE63" s="559"/>
      <c r="AF63" s="559"/>
      <c r="AG63" s="559"/>
      <c r="AH63" s="559"/>
      <c r="AI63" s="559"/>
      <c r="AJ63" s="559"/>
      <c r="AK63" s="559"/>
      <c r="AL63" s="559"/>
      <c r="AM63" s="559"/>
      <c r="AN63" s="559"/>
      <c r="AO63" s="559"/>
      <c r="AP63" s="559"/>
      <c r="AQ63" s="559"/>
      <c r="AR63" s="559"/>
      <c r="AS63" s="559"/>
      <c r="AT63" s="559"/>
      <c r="AU63" s="559"/>
      <c r="AV63" s="559"/>
      <c r="AW63" s="559"/>
      <c r="AX63" s="559"/>
      <c r="AY63" s="559"/>
      <c r="AZ63" s="559"/>
      <c r="BA63" s="559"/>
      <c r="BB63" s="559"/>
      <c r="BC63" s="559"/>
      <c r="BD63" s="559"/>
      <c r="BE63" s="559"/>
      <c r="BF63" s="559"/>
      <c r="BG63" s="559"/>
      <c r="BH63" s="559"/>
      <c r="BI63" s="559"/>
      <c r="BJ63" s="559"/>
      <c r="BK63" s="559"/>
      <c r="BL63" s="559"/>
      <c r="BM63" s="559"/>
      <c r="BN63" s="559"/>
      <c r="BO63" s="559"/>
      <c r="BP63" s="559"/>
      <c r="BQ63" s="559"/>
      <c r="BR63" s="559"/>
      <c r="BS63" s="559"/>
      <c r="BT63" s="559"/>
      <c r="BU63" s="559"/>
      <c r="BV63" s="559"/>
      <c r="BW63" s="559"/>
      <c r="BX63" s="559"/>
      <c r="BY63" s="559"/>
      <c r="BZ63" s="559"/>
      <c r="CA63" s="559"/>
      <c r="CB63" s="559"/>
      <c r="CC63" s="559"/>
      <c r="CD63" s="559"/>
      <c r="CE63" s="559"/>
      <c r="CF63" s="559"/>
      <c r="CG63" s="559"/>
      <c r="CH63" s="559"/>
      <c r="CI63" s="559"/>
      <c r="CJ63" s="559"/>
      <c r="CK63" s="559"/>
      <c r="CL63" s="559"/>
      <c r="CM63" s="559"/>
    </row>
    <row r="64" spans="1:91" s="561" customFormat="1" ht="16.3">
      <c r="A64" s="559"/>
      <c r="B64" s="680" t="s">
        <v>80</v>
      </c>
      <c r="C64" s="678"/>
      <c r="D64" s="659"/>
      <c r="E64" s="678"/>
      <c r="F64" s="659"/>
      <c r="G64" s="678"/>
      <c r="H64" s="678"/>
      <c r="I64" s="678"/>
      <c r="J64" s="678"/>
      <c r="K64" s="679"/>
      <c r="L64" s="559"/>
      <c r="M64" s="559"/>
      <c r="N64" s="559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559"/>
      <c r="AA64" s="559"/>
      <c r="AB64" s="559"/>
      <c r="AC64" s="559"/>
      <c r="AD64" s="559"/>
      <c r="AE64" s="559"/>
      <c r="AF64" s="559"/>
      <c r="AG64" s="559"/>
      <c r="AH64" s="559"/>
      <c r="AI64" s="559"/>
      <c r="AJ64" s="559"/>
      <c r="AK64" s="559"/>
      <c r="AL64" s="559"/>
      <c r="AM64" s="559"/>
      <c r="AN64" s="559"/>
      <c r="AO64" s="559"/>
      <c r="AP64" s="559"/>
      <c r="AQ64" s="559"/>
      <c r="AR64" s="559"/>
      <c r="AS64" s="559"/>
      <c r="AT64" s="559"/>
      <c r="AU64" s="559"/>
      <c r="AV64" s="559"/>
      <c r="AW64" s="559"/>
      <c r="AX64" s="559"/>
      <c r="AY64" s="559"/>
      <c r="AZ64" s="559"/>
      <c r="BA64" s="559"/>
      <c r="BB64" s="559"/>
      <c r="BC64" s="559"/>
      <c r="BD64" s="559"/>
      <c r="BE64" s="559"/>
      <c r="BF64" s="559"/>
      <c r="BG64" s="559"/>
      <c r="BH64" s="559"/>
      <c r="BI64" s="559"/>
      <c r="BJ64" s="559"/>
      <c r="BK64" s="559"/>
      <c r="BL64" s="559"/>
      <c r="BM64" s="559"/>
      <c r="BN64" s="559"/>
      <c r="BO64" s="559"/>
      <c r="BP64" s="559"/>
      <c r="BQ64" s="559"/>
      <c r="BR64" s="559"/>
      <c r="BS64" s="559"/>
      <c r="BT64" s="559"/>
      <c r="BU64" s="559"/>
      <c r="BV64" s="559"/>
      <c r="BW64" s="559"/>
      <c r="BX64" s="559"/>
      <c r="BY64" s="559"/>
      <c r="BZ64" s="559"/>
      <c r="CA64" s="559"/>
      <c r="CB64" s="559"/>
      <c r="CC64" s="559"/>
      <c r="CD64" s="559"/>
      <c r="CE64" s="559"/>
      <c r="CF64" s="559"/>
      <c r="CG64" s="559"/>
      <c r="CH64" s="559"/>
      <c r="CI64" s="559"/>
      <c r="CJ64" s="559"/>
      <c r="CK64" s="559"/>
      <c r="CL64" s="559"/>
      <c r="CM64" s="559"/>
    </row>
    <row r="65" spans="1:91" s="561" customFormat="1" ht="16.3">
      <c r="A65" s="559"/>
      <c r="B65" s="680" t="s">
        <v>662</v>
      </c>
      <c r="C65" s="678"/>
      <c r="D65" s="659"/>
      <c r="E65" s="678"/>
      <c r="F65" s="659"/>
      <c r="G65" s="678"/>
      <c r="H65" s="678"/>
      <c r="I65" s="678"/>
      <c r="J65" s="678"/>
      <c r="K65" s="67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559"/>
      <c r="AC65" s="559"/>
      <c r="AD65" s="559"/>
      <c r="AE65" s="559"/>
      <c r="AF65" s="559"/>
      <c r="AG65" s="559"/>
      <c r="AH65" s="559"/>
      <c r="AI65" s="559"/>
      <c r="AJ65" s="559"/>
      <c r="AK65" s="559"/>
      <c r="AL65" s="559"/>
      <c r="AM65" s="559"/>
      <c r="AN65" s="559"/>
      <c r="AO65" s="559"/>
      <c r="AP65" s="559"/>
      <c r="AQ65" s="559"/>
      <c r="AR65" s="559"/>
      <c r="AS65" s="559"/>
      <c r="AT65" s="559"/>
      <c r="AU65" s="559"/>
      <c r="AV65" s="559"/>
      <c r="AW65" s="559"/>
      <c r="AX65" s="559"/>
      <c r="AY65" s="559"/>
      <c r="AZ65" s="559"/>
      <c r="BA65" s="559"/>
      <c r="BB65" s="559"/>
      <c r="BC65" s="559"/>
      <c r="BD65" s="559"/>
      <c r="BE65" s="559"/>
      <c r="BF65" s="559"/>
      <c r="BG65" s="559"/>
      <c r="BH65" s="559"/>
      <c r="BI65" s="559"/>
      <c r="BJ65" s="559"/>
      <c r="BK65" s="559"/>
      <c r="BL65" s="559"/>
      <c r="BM65" s="559"/>
      <c r="BN65" s="559"/>
      <c r="BO65" s="559"/>
      <c r="BP65" s="559"/>
      <c r="BQ65" s="559"/>
      <c r="BR65" s="559"/>
      <c r="BS65" s="559"/>
      <c r="BT65" s="559"/>
      <c r="BU65" s="559"/>
      <c r="BV65" s="559"/>
      <c r="BW65" s="559"/>
      <c r="BX65" s="559"/>
      <c r="BY65" s="559"/>
      <c r="BZ65" s="559"/>
      <c r="CA65" s="559"/>
      <c r="CB65" s="559"/>
      <c r="CC65" s="559"/>
      <c r="CD65" s="559"/>
      <c r="CE65" s="559"/>
      <c r="CF65" s="559"/>
      <c r="CG65" s="559"/>
      <c r="CH65" s="559"/>
      <c r="CI65" s="559"/>
      <c r="CJ65" s="559"/>
      <c r="CK65" s="559"/>
      <c r="CL65" s="559"/>
      <c r="CM65" s="559"/>
    </row>
    <row r="66" spans="1:91" s="561" customFormat="1" ht="16.3">
      <c r="A66" s="559"/>
      <c r="B66" s="680" t="s">
        <v>789</v>
      </c>
      <c r="C66" s="678"/>
      <c r="D66" s="659"/>
      <c r="E66" s="678"/>
      <c r="F66" s="659"/>
      <c r="G66" s="678"/>
      <c r="H66" s="678"/>
      <c r="I66" s="678"/>
      <c r="J66" s="678"/>
      <c r="K66" s="679"/>
      <c r="L66" s="559"/>
      <c r="M66" s="559"/>
      <c r="N66" s="559"/>
      <c r="O66" s="559"/>
      <c r="P66" s="559"/>
      <c r="Q66" s="559"/>
      <c r="R66" s="559"/>
      <c r="S66" s="559"/>
      <c r="T66" s="559"/>
      <c r="U66" s="559"/>
      <c r="V66" s="559"/>
      <c r="W66" s="559"/>
      <c r="X66" s="559"/>
      <c r="Y66" s="559"/>
      <c r="Z66" s="559"/>
      <c r="AA66" s="559"/>
      <c r="AB66" s="559"/>
      <c r="AC66" s="559"/>
      <c r="AD66" s="559"/>
      <c r="AE66" s="559"/>
      <c r="AF66" s="559"/>
      <c r="AG66" s="559"/>
      <c r="AH66" s="559"/>
      <c r="AI66" s="559"/>
      <c r="AJ66" s="559"/>
      <c r="AK66" s="559"/>
      <c r="AL66" s="559"/>
      <c r="AM66" s="559"/>
      <c r="AN66" s="559"/>
      <c r="AO66" s="559"/>
      <c r="AP66" s="559"/>
      <c r="AQ66" s="559"/>
      <c r="AR66" s="559"/>
      <c r="AS66" s="559"/>
      <c r="AT66" s="559"/>
      <c r="AU66" s="559"/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59"/>
      <c r="BG66" s="559"/>
      <c r="BH66" s="559"/>
      <c r="BI66" s="559"/>
      <c r="BJ66" s="559"/>
      <c r="BK66" s="559"/>
      <c r="BL66" s="559"/>
      <c r="BM66" s="559"/>
      <c r="BN66" s="559"/>
      <c r="BO66" s="559"/>
      <c r="BP66" s="559"/>
      <c r="BQ66" s="559"/>
      <c r="BR66" s="559"/>
      <c r="BS66" s="559"/>
      <c r="BT66" s="559"/>
      <c r="BU66" s="559"/>
      <c r="BV66" s="559"/>
      <c r="BW66" s="559"/>
      <c r="BX66" s="559"/>
      <c r="BY66" s="559"/>
      <c r="BZ66" s="559"/>
      <c r="CA66" s="559"/>
      <c r="CB66" s="559"/>
      <c r="CC66" s="559"/>
      <c r="CD66" s="559"/>
      <c r="CE66" s="559"/>
      <c r="CF66" s="559"/>
      <c r="CG66" s="559"/>
      <c r="CH66" s="559"/>
      <c r="CI66" s="559"/>
      <c r="CJ66" s="559"/>
      <c r="CK66" s="559"/>
      <c r="CL66" s="559"/>
      <c r="CM66" s="559"/>
    </row>
    <row r="67" spans="1:91" s="561" customFormat="1" ht="16.3">
      <c r="A67" s="559"/>
      <c r="B67" s="680" t="s">
        <v>81</v>
      </c>
      <c r="C67" s="678"/>
      <c r="D67" s="659"/>
      <c r="E67" s="678"/>
      <c r="F67" s="659"/>
      <c r="G67" s="678"/>
      <c r="H67" s="678"/>
      <c r="I67" s="678"/>
      <c r="J67" s="678"/>
      <c r="K67" s="67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59"/>
      <c r="AG67" s="559"/>
      <c r="AH67" s="559"/>
      <c r="AI67" s="559"/>
      <c r="AJ67" s="559"/>
      <c r="AK67" s="559"/>
      <c r="AL67" s="559"/>
      <c r="AM67" s="559"/>
      <c r="AN67" s="559"/>
      <c r="AO67" s="559"/>
      <c r="AP67" s="559"/>
      <c r="AQ67" s="559"/>
      <c r="AR67" s="559"/>
      <c r="AS67" s="559"/>
      <c r="AT67" s="559"/>
      <c r="AU67" s="559"/>
      <c r="AV67" s="559"/>
      <c r="AW67" s="559"/>
      <c r="AX67" s="559"/>
      <c r="AY67" s="559"/>
      <c r="AZ67" s="559"/>
      <c r="BA67" s="559"/>
      <c r="BB67" s="559"/>
      <c r="BC67" s="559"/>
      <c r="BD67" s="559"/>
      <c r="BE67" s="559"/>
      <c r="BF67" s="559"/>
      <c r="BG67" s="559"/>
      <c r="BH67" s="559"/>
      <c r="BI67" s="559"/>
      <c r="BJ67" s="559"/>
      <c r="BK67" s="559"/>
      <c r="BL67" s="559"/>
      <c r="BM67" s="559"/>
      <c r="BN67" s="559"/>
      <c r="BO67" s="559"/>
      <c r="BP67" s="559"/>
      <c r="BQ67" s="559"/>
      <c r="BR67" s="559"/>
      <c r="BS67" s="559"/>
      <c r="BT67" s="559"/>
      <c r="BU67" s="559"/>
      <c r="BV67" s="559"/>
      <c r="BW67" s="559"/>
      <c r="BX67" s="559"/>
      <c r="BY67" s="559"/>
      <c r="BZ67" s="559"/>
      <c r="CA67" s="559"/>
      <c r="CB67" s="559"/>
      <c r="CC67" s="559"/>
      <c r="CD67" s="559"/>
      <c r="CE67" s="559"/>
      <c r="CF67" s="559"/>
      <c r="CG67" s="559"/>
      <c r="CH67" s="559"/>
      <c r="CI67" s="559"/>
      <c r="CJ67" s="559"/>
      <c r="CK67" s="559"/>
      <c r="CL67" s="559"/>
      <c r="CM67" s="559"/>
    </row>
    <row r="68" spans="1:91" s="561" customFormat="1" ht="16.3">
      <c r="A68" s="559"/>
      <c r="B68" s="680" t="s">
        <v>82</v>
      </c>
      <c r="C68" s="678"/>
      <c r="D68" s="659"/>
      <c r="E68" s="678"/>
      <c r="F68" s="659"/>
      <c r="G68" s="678"/>
      <c r="H68" s="678"/>
      <c r="I68" s="678"/>
      <c r="J68" s="678"/>
      <c r="K68" s="679"/>
      <c r="L68" s="559"/>
      <c r="M68" s="559"/>
      <c r="N68" s="559"/>
      <c r="O68" s="559"/>
      <c r="P68" s="559"/>
      <c r="Q68" s="559"/>
      <c r="R68" s="559"/>
      <c r="S68" s="559"/>
      <c r="T68" s="559"/>
      <c r="U68" s="559"/>
      <c r="V68" s="559"/>
      <c r="W68" s="559"/>
      <c r="X68" s="559"/>
      <c r="Y68" s="559"/>
      <c r="Z68" s="559"/>
      <c r="AA68" s="559"/>
      <c r="AB68" s="559"/>
      <c r="AC68" s="559"/>
      <c r="AD68" s="559"/>
      <c r="AE68" s="559"/>
      <c r="AF68" s="559"/>
      <c r="AG68" s="559"/>
      <c r="AH68" s="559"/>
      <c r="AI68" s="559"/>
      <c r="AJ68" s="559"/>
      <c r="AK68" s="559"/>
      <c r="AL68" s="559"/>
      <c r="AM68" s="559"/>
      <c r="AN68" s="559"/>
      <c r="AO68" s="559"/>
      <c r="AP68" s="559"/>
      <c r="AQ68" s="559"/>
      <c r="AR68" s="559"/>
      <c r="AS68" s="559"/>
      <c r="AT68" s="559"/>
      <c r="AU68" s="559"/>
      <c r="AV68" s="559"/>
      <c r="AW68" s="559"/>
      <c r="AX68" s="559"/>
      <c r="AY68" s="559"/>
      <c r="AZ68" s="559"/>
      <c r="BA68" s="559"/>
      <c r="BB68" s="559"/>
      <c r="BC68" s="559"/>
      <c r="BD68" s="559"/>
      <c r="BE68" s="559"/>
      <c r="BF68" s="559"/>
      <c r="BG68" s="559"/>
      <c r="BH68" s="559"/>
      <c r="BI68" s="559"/>
      <c r="BJ68" s="559"/>
      <c r="BK68" s="559"/>
      <c r="BL68" s="559"/>
      <c r="BM68" s="559"/>
      <c r="BN68" s="559"/>
      <c r="BO68" s="559"/>
      <c r="BP68" s="559"/>
      <c r="BQ68" s="559"/>
      <c r="BR68" s="559"/>
      <c r="BS68" s="559"/>
      <c r="BT68" s="559"/>
      <c r="BU68" s="559"/>
      <c r="BV68" s="559"/>
      <c r="BW68" s="559"/>
      <c r="BX68" s="559"/>
      <c r="BY68" s="559"/>
      <c r="BZ68" s="559"/>
      <c r="CA68" s="559"/>
      <c r="CB68" s="559"/>
      <c r="CC68" s="559"/>
      <c r="CD68" s="559"/>
      <c r="CE68" s="559"/>
      <c r="CF68" s="559"/>
      <c r="CG68" s="559"/>
      <c r="CH68" s="559"/>
      <c r="CI68" s="559"/>
      <c r="CJ68" s="559"/>
      <c r="CK68" s="559"/>
      <c r="CL68" s="559"/>
      <c r="CM68" s="559"/>
    </row>
    <row r="69" spans="1:91" s="561" customFormat="1" ht="16.3">
      <c r="A69" s="559"/>
      <c r="B69" s="709" t="s">
        <v>103</v>
      </c>
      <c r="C69" s="678"/>
      <c r="D69" s="659"/>
      <c r="E69" s="678"/>
      <c r="F69" s="659"/>
      <c r="G69" s="678"/>
      <c r="H69" s="678"/>
      <c r="I69" s="678"/>
      <c r="J69" s="678"/>
      <c r="K69" s="679"/>
      <c r="L69" s="559"/>
      <c r="M69" s="559"/>
      <c r="N69" s="559"/>
      <c r="O69" s="559"/>
      <c r="P69" s="559"/>
      <c r="Q69" s="559"/>
      <c r="R69" s="559"/>
      <c r="S69" s="559"/>
      <c r="T69" s="559"/>
      <c r="U69" s="559"/>
      <c r="V69" s="559"/>
      <c r="W69" s="559"/>
      <c r="X69" s="559"/>
      <c r="Y69" s="559"/>
      <c r="Z69" s="559"/>
      <c r="AA69" s="559"/>
      <c r="AB69" s="559"/>
      <c r="AC69" s="559"/>
      <c r="AD69" s="559"/>
      <c r="AE69" s="559"/>
      <c r="AF69" s="559"/>
      <c r="AG69" s="559"/>
      <c r="AH69" s="559"/>
      <c r="AI69" s="559"/>
      <c r="AJ69" s="559"/>
      <c r="AK69" s="559"/>
      <c r="AL69" s="559"/>
      <c r="AM69" s="559"/>
      <c r="AN69" s="559"/>
      <c r="AO69" s="559"/>
      <c r="AP69" s="559"/>
      <c r="AQ69" s="559"/>
      <c r="AR69" s="559"/>
      <c r="AS69" s="559"/>
      <c r="AT69" s="559"/>
      <c r="AU69" s="559"/>
      <c r="AV69" s="559"/>
      <c r="AW69" s="559"/>
      <c r="AX69" s="559"/>
      <c r="AY69" s="559"/>
      <c r="AZ69" s="559"/>
      <c r="BA69" s="559"/>
      <c r="BB69" s="559"/>
      <c r="BC69" s="559"/>
      <c r="BD69" s="559"/>
      <c r="BE69" s="559"/>
      <c r="BF69" s="559"/>
      <c r="BG69" s="559"/>
      <c r="BH69" s="559"/>
      <c r="BI69" s="559"/>
      <c r="BJ69" s="559"/>
      <c r="BK69" s="559"/>
      <c r="BL69" s="559"/>
      <c r="BM69" s="559"/>
      <c r="BN69" s="559"/>
      <c r="BO69" s="559"/>
      <c r="BP69" s="559"/>
      <c r="BQ69" s="559"/>
      <c r="BR69" s="559"/>
      <c r="BS69" s="559"/>
      <c r="BT69" s="559"/>
      <c r="BU69" s="559"/>
      <c r="BV69" s="559"/>
      <c r="BW69" s="559"/>
      <c r="BX69" s="559"/>
      <c r="BY69" s="559"/>
      <c r="BZ69" s="559"/>
      <c r="CA69" s="559"/>
      <c r="CB69" s="559"/>
      <c r="CC69" s="559"/>
      <c r="CD69" s="559"/>
      <c r="CE69" s="559"/>
      <c r="CF69" s="559"/>
      <c r="CG69" s="559"/>
      <c r="CH69" s="559"/>
      <c r="CI69" s="559"/>
      <c r="CJ69" s="559"/>
      <c r="CK69" s="559"/>
      <c r="CL69" s="559"/>
      <c r="CM69" s="559"/>
    </row>
    <row r="70" spans="1:91" s="561" customFormat="1" ht="16.3">
      <c r="A70" s="559"/>
      <c r="B70" s="710" t="s">
        <v>100</v>
      </c>
      <c r="C70" s="690"/>
      <c r="D70" s="689"/>
      <c r="E70" s="689"/>
      <c r="F70" s="689"/>
      <c r="G70" s="689"/>
      <c r="H70" s="711"/>
      <c r="I70" s="689"/>
      <c r="J70" s="689"/>
      <c r="K70" s="712"/>
      <c r="L70" s="559"/>
      <c r="M70" s="559"/>
      <c r="N70" s="559"/>
      <c r="O70" s="559"/>
      <c r="P70" s="559"/>
      <c r="Q70" s="559"/>
      <c r="R70" s="559"/>
      <c r="S70" s="559"/>
      <c r="T70" s="559"/>
      <c r="U70" s="559"/>
      <c r="V70" s="559"/>
      <c r="W70" s="559"/>
      <c r="X70" s="559"/>
      <c r="Y70" s="559"/>
      <c r="Z70" s="559"/>
      <c r="AA70" s="559"/>
      <c r="AB70" s="559"/>
      <c r="AC70" s="559"/>
      <c r="AD70" s="559"/>
      <c r="AE70" s="559"/>
      <c r="AF70" s="559"/>
      <c r="AG70" s="559"/>
      <c r="AH70" s="559"/>
      <c r="AI70" s="559"/>
      <c r="AJ70" s="559"/>
      <c r="AK70" s="559"/>
      <c r="AL70" s="559"/>
      <c r="AM70" s="559"/>
      <c r="AN70" s="559"/>
      <c r="AO70" s="559"/>
      <c r="AP70" s="559"/>
      <c r="AQ70" s="559"/>
      <c r="AR70" s="559"/>
      <c r="AS70" s="559"/>
      <c r="AT70" s="559"/>
      <c r="AU70" s="559"/>
      <c r="AV70" s="559"/>
      <c r="AW70" s="559"/>
      <c r="AX70" s="559"/>
      <c r="AY70" s="559"/>
      <c r="AZ70" s="559"/>
      <c r="BA70" s="559"/>
      <c r="BB70" s="559"/>
      <c r="BC70" s="559"/>
      <c r="BD70" s="559"/>
      <c r="BE70" s="559"/>
      <c r="BF70" s="559"/>
      <c r="BG70" s="559"/>
      <c r="BH70" s="559"/>
      <c r="BI70" s="559"/>
      <c r="BJ70" s="559"/>
      <c r="BK70" s="559"/>
      <c r="BL70" s="559"/>
      <c r="BM70" s="559"/>
      <c r="BN70" s="559"/>
      <c r="BO70" s="559"/>
      <c r="BP70" s="559"/>
      <c r="BQ70" s="559"/>
      <c r="BR70" s="559"/>
      <c r="BS70" s="559"/>
      <c r="BT70" s="559"/>
      <c r="BU70" s="559"/>
      <c r="BV70" s="559"/>
      <c r="BW70" s="559"/>
      <c r="BX70" s="559"/>
      <c r="BY70" s="559"/>
      <c r="BZ70" s="559"/>
      <c r="CA70" s="559"/>
      <c r="CB70" s="559"/>
      <c r="CC70" s="559"/>
      <c r="CD70" s="559"/>
      <c r="CE70" s="559"/>
      <c r="CF70" s="559"/>
      <c r="CG70" s="559"/>
      <c r="CH70" s="559"/>
      <c r="CI70" s="559"/>
      <c r="CJ70" s="559"/>
      <c r="CK70" s="559"/>
      <c r="CL70" s="559"/>
      <c r="CM70" s="559"/>
    </row>
    <row r="71" spans="1:91" s="561" customFormat="1" ht="16.3">
      <c r="A71" s="559"/>
      <c r="B71" s="710" t="s">
        <v>101</v>
      </c>
      <c r="C71" s="690"/>
      <c r="D71" s="689"/>
      <c r="E71" s="689"/>
      <c r="F71" s="689"/>
      <c r="G71" s="689"/>
      <c r="H71" s="711"/>
      <c r="I71" s="689"/>
      <c r="J71" s="689"/>
      <c r="K71" s="712"/>
      <c r="L71" s="559"/>
      <c r="M71" s="559"/>
      <c r="N71" s="559"/>
      <c r="O71" s="559"/>
      <c r="P71" s="559"/>
      <c r="Q71" s="559"/>
      <c r="R71" s="559"/>
      <c r="S71" s="559"/>
      <c r="T71" s="559"/>
      <c r="U71" s="559"/>
      <c r="V71" s="559"/>
      <c r="W71" s="559"/>
      <c r="X71" s="559"/>
      <c r="Y71" s="559"/>
      <c r="Z71" s="559"/>
      <c r="AA71" s="559"/>
      <c r="AB71" s="559"/>
      <c r="AC71" s="559"/>
      <c r="AD71" s="559"/>
      <c r="AE71" s="559"/>
      <c r="AF71" s="559"/>
      <c r="AG71" s="559"/>
      <c r="AH71" s="559"/>
      <c r="AI71" s="559"/>
      <c r="AJ71" s="559"/>
      <c r="AK71" s="559"/>
      <c r="AL71" s="559"/>
      <c r="AM71" s="559"/>
      <c r="AN71" s="559"/>
      <c r="AO71" s="559"/>
      <c r="AP71" s="559"/>
      <c r="AQ71" s="559"/>
      <c r="AR71" s="559"/>
      <c r="AS71" s="559"/>
      <c r="AT71" s="559"/>
      <c r="AU71" s="559"/>
      <c r="AV71" s="559"/>
      <c r="AW71" s="559"/>
      <c r="AX71" s="559"/>
      <c r="AY71" s="559"/>
      <c r="AZ71" s="559"/>
      <c r="BA71" s="559"/>
      <c r="BB71" s="559"/>
      <c r="BC71" s="559"/>
      <c r="BD71" s="559"/>
      <c r="BE71" s="559"/>
      <c r="BF71" s="559"/>
      <c r="BG71" s="559"/>
      <c r="BH71" s="559"/>
      <c r="BI71" s="559"/>
      <c r="BJ71" s="559"/>
      <c r="BK71" s="559"/>
      <c r="BL71" s="559"/>
      <c r="BM71" s="559"/>
      <c r="BN71" s="559"/>
      <c r="BO71" s="559"/>
      <c r="BP71" s="559"/>
      <c r="BQ71" s="559"/>
      <c r="BR71" s="559"/>
      <c r="BS71" s="559"/>
      <c r="BT71" s="559"/>
      <c r="BU71" s="559"/>
      <c r="BV71" s="559"/>
      <c r="BW71" s="559"/>
      <c r="BX71" s="559"/>
      <c r="BY71" s="559"/>
      <c r="BZ71" s="559"/>
      <c r="CA71" s="559"/>
      <c r="CB71" s="559"/>
      <c r="CC71" s="559"/>
      <c r="CD71" s="559"/>
      <c r="CE71" s="559"/>
      <c r="CF71" s="559"/>
      <c r="CG71" s="559"/>
      <c r="CH71" s="559"/>
      <c r="CI71" s="559"/>
      <c r="CJ71" s="559"/>
      <c r="CK71" s="559"/>
      <c r="CL71" s="559"/>
      <c r="CM71" s="559"/>
    </row>
    <row r="72" spans="1:91" s="561" customFormat="1" ht="16.3">
      <c r="A72" s="559"/>
      <c r="B72" s="710" t="s">
        <v>99</v>
      </c>
      <c r="C72" s="690"/>
      <c r="D72" s="689"/>
      <c r="E72" s="689"/>
      <c r="F72" s="689"/>
      <c r="G72" s="689"/>
      <c r="H72" s="711"/>
      <c r="I72" s="689"/>
      <c r="J72" s="689"/>
      <c r="K72" s="712"/>
      <c r="L72" s="559"/>
      <c r="M72" s="559"/>
      <c r="N72" s="559"/>
      <c r="O72" s="559"/>
      <c r="P72" s="559"/>
      <c r="Q72" s="559"/>
      <c r="R72" s="559"/>
      <c r="S72" s="559"/>
      <c r="T72" s="559"/>
      <c r="U72" s="559"/>
      <c r="V72" s="559"/>
      <c r="W72" s="559"/>
      <c r="X72" s="559"/>
      <c r="Y72" s="559"/>
      <c r="Z72" s="559"/>
      <c r="AA72" s="559"/>
      <c r="AB72" s="559"/>
      <c r="AC72" s="559"/>
      <c r="AD72" s="559"/>
      <c r="AE72" s="559"/>
      <c r="AF72" s="559"/>
      <c r="AG72" s="559"/>
      <c r="AH72" s="559"/>
      <c r="AI72" s="559"/>
      <c r="AJ72" s="559"/>
      <c r="AK72" s="559"/>
      <c r="AL72" s="559"/>
      <c r="AM72" s="559"/>
      <c r="AN72" s="559"/>
      <c r="AO72" s="559"/>
      <c r="AP72" s="559"/>
      <c r="AQ72" s="559"/>
      <c r="AR72" s="559"/>
      <c r="AS72" s="559"/>
      <c r="AT72" s="559"/>
      <c r="AU72" s="559"/>
      <c r="AV72" s="559"/>
      <c r="AW72" s="559"/>
      <c r="AX72" s="559"/>
      <c r="AY72" s="559"/>
      <c r="AZ72" s="559"/>
      <c r="BA72" s="559"/>
      <c r="BB72" s="559"/>
      <c r="BC72" s="559"/>
      <c r="BD72" s="559"/>
      <c r="BE72" s="559"/>
      <c r="BF72" s="559"/>
      <c r="BG72" s="559"/>
      <c r="BH72" s="559"/>
      <c r="BI72" s="559"/>
      <c r="BJ72" s="559"/>
      <c r="BK72" s="559"/>
      <c r="BL72" s="559"/>
      <c r="BM72" s="559"/>
      <c r="BN72" s="559"/>
      <c r="BO72" s="559"/>
      <c r="BP72" s="559"/>
      <c r="BQ72" s="559"/>
      <c r="BR72" s="559"/>
      <c r="BS72" s="559"/>
      <c r="BT72" s="559"/>
      <c r="BU72" s="559"/>
      <c r="BV72" s="559"/>
      <c r="BW72" s="559"/>
      <c r="BX72" s="559"/>
      <c r="BY72" s="559"/>
      <c r="BZ72" s="559"/>
      <c r="CA72" s="559"/>
      <c r="CB72" s="559"/>
      <c r="CC72" s="559"/>
      <c r="CD72" s="559"/>
      <c r="CE72" s="559"/>
      <c r="CF72" s="559"/>
      <c r="CG72" s="559"/>
      <c r="CH72" s="559"/>
      <c r="CI72" s="559"/>
      <c r="CJ72" s="559"/>
      <c r="CK72" s="559"/>
      <c r="CL72" s="559"/>
      <c r="CM72" s="559"/>
    </row>
    <row r="73" spans="1:91" s="561" customFormat="1" ht="16.3">
      <c r="A73" s="559"/>
      <c r="B73" s="687" t="s">
        <v>83</v>
      </c>
      <c r="C73" s="678"/>
      <c r="D73" s="659"/>
      <c r="E73" s="678"/>
      <c r="F73" s="659"/>
      <c r="G73" s="678"/>
      <c r="H73" s="678"/>
      <c r="I73" s="678"/>
      <c r="J73" s="678"/>
      <c r="K73" s="681"/>
      <c r="L73" s="559"/>
      <c r="M73" s="559"/>
      <c r="N73" s="559"/>
      <c r="O73" s="559"/>
      <c r="P73" s="559"/>
      <c r="Q73" s="559"/>
      <c r="R73" s="559"/>
      <c r="S73" s="559"/>
      <c r="T73" s="559"/>
      <c r="U73" s="559"/>
      <c r="V73" s="559"/>
      <c r="W73" s="559"/>
      <c r="X73" s="559"/>
      <c r="Y73" s="559"/>
      <c r="Z73" s="559"/>
      <c r="AA73" s="559"/>
      <c r="AB73" s="559"/>
      <c r="AC73" s="559"/>
      <c r="AD73" s="559"/>
      <c r="AE73" s="559"/>
      <c r="AF73" s="559"/>
      <c r="AG73" s="559"/>
      <c r="AH73" s="559"/>
      <c r="AI73" s="559"/>
      <c r="AJ73" s="559"/>
      <c r="AK73" s="559"/>
      <c r="AL73" s="559"/>
      <c r="AM73" s="559"/>
      <c r="AN73" s="559"/>
      <c r="AO73" s="559"/>
      <c r="AP73" s="559"/>
      <c r="AQ73" s="559"/>
      <c r="AR73" s="559"/>
      <c r="AS73" s="559"/>
      <c r="AT73" s="559"/>
      <c r="AU73" s="559"/>
      <c r="AV73" s="559"/>
      <c r="AW73" s="559"/>
      <c r="AX73" s="559"/>
      <c r="AY73" s="559"/>
      <c r="AZ73" s="559"/>
      <c r="BA73" s="559"/>
      <c r="BB73" s="559"/>
      <c r="BC73" s="559"/>
      <c r="BD73" s="559"/>
      <c r="BE73" s="559"/>
      <c r="BF73" s="559"/>
      <c r="BG73" s="559"/>
      <c r="BH73" s="559"/>
      <c r="BI73" s="559"/>
      <c r="BJ73" s="559"/>
      <c r="BK73" s="559"/>
      <c r="BL73" s="559"/>
      <c r="BM73" s="559"/>
      <c r="BN73" s="559"/>
      <c r="BO73" s="559"/>
      <c r="BP73" s="559"/>
      <c r="BQ73" s="559"/>
      <c r="BR73" s="559"/>
      <c r="BS73" s="559"/>
      <c r="BT73" s="559"/>
      <c r="BU73" s="559"/>
      <c r="BV73" s="559"/>
      <c r="BW73" s="559"/>
      <c r="BX73" s="559"/>
      <c r="BY73" s="559"/>
      <c r="BZ73" s="559"/>
      <c r="CA73" s="559"/>
      <c r="CB73" s="559"/>
      <c r="CC73" s="559"/>
      <c r="CD73" s="559"/>
      <c r="CE73" s="559"/>
      <c r="CF73" s="559"/>
      <c r="CG73" s="559"/>
      <c r="CH73" s="559"/>
      <c r="CI73" s="559"/>
      <c r="CJ73" s="559"/>
      <c r="CK73" s="559"/>
      <c r="CL73" s="559"/>
      <c r="CM73" s="559"/>
    </row>
    <row r="74" spans="1:91" s="561" customFormat="1" ht="16.3">
      <c r="A74" s="559"/>
      <c r="B74" s="713" t="s">
        <v>84</v>
      </c>
      <c r="C74" s="690"/>
      <c r="D74" s="689"/>
      <c r="E74" s="689"/>
      <c r="F74" s="689"/>
      <c r="G74" s="689"/>
      <c r="H74" s="711"/>
      <c r="I74" s="689"/>
      <c r="J74" s="689"/>
      <c r="K74" s="712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559"/>
      <c r="Y74" s="559"/>
      <c r="Z74" s="559"/>
      <c r="AA74" s="559"/>
      <c r="AB74" s="559"/>
      <c r="AC74" s="559"/>
      <c r="AD74" s="559"/>
      <c r="AE74" s="559"/>
      <c r="AF74" s="559"/>
      <c r="AG74" s="559"/>
      <c r="AH74" s="559"/>
      <c r="AI74" s="559"/>
      <c r="AJ74" s="559"/>
      <c r="AK74" s="559"/>
      <c r="AL74" s="559"/>
      <c r="AM74" s="559"/>
      <c r="AN74" s="559"/>
      <c r="AO74" s="559"/>
      <c r="AP74" s="559"/>
      <c r="AQ74" s="559"/>
      <c r="AR74" s="559"/>
      <c r="AS74" s="559"/>
      <c r="AT74" s="559"/>
      <c r="AU74" s="559"/>
      <c r="AV74" s="559"/>
      <c r="AW74" s="559"/>
      <c r="AX74" s="559"/>
      <c r="AY74" s="559"/>
      <c r="AZ74" s="559"/>
      <c r="BA74" s="559"/>
      <c r="BB74" s="559"/>
      <c r="BC74" s="559"/>
      <c r="BD74" s="559"/>
      <c r="BE74" s="559"/>
      <c r="BF74" s="559"/>
      <c r="BG74" s="559"/>
      <c r="BH74" s="559"/>
      <c r="BI74" s="559"/>
      <c r="BJ74" s="559"/>
      <c r="BK74" s="559"/>
      <c r="BL74" s="559"/>
      <c r="BM74" s="559"/>
      <c r="BN74" s="559"/>
      <c r="BO74" s="559"/>
      <c r="BP74" s="559"/>
      <c r="BQ74" s="559"/>
      <c r="BR74" s="559"/>
      <c r="BS74" s="559"/>
      <c r="BT74" s="559"/>
      <c r="BU74" s="559"/>
      <c r="BV74" s="559"/>
      <c r="BW74" s="559"/>
      <c r="BX74" s="559"/>
      <c r="BY74" s="559"/>
      <c r="BZ74" s="559"/>
      <c r="CA74" s="559"/>
      <c r="CB74" s="559"/>
      <c r="CC74" s="559"/>
      <c r="CD74" s="559"/>
      <c r="CE74" s="559"/>
      <c r="CF74" s="559"/>
      <c r="CG74" s="559"/>
      <c r="CH74" s="559"/>
      <c r="CI74" s="559"/>
      <c r="CJ74" s="559"/>
      <c r="CK74" s="559"/>
      <c r="CL74" s="559"/>
      <c r="CM74" s="559"/>
    </row>
    <row r="75" spans="1:91" s="57" customFormat="1" ht="16.3">
      <c r="A75" s="54"/>
      <c r="B75" s="714" t="s">
        <v>85</v>
      </c>
      <c r="C75" s="715"/>
      <c r="D75" s="696"/>
      <c r="E75" s="715"/>
      <c r="F75" s="696"/>
      <c r="G75" s="715"/>
      <c r="H75" s="715"/>
      <c r="I75" s="715"/>
      <c r="J75" s="715"/>
      <c r="K75" s="716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</row>
    <row r="76" spans="1:91" s="57" customFormat="1" ht="16.3">
      <c r="A76" s="54"/>
      <c r="B76" s="717"/>
      <c r="C76" s="678"/>
      <c r="D76" s="659"/>
      <c r="E76" s="678"/>
      <c r="F76" s="659"/>
      <c r="G76" s="678"/>
      <c r="H76" s="678"/>
      <c r="I76" s="678"/>
      <c r="J76" s="678"/>
      <c r="K76" s="718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</row>
    <row r="77" spans="1:91" s="814" customFormat="1" ht="16.3">
      <c r="A77" s="800"/>
      <c r="B77" s="801" t="s">
        <v>69</v>
      </c>
      <c r="C77" s="839" t="s">
        <v>86</v>
      </c>
      <c r="D77" s="840"/>
      <c r="E77" s="841"/>
      <c r="F77" s="842"/>
      <c r="G77" s="842"/>
      <c r="H77" s="841"/>
      <c r="I77" s="842"/>
      <c r="J77" s="842"/>
      <c r="K77" s="843" t="s">
        <v>938</v>
      </c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0"/>
      <c r="AD77" s="800"/>
      <c r="AE77" s="800"/>
      <c r="AF77" s="800"/>
      <c r="AG77" s="800"/>
      <c r="AH77" s="800"/>
      <c r="AI77" s="800"/>
      <c r="AJ77" s="800"/>
      <c r="AK77" s="800"/>
      <c r="AL77" s="800"/>
      <c r="AM77" s="800"/>
      <c r="AN77" s="800"/>
      <c r="AO77" s="800"/>
      <c r="AP77" s="800"/>
      <c r="AQ77" s="800"/>
      <c r="AR77" s="800"/>
      <c r="AS77" s="800"/>
      <c r="AT77" s="800"/>
      <c r="AU77" s="800"/>
      <c r="AV77" s="800"/>
      <c r="AW77" s="800"/>
      <c r="AX77" s="800"/>
      <c r="AY77" s="800"/>
      <c r="AZ77" s="800"/>
      <c r="BA77" s="800"/>
      <c r="BB77" s="800"/>
      <c r="BC77" s="800"/>
      <c r="BD77" s="800"/>
      <c r="BE77" s="800"/>
      <c r="BF77" s="800"/>
      <c r="BG77" s="800"/>
      <c r="BH77" s="800"/>
      <c r="BI77" s="800"/>
      <c r="BJ77" s="800"/>
      <c r="BK77" s="800"/>
      <c r="BL77" s="800"/>
      <c r="BM77" s="800"/>
      <c r="BN77" s="800"/>
      <c r="BO77" s="800"/>
      <c r="BP77" s="800"/>
      <c r="BQ77" s="800"/>
      <c r="BR77" s="800"/>
      <c r="BS77" s="800"/>
      <c r="BT77" s="800"/>
      <c r="BU77" s="800"/>
      <c r="BV77" s="800"/>
      <c r="BW77" s="800"/>
      <c r="BX77" s="800"/>
      <c r="BY77" s="800"/>
      <c r="BZ77" s="800"/>
      <c r="CA77" s="800"/>
      <c r="CB77" s="800"/>
      <c r="CC77" s="800"/>
      <c r="CD77" s="800"/>
      <c r="CE77" s="800"/>
      <c r="CF77" s="800"/>
      <c r="CG77" s="800"/>
      <c r="CH77" s="800"/>
      <c r="CI77" s="800"/>
      <c r="CJ77" s="800"/>
      <c r="CK77" s="800"/>
      <c r="CL77" s="800"/>
      <c r="CM77" s="800"/>
    </row>
    <row r="78" spans="1:91" s="814" customFormat="1" ht="16.3">
      <c r="A78" s="800"/>
      <c r="B78" s="808" t="s">
        <v>71</v>
      </c>
      <c r="C78" s="809" t="s">
        <v>87</v>
      </c>
      <c r="D78" s="810"/>
      <c r="E78" s="811"/>
      <c r="F78" s="812"/>
      <c r="G78" s="812"/>
      <c r="H78" s="811"/>
      <c r="I78" s="812"/>
      <c r="J78" s="812"/>
      <c r="K78" s="843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  <c r="AA78" s="800"/>
      <c r="AB78" s="800"/>
      <c r="AC78" s="800"/>
      <c r="AD78" s="800"/>
      <c r="AE78" s="800"/>
      <c r="AF78" s="800"/>
      <c r="AG78" s="800"/>
      <c r="AH78" s="800"/>
      <c r="AI78" s="800"/>
      <c r="AJ78" s="800"/>
      <c r="AK78" s="800"/>
      <c r="AL78" s="800"/>
      <c r="AM78" s="800"/>
      <c r="AN78" s="800"/>
      <c r="AO78" s="800"/>
      <c r="AP78" s="800"/>
      <c r="AQ78" s="800"/>
      <c r="AR78" s="800"/>
      <c r="AS78" s="800"/>
      <c r="AT78" s="800"/>
      <c r="AU78" s="800"/>
      <c r="AV78" s="800"/>
      <c r="AW78" s="800"/>
      <c r="AX78" s="800"/>
      <c r="AY78" s="800"/>
      <c r="AZ78" s="800"/>
      <c r="BA78" s="800"/>
      <c r="BB78" s="800"/>
      <c r="BC78" s="800"/>
      <c r="BD78" s="800"/>
      <c r="BE78" s="800"/>
      <c r="BF78" s="800"/>
      <c r="BG78" s="800"/>
      <c r="BH78" s="800"/>
      <c r="BI78" s="800"/>
      <c r="BJ78" s="800"/>
      <c r="BK78" s="800"/>
      <c r="BL78" s="800"/>
      <c r="BM78" s="800"/>
      <c r="BN78" s="800"/>
      <c r="BO78" s="800"/>
      <c r="BP78" s="800"/>
      <c r="BQ78" s="800"/>
      <c r="BR78" s="800"/>
      <c r="BS78" s="800"/>
      <c r="BT78" s="800"/>
      <c r="BU78" s="800"/>
      <c r="BV78" s="800"/>
      <c r="BW78" s="800"/>
      <c r="BX78" s="800"/>
      <c r="BY78" s="800"/>
      <c r="BZ78" s="800"/>
      <c r="CA78" s="800"/>
      <c r="CB78" s="800"/>
      <c r="CC78" s="800"/>
      <c r="CD78" s="800"/>
      <c r="CE78" s="800"/>
      <c r="CF78" s="800"/>
      <c r="CG78" s="800"/>
      <c r="CH78" s="800"/>
      <c r="CI78" s="800"/>
      <c r="CJ78" s="800"/>
      <c r="CK78" s="800"/>
      <c r="CL78" s="800"/>
      <c r="CM78" s="800"/>
    </row>
    <row r="79" spans="1:91" s="814" customFormat="1" ht="16.3">
      <c r="A79" s="800"/>
      <c r="B79" s="844"/>
      <c r="C79" s="809" t="s">
        <v>88</v>
      </c>
      <c r="D79" s="810">
        <v>357</v>
      </c>
      <c r="E79" s="811" t="s">
        <v>52</v>
      </c>
      <c r="F79" s="812">
        <v>66</v>
      </c>
      <c r="G79" s="812">
        <v>25</v>
      </c>
      <c r="H79" s="811" t="s">
        <v>43</v>
      </c>
      <c r="I79" s="812"/>
      <c r="J79" s="812"/>
      <c r="K79" s="843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  <c r="Y79" s="800"/>
      <c r="Z79" s="800"/>
      <c r="AA79" s="800"/>
      <c r="AB79" s="800"/>
      <c r="AC79" s="800"/>
      <c r="AD79" s="800"/>
      <c r="AE79" s="800"/>
      <c r="AF79" s="800"/>
      <c r="AG79" s="800"/>
      <c r="AH79" s="800"/>
      <c r="AI79" s="800"/>
      <c r="AJ79" s="800"/>
      <c r="AK79" s="800"/>
      <c r="AL79" s="800"/>
      <c r="AM79" s="800"/>
      <c r="AN79" s="800"/>
      <c r="AO79" s="800"/>
      <c r="AP79" s="800"/>
      <c r="AQ79" s="800"/>
      <c r="AR79" s="800"/>
      <c r="AS79" s="800"/>
      <c r="AT79" s="800"/>
      <c r="AU79" s="800"/>
      <c r="AV79" s="800"/>
      <c r="AW79" s="800"/>
      <c r="AX79" s="800"/>
      <c r="AY79" s="800"/>
      <c r="AZ79" s="800"/>
      <c r="BA79" s="800"/>
      <c r="BB79" s="800"/>
      <c r="BC79" s="800"/>
      <c r="BD79" s="800"/>
      <c r="BE79" s="800"/>
      <c r="BF79" s="800"/>
      <c r="BG79" s="800"/>
      <c r="BH79" s="800"/>
      <c r="BI79" s="800"/>
      <c r="BJ79" s="800"/>
      <c r="BK79" s="800"/>
      <c r="BL79" s="800"/>
      <c r="BM79" s="800"/>
      <c r="BN79" s="800"/>
      <c r="BO79" s="800"/>
      <c r="BP79" s="800"/>
      <c r="BQ79" s="800"/>
      <c r="BR79" s="800"/>
      <c r="BS79" s="800"/>
      <c r="BT79" s="800"/>
      <c r="BU79" s="800"/>
      <c r="BV79" s="800"/>
      <c r="BW79" s="800"/>
      <c r="BX79" s="800"/>
      <c r="BY79" s="800"/>
      <c r="BZ79" s="800"/>
      <c r="CA79" s="800"/>
      <c r="CB79" s="800"/>
      <c r="CC79" s="800"/>
      <c r="CD79" s="800"/>
      <c r="CE79" s="800"/>
      <c r="CF79" s="800"/>
      <c r="CG79" s="800"/>
      <c r="CH79" s="800"/>
      <c r="CI79" s="800"/>
      <c r="CJ79" s="800"/>
      <c r="CK79" s="800"/>
      <c r="CL79" s="800"/>
      <c r="CM79" s="800"/>
    </row>
    <row r="80" spans="1:91" s="814" customFormat="1" ht="16.3">
      <c r="A80" s="800"/>
      <c r="B80" s="845" t="s">
        <v>68</v>
      </c>
      <c r="C80" s="809" t="s">
        <v>89</v>
      </c>
      <c r="D80" s="810">
        <v>440</v>
      </c>
      <c r="E80" s="811" t="s">
        <v>52</v>
      </c>
      <c r="F80" s="812">
        <v>66</v>
      </c>
      <c r="G80" s="812">
        <v>25</v>
      </c>
      <c r="H80" s="811" t="s">
        <v>43</v>
      </c>
      <c r="I80" s="812"/>
      <c r="J80" s="812"/>
      <c r="K80" s="843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  <c r="AA80" s="800"/>
      <c r="AB80" s="800"/>
      <c r="AC80" s="800"/>
      <c r="AD80" s="800"/>
      <c r="AE80" s="800"/>
      <c r="AF80" s="800"/>
      <c r="AG80" s="800"/>
      <c r="AH80" s="800"/>
      <c r="AI80" s="800"/>
      <c r="AJ80" s="800"/>
      <c r="AK80" s="800"/>
      <c r="AL80" s="800"/>
      <c r="AM80" s="800"/>
      <c r="AN80" s="800"/>
      <c r="AO80" s="800"/>
      <c r="AP80" s="800"/>
      <c r="AQ80" s="800"/>
      <c r="AR80" s="800"/>
      <c r="AS80" s="800"/>
      <c r="AT80" s="800"/>
      <c r="AU80" s="800"/>
      <c r="AV80" s="800"/>
      <c r="AW80" s="800"/>
      <c r="AX80" s="800"/>
      <c r="AY80" s="800"/>
      <c r="AZ80" s="800"/>
      <c r="BA80" s="800"/>
      <c r="BB80" s="800"/>
      <c r="BC80" s="800"/>
      <c r="BD80" s="800"/>
      <c r="BE80" s="800"/>
      <c r="BF80" s="800"/>
      <c r="BG80" s="800"/>
      <c r="BH80" s="800"/>
      <c r="BI80" s="800"/>
      <c r="BJ80" s="800"/>
      <c r="BK80" s="800"/>
      <c r="BL80" s="800"/>
      <c r="BM80" s="800"/>
      <c r="BN80" s="800"/>
      <c r="BO80" s="800"/>
      <c r="BP80" s="800"/>
      <c r="BQ80" s="800"/>
      <c r="BR80" s="800"/>
      <c r="BS80" s="800"/>
      <c r="BT80" s="800"/>
      <c r="BU80" s="800"/>
      <c r="BV80" s="800"/>
      <c r="BW80" s="800"/>
      <c r="BX80" s="800"/>
      <c r="BY80" s="800"/>
      <c r="BZ80" s="800"/>
      <c r="CA80" s="800"/>
      <c r="CB80" s="800"/>
      <c r="CC80" s="800"/>
      <c r="CD80" s="800"/>
      <c r="CE80" s="800"/>
      <c r="CF80" s="800"/>
      <c r="CG80" s="800"/>
      <c r="CH80" s="800"/>
      <c r="CI80" s="800"/>
      <c r="CJ80" s="800"/>
      <c r="CK80" s="800"/>
      <c r="CL80" s="800"/>
      <c r="CM80" s="800"/>
    </row>
    <row r="81" spans="1:91" s="814" customFormat="1" ht="16.3">
      <c r="A81" s="800"/>
      <c r="B81" s="809"/>
      <c r="C81" s="809" t="s">
        <v>90</v>
      </c>
      <c r="D81" s="810"/>
      <c r="E81" s="811"/>
      <c r="F81" s="812"/>
      <c r="G81" s="812"/>
      <c r="H81" s="811"/>
      <c r="I81" s="812"/>
      <c r="J81" s="812"/>
      <c r="K81" s="843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800"/>
      <c r="X81" s="800"/>
      <c r="Y81" s="800"/>
      <c r="Z81" s="800"/>
      <c r="AA81" s="800"/>
      <c r="AB81" s="800"/>
      <c r="AC81" s="800"/>
      <c r="AD81" s="800"/>
      <c r="AE81" s="800"/>
      <c r="AF81" s="800"/>
      <c r="AG81" s="800"/>
      <c r="AH81" s="800"/>
      <c r="AI81" s="800"/>
      <c r="AJ81" s="800"/>
      <c r="AK81" s="800"/>
      <c r="AL81" s="800"/>
      <c r="AM81" s="800"/>
      <c r="AN81" s="800"/>
      <c r="AO81" s="800"/>
      <c r="AP81" s="800"/>
      <c r="AQ81" s="800"/>
      <c r="AR81" s="800"/>
      <c r="AS81" s="800"/>
      <c r="AT81" s="800"/>
      <c r="AU81" s="800"/>
      <c r="AV81" s="800"/>
      <c r="AW81" s="800"/>
      <c r="AX81" s="800"/>
      <c r="AY81" s="800"/>
      <c r="AZ81" s="800"/>
      <c r="BA81" s="800"/>
      <c r="BB81" s="800"/>
      <c r="BC81" s="800"/>
      <c r="BD81" s="800"/>
      <c r="BE81" s="800"/>
      <c r="BF81" s="800"/>
      <c r="BG81" s="800"/>
      <c r="BH81" s="800"/>
      <c r="BI81" s="800"/>
      <c r="BJ81" s="800"/>
      <c r="BK81" s="800"/>
      <c r="BL81" s="800"/>
      <c r="BM81" s="800"/>
      <c r="BN81" s="800"/>
      <c r="BO81" s="800"/>
      <c r="BP81" s="800"/>
      <c r="BQ81" s="800"/>
      <c r="BR81" s="800"/>
      <c r="BS81" s="800"/>
      <c r="BT81" s="800"/>
      <c r="BU81" s="800"/>
      <c r="BV81" s="800"/>
      <c r="BW81" s="800"/>
      <c r="BX81" s="800"/>
      <c r="BY81" s="800"/>
      <c r="BZ81" s="800"/>
      <c r="CA81" s="800"/>
      <c r="CB81" s="800"/>
      <c r="CC81" s="800"/>
      <c r="CD81" s="800"/>
      <c r="CE81" s="800"/>
      <c r="CF81" s="800"/>
      <c r="CG81" s="800"/>
      <c r="CH81" s="800"/>
      <c r="CI81" s="800"/>
      <c r="CJ81" s="800"/>
      <c r="CK81" s="800"/>
      <c r="CL81" s="800"/>
      <c r="CM81" s="800"/>
    </row>
    <row r="82" spans="1:91" s="814" customFormat="1" ht="16.3">
      <c r="A82" s="800"/>
      <c r="B82" s="809"/>
      <c r="C82" s="809" t="s">
        <v>91</v>
      </c>
      <c r="D82" s="810">
        <v>414</v>
      </c>
      <c r="E82" s="811" t="s">
        <v>52</v>
      </c>
      <c r="F82" s="812">
        <v>66</v>
      </c>
      <c r="G82" s="812">
        <v>25</v>
      </c>
      <c r="H82" s="811" t="s">
        <v>43</v>
      </c>
      <c r="I82" s="812"/>
      <c r="J82" s="812"/>
      <c r="K82" s="843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  <c r="Y82" s="800"/>
      <c r="Z82" s="800"/>
      <c r="AA82" s="800"/>
      <c r="AB82" s="800"/>
      <c r="AC82" s="800"/>
      <c r="AD82" s="800"/>
      <c r="AE82" s="800"/>
      <c r="AF82" s="800"/>
      <c r="AG82" s="800"/>
      <c r="AH82" s="800"/>
      <c r="AI82" s="800"/>
      <c r="AJ82" s="800"/>
      <c r="AK82" s="800"/>
      <c r="AL82" s="800"/>
      <c r="AM82" s="800"/>
      <c r="AN82" s="800"/>
      <c r="AO82" s="800"/>
      <c r="AP82" s="800"/>
      <c r="AQ82" s="800"/>
      <c r="AR82" s="800"/>
      <c r="AS82" s="800"/>
      <c r="AT82" s="800"/>
      <c r="AU82" s="800"/>
      <c r="AV82" s="800"/>
      <c r="AW82" s="800"/>
      <c r="AX82" s="800"/>
      <c r="AY82" s="800"/>
      <c r="AZ82" s="800"/>
      <c r="BA82" s="800"/>
      <c r="BB82" s="800"/>
      <c r="BC82" s="800"/>
      <c r="BD82" s="800"/>
      <c r="BE82" s="800"/>
      <c r="BF82" s="800"/>
      <c r="BG82" s="800"/>
      <c r="BH82" s="800"/>
      <c r="BI82" s="800"/>
      <c r="BJ82" s="800"/>
      <c r="BK82" s="800"/>
      <c r="BL82" s="800"/>
      <c r="BM82" s="800"/>
      <c r="BN82" s="800"/>
      <c r="BO82" s="800"/>
      <c r="BP82" s="800"/>
      <c r="BQ82" s="800"/>
      <c r="BR82" s="800"/>
      <c r="BS82" s="800"/>
      <c r="BT82" s="800"/>
      <c r="BU82" s="800"/>
      <c r="BV82" s="800"/>
      <c r="BW82" s="800"/>
      <c r="BX82" s="800"/>
      <c r="BY82" s="800"/>
      <c r="BZ82" s="800"/>
      <c r="CA82" s="800"/>
      <c r="CB82" s="800"/>
      <c r="CC82" s="800"/>
      <c r="CD82" s="800"/>
      <c r="CE82" s="800"/>
      <c r="CF82" s="800"/>
      <c r="CG82" s="800"/>
      <c r="CH82" s="800"/>
      <c r="CI82" s="800"/>
      <c r="CJ82" s="800"/>
      <c r="CK82" s="800"/>
      <c r="CL82" s="800"/>
      <c r="CM82" s="800"/>
    </row>
    <row r="83" spans="1:91" s="814" customFormat="1" ht="16.3">
      <c r="A83" s="800"/>
      <c r="B83" s="818"/>
      <c r="C83" s="818" t="s">
        <v>89</v>
      </c>
      <c r="D83" s="819">
        <v>497</v>
      </c>
      <c r="E83" s="820" t="s">
        <v>52</v>
      </c>
      <c r="F83" s="821">
        <v>66</v>
      </c>
      <c r="G83" s="821">
        <v>25</v>
      </c>
      <c r="H83" s="820" t="s">
        <v>43</v>
      </c>
      <c r="I83" s="821"/>
      <c r="J83" s="821"/>
      <c r="K83" s="843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0"/>
      <c r="X83" s="800"/>
      <c r="Y83" s="800"/>
      <c r="Z83" s="800"/>
      <c r="AA83" s="800"/>
      <c r="AB83" s="800"/>
      <c r="AC83" s="800"/>
      <c r="AD83" s="800"/>
      <c r="AE83" s="800"/>
      <c r="AF83" s="800"/>
      <c r="AG83" s="800"/>
      <c r="AH83" s="800"/>
      <c r="AI83" s="800"/>
      <c r="AJ83" s="800"/>
      <c r="AK83" s="800"/>
      <c r="AL83" s="800"/>
      <c r="AM83" s="800"/>
      <c r="AN83" s="800"/>
      <c r="AO83" s="800"/>
      <c r="AP83" s="800"/>
      <c r="AQ83" s="800"/>
      <c r="AR83" s="800"/>
      <c r="AS83" s="800"/>
      <c r="AT83" s="800"/>
      <c r="AU83" s="800"/>
      <c r="AV83" s="800"/>
      <c r="AW83" s="800"/>
      <c r="AX83" s="800"/>
      <c r="AY83" s="800"/>
      <c r="AZ83" s="800"/>
      <c r="BA83" s="800"/>
      <c r="BB83" s="800"/>
      <c r="BC83" s="800"/>
      <c r="BD83" s="800"/>
      <c r="BE83" s="800"/>
      <c r="BF83" s="800"/>
      <c r="BG83" s="800"/>
      <c r="BH83" s="800"/>
      <c r="BI83" s="800"/>
      <c r="BJ83" s="800"/>
      <c r="BK83" s="800"/>
      <c r="BL83" s="800"/>
      <c r="BM83" s="800"/>
      <c r="BN83" s="800"/>
      <c r="BO83" s="800"/>
      <c r="BP83" s="800"/>
      <c r="BQ83" s="800"/>
      <c r="BR83" s="800"/>
      <c r="BS83" s="800"/>
      <c r="BT83" s="800"/>
      <c r="BU83" s="800"/>
      <c r="BV83" s="800"/>
      <c r="BW83" s="800"/>
      <c r="BX83" s="800"/>
      <c r="BY83" s="800"/>
      <c r="BZ83" s="800"/>
      <c r="CA83" s="800"/>
      <c r="CB83" s="800"/>
      <c r="CC83" s="800"/>
      <c r="CD83" s="800"/>
      <c r="CE83" s="800"/>
      <c r="CF83" s="800"/>
      <c r="CG83" s="800"/>
      <c r="CH83" s="800"/>
      <c r="CI83" s="800"/>
      <c r="CJ83" s="800"/>
      <c r="CK83" s="800"/>
      <c r="CL83" s="800"/>
      <c r="CM83" s="800"/>
    </row>
    <row r="84" spans="1:91" s="814" customFormat="1" ht="16.3">
      <c r="A84" s="800"/>
      <c r="B84" s="809"/>
      <c r="C84" s="846" t="s">
        <v>92</v>
      </c>
      <c r="D84" s="810"/>
      <c r="E84" s="811"/>
      <c r="F84" s="812"/>
      <c r="G84" s="812"/>
      <c r="H84" s="811"/>
      <c r="I84" s="812"/>
      <c r="J84" s="812"/>
      <c r="K84" s="843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0"/>
      <c r="X84" s="800"/>
      <c r="Y84" s="800"/>
      <c r="Z84" s="800"/>
      <c r="AA84" s="800"/>
      <c r="AB84" s="800"/>
      <c r="AC84" s="800"/>
      <c r="AD84" s="800"/>
      <c r="AE84" s="800"/>
      <c r="AF84" s="800"/>
      <c r="AG84" s="800"/>
      <c r="AH84" s="800"/>
      <c r="AI84" s="800"/>
      <c r="AJ84" s="800"/>
      <c r="AK84" s="800"/>
      <c r="AL84" s="800"/>
      <c r="AM84" s="800"/>
      <c r="AN84" s="800"/>
      <c r="AO84" s="800"/>
      <c r="AP84" s="800"/>
      <c r="AQ84" s="800"/>
      <c r="AR84" s="800"/>
      <c r="AS84" s="800"/>
      <c r="AT84" s="800"/>
      <c r="AU84" s="800"/>
      <c r="AV84" s="800"/>
      <c r="AW84" s="800"/>
      <c r="AX84" s="800"/>
      <c r="AY84" s="800"/>
      <c r="AZ84" s="800"/>
      <c r="BA84" s="800"/>
      <c r="BB84" s="800"/>
      <c r="BC84" s="800"/>
      <c r="BD84" s="800"/>
      <c r="BE84" s="800"/>
      <c r="BF84" s="800"/>
      <c r="BG84" s="800"/>
      <c r="BH84" s="800"/>
      <c r="BI84" s="800"/>
      <c r="BJ84" s="800"/>
      <c r="BK84" s="800"/>
      <c r="BL84" s="800"/>
      <c r="BM84" s="800"/>
      <c r="BN84" s="800"/>
      <c r="BO84" s="800"/>
      <c r="BP84" s="800"/>
      <c r="BQ84" s="800"/>
      <c r="BR84" s="800"/>
      <c r="BS84" s="800"/>
      <c r="BT84" s="800"/>
      <c r="BU84" s="800"/>
      <c r="BV84" s="800"/>
      <c r="BW84" s="800"/>
      <c r="BX84" s="800"/>
      <c r="BY84" s="800"/>
      <c r="BZ84" s="800"/>
      <c r="CA84" s="800"/>
      <c r="CB84" s="800"/>
      <c r="CC84" s="800"/>
      <c r="CD84" s="800"/>
      <c r="CE84" s="800"/>
      <c r="CF84" s="800"/>
      <c r="CG84" s="800"/>
      <c r="CH84" s="800"/>
      <c r="CI84" s="800"/>
      <c r="CJ84" s="800"/>
      <c r="CK84" s="800"/>
      <c r="CL84" s="800"/>
      <c r="CM84" s="800"/>
    </row>
    <row r="85" spans="1:91" s="814" customFormat="1" ht="16.3">
      <c r="A85" s="800"/>
      <c r="B85" s="809"/>
      <c r="C85" s="809" t="s">
        <v>93</v>
      </c>
      <c r="D85" s="810">
        <v>525</v>
      </c>
      <c r="E85" s="811" t="s">
        <v>52</v>
      </c>
      <c r="F85" s="812">
        <v>66</v>
      </c>
      <c r="G85" s="812">
        <v>25</v>
      </c>
      <c r="H85" s="811" t="s">
        <v>43</v>
      </c>
      <c r="I85" s="812"/>
      <c r="J85" s="812"/>
      <c r="K85" s="843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  <c r="AA85" s="800"/>
      <c r="AB85" s="800"/>
      <c r="AC85" s="800"/>
      <c r="AD85" s="800"/>
      <c r="AE85" s="800"/>
      <c r="AF85" s="800"/>
      <c r="AG85" s="800"/>
      <c r="AH85" s="800"/>
      <c r="AI85" s="800"/>
      <c r="AJ85" s="800"/>
      <c r="AK85" s="800"/>
      <c r="AL85" s="800"/>
      <c r="AM85" s="800"/>
      <c r="AN85" s="800"/>
      <c r="AO85" s="800"/>
      <c r="AP85" s="800"/>
      <c r="AQ85" s="800"/>
      <c r="AR85" s="800"/>
      <c r="AS85" s="800"/>
      <c r="AT85" s="800"/>
      <c r="AU85" s="800"/>
      <c r="AV85" s="800"/>
      <c r="AW85" s="800"/>
      <c r="AX85" s="800"/>
      <c r="AY85" s="800"/>
      <c r="AZ85" s="800"/>
      <c r="BA85" s="800"/>
      <c r="BB85" s="800"/>
      <c r="BC85" s="800"/>
      <c r="BD85" s="800"/>
      <c r="BE85" s="800"/>
      <c r="BF85" s="800"/>
      <c r="BG85" s="800"/>
      <c r="BH85" s="800"/>
      <c r="BI85" s="800"/>
      <c r="BJ85" s="800"/>
      <c r="BK85" s="800"/>
      <c r="BL85" s="800"/>
      <c r="BM85" s="800"/>
      <c r="BN85" s="800"/>
      <c r="BO85" s="800"/>
      <c r="BP85" s="800"/>
      <c r="BQ85" s="800"/>
      <c r="BR85" s="800"/>
      <c r="BS85" s="800"/>
      <c r="BT85" s="800"/>
      <c r="BU85" s="800"/>
      <c r="BV85" s="800"/>
      <c r="BW85" s="800"/>
      <c r="BX85" s="800"/>
      <c r="BY85" s="800"/>
      <c r="BZ85" s="800"/>
      <c r="CA85" s="800"/>
      <c r="CB85" s="800"/>
      <c r="CC85" s="800"/>
      <c r="CD85" s="800"/>
      <c r="CE85" s="800"/>
      <c r="CF85" s="800"/>
      <c r="CG85" s="800"/>
      <c r="CH85" s="800"/>
      <c r="CI85" s="800"/>
      <c r="CJ85" s="800"/>
      <c r="CK85" s="800"/>
      <c r="CL85" s="800"/>
      <c r="CM85" s="800"/>
    </row>
    <row r="86" spans="1:91" s="814" customFormat="1" ht="16.3">
      <c r="A86" s="800"/>
      <c r="B86" s="809"/>
      <c r="C86" s="809" t="s">
        <v>94</v>
      </c>
      <c r="D86" s="810">
        <v>605</v>
      </c>
      <c r="E86" s="811" t="s">
        <v>52</v>
      </c>
      <c r="F86" s="812">
        <v>66</v>
      </c>
      <c r="G86" s="812">
        <v>25</v>
      </c>
      <c r="H86" s="811" t="s">
        <v>43</v>
      </c>
      <c r="I86" s="812"/>
      <c r="J86" s="812"/>
      <c r="K86" s="843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  <c r="AA86" s="800"/>
      <c r="AB86" s="800"/>
      <c r="AC86" s="800"/>
      <c r="AD86" s="800"/>
      <c r="AE86" s="800"/>
      <c r="AF86" s="800"/>
      <c r="AG86" s="800"/>
      <c r="AH86" s="800"/>
      <c r="AI86" s="800"/>
      <c r="AJ86" s="800"/>
      <c r="AK86" s="800"/>
      <c r="AL86" s="800"/>
      <c r="AM86" s="800"/>
      <c r="AN86" s="800"/>
      <c r="AO86" s="800"/>
      <c r="AP86" s="800"/>
      <c r="AQ86" s="800"/>
      <c r="AR86" s="800"/>
      <c r="AS86" s="800"/>
      <c r="AT86" s="800"/>
      <c r="AU86" s="800"/>
      <c r="AV86" s="800"/>
      <c r="AW86" s="800"/>
      <c r="AX86" s="800"/>
      <c r="AY86" s="800"/>
      <c r="AZ86" s="800"/>
      <c r="BA86" s="800"/>
      <c r="BB86" s="800"/>
      <c r="BC86" s="800"/>
      <c r="BD86" s="800"/>
      <c r="BE86" s="800"/>
      <c r="BF86" s="800"/>
      <c r="BG86" s="800"/>
      <c r="BH86" s="800"/>
      <c r="BI86" s="800"/>
      <c r="BJ86" s="800"/>
      <c r="BK86" s="800"/>
      <c r="BL86" s="800"/>
      <c r="BM86" s="800"/>
      <c r="BN86" s="800"/>
      <c r="BO86" s="800"/>
      <c r="BP86" s="800"/>
      <c r="BQ86" s="800"/>
      <c r="BR86" s="800"/>
      <c r="BS86" s="800"/>
      <c r="BT86" s="800"/>
      <c r="BU86" s="800"/>
      <c r="BV86" s="800"/>
      <c r="BW86" s="800"/>
      <c r="BX86" s="800"/>
      <c r="BY86" s="800"/>
      <c r="BZ86" s="800"/>
      <c r="CA86" s="800"/>
      <c r="CB86" s="800"/>
      <c r="CC86" s="800"/>
      <c r="CD86" s="800"/>
      <c r="CE86" s="800"/>
      <c r="CF86" s="800"/>
      <c r="CG86" s="800"/>
      <c r="CH86" s="800"/>
      <c r="CI86" s="800"/>
      <c r="CJ86" s="800"/>
      <c r="CK86" s="800"/>
      <c r="CL86" s="800"/>
      <c r="CM86" s="800"/>
    </row>
    <row r="87" spans="1:91" s="814" customFormat="1" ht="16.3">
      <c r="A87" s="800"/>
      <c r="B87" s="809"/>
      <c r="C87" s="809" t="s">
        <v>95</v>
      </c>
      <c r="D87" s="810">
        <v>690</v>
      </c>
      <c r="E87" s="811" t="s">
        <v>52</v>
      </c>
      <c r="F87" s="812" t="s">
        <v>52</v>
      </c>
      <c r="G87" s="812">
        <v>25</v>
      </c>
      <c r="H87" s="811" t="s">
        <v>43</v>
      </c>
      <c r="I87" s="812"/>
      <c r="J87" s="812"/>
      <c r="K87" s="843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00"/>
      <c r="AA87" s="800"/>
      <c r="AB87" s="800"/>
      <c r="AC87" s="800"/>
      <c r="AD87" s="800"/>
      <c r="AE87" s="800"/>
      <c r="AF87" s="800"/>
      <c r="AG87" s="800"/>
      <c r="AH87" s="800"/>
      <c r="AI87" s="800"/>
      <c r="AJ87" s="800"/>
      <c r="AK87" s="800"/>
      <c r="AL87" s="800"/>
      <c r="AM87" s="800"/>
      <c r="AN87" s="800"/>
      <c r="AO87" s="800"/>
      <c r="AP87" s="800"/>
      <c r="AQ87" s="800"/>
      <c r="AR87" s="800"/>
      <c r="AS87" s="800"/>
      <c r="AT87" s="800"/>
      <c r="AU87" s="800"/>
      <c r="AV87" s="800"/>
      <c r="AW87" s="800"/>
      <c r="AX87" s="800"/>
      <c r="AY87" s="800"/>
      <c r="AZ87" s="800"/>
      <c r="BA87" s="800"/>
      <c r="BB87" s="800"/>
      <c r="BC87" s="800"/>
      <c r="BD87" s="800"/>
      <c r="BE87" s="800"/>
      <c r="BF87" s="800"/>
      <c r="BG87" s="800"/>
      <c r="BH87" s="800"/>
      <c r="BI87" s="800"/>
      <c r="BJ87" s="800"/>
      <c r="BK87" s="800"/>
      <c r="BL87" s="800"/>
      <c r="BM87" s="800"/>
      <c r="BN87" s="800"/>
      <c r="BO87" s="800"/>
      <c r="BP87" s="800"/>
      <c r="BQ87" s="800"/>
      <c r="BR87" s="800"/>
      <c r="BS87" s="800"/>
      <c r="BT87" s="800"/>
      <c r="BU87" s="800"/>
      <c r="BV87" s="800"/>
      <c r="BW87" s="800"/>
      <c r="BX87" s="800"/>
      <c r="BY87" s="800"/>
      <c r="BZ87" s="800"/>
      <c r="CA87" s="800"/>
      <c r="CB87" s="800"/>
      <c r="CC87" s="800"/>
      <c r="CD87" s="800"/>
      <c r="CE87" s="800"/>
      <c r="CF87" s="800"/>
      <c r="CG87" s="800"/>
      <c r="CH87" s="800"/>
      <c r="CI87" s="800"/>
      <c r="CJ87" s="800"/>
      <c r="CK87" s="800"/>
      <c r="CL87" s="800"/>
      <c r="CM87" s="800"/>
    </row>
    <row r="88" spans="1:91" s="814" customFormat="1" ht="16.3">
      <c r="A88" s="800"/>
      <c r="B88" s="816"/>
      <c r="C88" s="818" t="s">
        <v>96</v>
      </c>
      <c r="D88" s="819">
        <v>770</v>
      </c>
      <c r="E88" s="820" t="s">
        <v>52</v>
      </c>
      <c r="F88" s="821" t="s">
        <v>52</v>
      </c>
      <c r="G88" s="821">
        <v>25</v>
      </c>
      <c r="H88" s="820" t="s">
        <v>43</v>
      </c>
      <c r="I88" s="821"/>
      <c r="J88" s="821"/>
      <c r="K88" s="847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/>
      <c r="Z88" s="800"/>
      <c r="AA88" s="800"/>
      <c r="AB88" s="800"/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/>
      <c r="AV88" s="800"/>
      <c r="AW88" s="800"/>
      <c r="AX88" s="800"/>
      <c r="AY88" s="800"/>
      <c r="AZ88" s="800"/>
      <c r="BA88" s="800"/>
      <c r="BB88" s="800"/>
      <c r="BC88" s="800"/>
      <c r="BD88" s="800"/>
      <c r="BE88" s="800"/>
      <c r="BF88" s="800"/>
      <c r="BG88" s="800"/>
      <c r="BH88" s="800"/>
      <c r="BI88" s="800"/>
      <c r="BJ88" s="800"/>
      <c r="BK88" s="800"/>
      <c r="BL88" s="800"/>
      <c r="BM88" s="800"/>
      <c r="BN88" s="800"/>
      <c r="BO88" s="800"/>
      <c r="BP88" s="800"/>
      <c r="BQ88" s="800"/>
      <c r="BR88" s="800"/>
      <c r="BS88" s="800"/>
      <c r="BT88" s="800"/>
      <c r="BU88" s="800"/>
      <c r="BV88" s="800"/>
      <c r="BW88" s="800"/>
      <c r="BX88" s="800"/>
      <c r="BY88" s="800"/>
      <c r="BZ88" s="800"/>
      <c r="CA88" s="800"/>
      <c r="CB88" s="800"/>
      <c r="CC88" s="800"/>
      <c r="CD88" s="800"/>
      <c r="CE88" s="800"/>
      <c r="CF88" s="800"/>
      <c r="CG88" s="800"/>
      <c r="CH88" s="800"/>
      <c r="CI88" s="800"/>
      <c r="CJ88" s="800"/>
      <c r="CK88" s="800"/>
      <c r="CL88" s="800"/>
      <c r="CM88" s="800"/>
    </row>
    <row r="89" spans="1:91" s="814" customFormat="1" ht="16.3">
      <c r="A89" s="800"/>
      <c r="B89" s="801" t="s">
        <v>69</v>
      </c>
      <c r="C89" s="839" t="s">
        <v>86</v>
      </c>
      <c r="D89" s="840"/>
      <c r="E89" s="841"/>
      <c r="F89" s="842"/>
      <c r="G89" s="842"/>
      <c r="H89" s="841"/>
      <c r="I89" s="842"/>
      <c r="J89" s="842"/>
      <c r="K89" s="843" t="s">
        <v>939</v>
      </c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  <c r="Y89" s="800"/>
      <c r="Z89" s="800"/>
      <c r="AA89" s="800"/>
      <c r="AB89" s="800"/>
      <c r="AC89" s="800"/>
      <c r="AD89" s="800"/>
      <c r="AE89" s="800"/>
      <c r="AF89" s="800"/>
      <c r="AG89" s="800"/>
      <c r="AH89" s="800"/>
      <c r="AI89" s="800"/>
      <c r="AJ89" s="800"/>
      <c r="AK89" s="800"/>
      <c r="AL89" s="800"/>
      <c r="AM89" s="800"/>
      <c r="AN89" s="800"/>
      <c r="AO89" s="800"/>
      <c r="AP89" s="800"/>
      <c r="AQ89" s="800"/>
      <c r="AR89" s="800"/>
      <c r="AS89" s="800"/>
      <c r="AT89" s="800"/>
      <c r="AU89" s="800"/>
      <c r="AV89" s="800"/>
      <c r="AW89" s="800"/>
      <c r="AX89" s="800"/>
      <c r="AY89" s="800"/>
      <c r="AZ89" s="800"/>
      <c r="BA89" s="800"/>
      <c r="BB89" s="800"/>
      <c r="BC89" s="800"/>
      <c r="BD89" s="800"/>
      <c r="BE89" s="800"/>
      <c r="BF89" s="800"/>
      <c r="BG89" s="800"/>
      <c r="BH89" s="800"/>
      <c r="BI89" s="800"/>
      <c r="BJ89" s="800"/>
      <c r="BK89" s="800"/>
      <c r="BL89" s="800"/>
      <c r="BM89" s="800"/>
      <c r="BN89" s="800"/>
      <c r="BO89" s="800"/>
      <c r="BP89" s="800"/>
      <c r="BQ89" s="800"/>
      <c r="BR89" s="800"/>
      <c r="BS89" s="800"/>
      <c r="BT89" s="800"/>
      <c r="BU89" s="800"/>
      <c r="BV89" s="800"/>
      <c r="BW89" s="800"/>
      <c r="BX89" s="800"/>
      <c r="BY89" s="800"/>
      <c r="BZ89" s="800"/>
      <c r="CA89" s="800"/>
      <c r="CB89" s="800"/>
      <c r="CC89" s="800"/>
      <c r="CD89" s="800"/>
      <c r="CE89" s="800"/>
      <c r="CF89" s="800"/>
      <c r="CG89" s="800"/>
      <c r="CH89" s="800"/>
      <c r="CI89" s="800"/>
      <c r="CJ89" s="800"/>
      <c r="CK89" s="800"/>
      <c r="CL89" s="800"/>
      <c r="CM89" s="800"/>
    </row>
    <row r="90" spans="1:91" s="814" customFormat="1" ht="16.3">
      <c r="A90" s="800"/>
      <c r="B90" s="808" t="s">
        <v>71</v>
      </c>
      <c r="C90" s="809" t="s">
        <v>87</v>
      </c>
      <c r="D90" s="810"/>
      <c r="E90" s="811"/>
      <c r="F90" s="812"/>
      <c r="G90" s="812"/>
      <c r="H90" s="811"/>
      <c r="I90" s="812"/>
      <c r="J90" s="812"/>
      <c r="K90" s="843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  <c r="AA90" s="800"/>
      <c r="AB90" s="800"/>
      <c r="AC90" s="800"/>
      <c r="AD90" s="800"/>
      <c r="AE90" s="800"/>
      <c r="AF90" s="800"/>
      <c r="AG90" s="800"/>
      <c r="AH90" s="800"/>
      <c r="AI90" s="800"/>
      <c r="AJ90" s="800"/>
      <c r="AK90" s="800"/>
      <c r="AL90" s="800"/>
      <c r="AM90" s="800"/>
      <c r="AN90" s="800"/>
      <c r="AO90" s="800"/>
      <c r="AP90" s="800"/>
      <c r="AQ90" s="800"/>
      <c r="AR90" s="800"/>
      <c r="AS90" s="800"/>
      <c r="AT90" s="800"/>
      <c r="AU90" s="800"/>
      <c r="AV90" s="800"/>
      <c r="AW90" s="800"/>
      <c r="AX90" s="800"/>
      <c r="AY90" s="800"/>
      <c r="AZ90" s="800"/>
      <c r="BA90" s="800"/>
      <c r="BB90" s="800"/>
      <c r="BC90" s="800"/>
      <c r="BD90" s="800"/>
      <c r="BE90" s="800"/>
      <c r="BF90" s="800"/>
      <c r="BG90" s="800"/>
      <c r="BH90" s="800"/>
      <c r="BI90" s="800"/>
      <c r="BJ90" s="800"/>
      <c r="BK90" s="800"/>
      <c r="BL90" s="800"/>
      <c r="BM90" s="800"/>
      <c r="BN90" s="800"/>
      <c r="BO90" s="800"/>
      <c r="BP90" s="800"/>
      <c r="BQ90" s="800"/>
      <c r="BR90" s="800"/>
      <c r="BS90" s="800"/>
      <c r="BT90" s="800"/>
      <c r="BU90" s="800"/>
      <c r="BV90" s="800"/>
      <c r="BW90" s="800"/>
      <c r="BX90" s="800"/>
      <c r="BY90" s="800"/>
      <c r="BZ90" s="800"/>
      <c r="CA90" s="800"/>
      <c r="CB90" s="800"/>
      <c r="CC90" s="800"/>
      <c r="CD90" s="800"/>
      <c r="CE90" s="800"/>
      <c r="CF90" s="800"/>
      <c r="CG90" s="800"/>
      <c r="CH90" s="800"/>
      <c r="CI90" s="800"/>
      <c r="CJ90" s="800"/>
      <c r="CK90" s="800"/>
      <c r="CL90" s="800"/>
      <c r="CM90" s="800"/>
    </row>
    <row r="91" spans="1:91" s="814" customFormat="1" ht="16.3">
      <c r="A91" s="800"/>
      <c r="B91" s="844"/>
      <c r="C91" s="809" t="s">
        <v>88</v>
      </c>
      <c r="D91" s="810">
        <v>412</v>
      </c>
      <c r="E91" s="811" t="s">
        <v>52</v>
      </c>
      <c r="F91" s="812">
        <v>66</v>
      </c>
      <c r="G91" s="812">
        <v>25</v>
      </c>
      <c r="H91" s="811" t="s">
        <v>43</v>
      </c>
      <c r="I91" s="812"/>
      <c r="J91" s="812"/>
      <c r="K91" s="843"/>
      <c r="L91" s="800"/>
      <c r="M91" s="800"/>
      <c r="N91" s="800"/>
      <c r="O91" s="800"/>
      <c r="P91" s="800"/>
      <c r="Q91" s="800"/>
      <c r="R91" s="800"/>
      <c r="S91" s="800"/>
      <c r="T91" s="800"/>
      <c r="U91" s="800"/>
      <c r="V91" s="800"/>
      <c r="W91" s="800"/>
      <c r="X91" s="800"/>
      <c r="Y91" s="800"/>
      <c r="Z91" s="800"/>
      <c r="AA91" s="800"/>
      <c r="AB91" s="800"/>
      <c r="AC91" s="800"/>
      <c r="AD91" s="800"/>
      <c r="AE91" s="800"/>
      <c r="AF91" s="800"/>
      <c r="AG91" s="800"/>
      <c r="AH91" s="800"/>
      <c r="AI91" s="800"/>
      <c r="AJ91" s="800"/>
      <c r="AK91" s="800"/>
      <c r="AL91" s="800"/>
      <c r="AM91" s="800"/>
      <c r="AN91" s="800"/>
      <c r="AO91" s="800"/>
      <c r="AP91" s="800"/>
      <c r="AQ91" s="800"/>
      <c r="AR91" s="800"/>
      <c r="AS91" s="800"/>
      <c r="AT91" s="800"/>
      <c r="AU91" s="800"/>
      <c r="AV91" s="800"/>
      <c r="AW91" s="800"/>
      <c r="AX91" s="800"/>
      <c r="AY91" s="800"/>
      <c r="AZ91" s="800"/>
      <c r="BA91" s="800"/>
      <c r="BB91" s="800"/>
      <c r="BC91" s="800"/>
      <c r="BD91" s="800"/>
      <c r="BE91" s="800"/>
      <c r="BF91" s="800"/>
      <c r="BG91" s="800"/>
      <c r="BH91" s="800"/>
      <c r="BI91" s="800"/>
      <c r="BJ91" s="800"/>
      <c r="BK91" s="800"/>
      <c r="BL91" s="800"/>
      <c r="BM91" s="800"/>
      <c r="BN91" s="800"/>
      <c r="BO91" s="800"/>
      <c r="BP91" s="800"/>
      <c r="BQ91" s="800"/>
      <c r="BR91" s="800"/>
      <c r="BS91" s="800"/>
      <c r="BT91" s="800"/>
      <c r="BU91" s="800"/>
      <c r="BV91" s="800"/>
      <c r="BW91" s="800"/>
      <c r="BX91" s="800"/>
      <c r="BY91" s="800"/>
      <c r="BZ91" s="800"/>
      <c r="CA91" s="800"/>
      <c r="CB91" s="800"/>
      <c r="CC91" s="800"/>
      <c r="CD91" s="800"/>
      <c r="CE91" s="800"/>
      <c r="CF91" s="800"/>
      <c r="CG91" s="800"/>
      <c r="CH91" s="800"/>
      <c r="CI91" s="800"/>
      <c r="CJ91" s="800"/>
      <c r="CK91" s="800"/>
      <c r="CL91" s="800"/>
      <c r="CM91" s="800"/>
    </row>
    <row r="92" spans="1:91" s="814" customFormat="1" ht="16.3">
      <c r="A92" s="800"/>
      <c r="B92" s="845" t="s">
        <v>68</v>
      </c>
      <c r="C92" s="809" t="s">
        <v>89</v>
      </c>
      <c r="D92" s="810">
        <v>493</v>
      </c>
      <c r="E92" s="811" t="s">
        <v>52</v>
      </c>
      <c r="F92" s="812">
        <v>66</v>
      </c>
      <c r="G92" s="812">
        <v>25</v>
      </c>
      <c r="H92" s="811" t="s">
        <v>43</v>
      </c>
      <c r="I92" s="812"/>
      <c r="J92" s="812"/>
      <c r="K92" s="843"/>
      <c r="L92" s="800"/>
      <c r="M92" s="800"/>
      <c r="N92" s="800"/>
      <c r="O92" s="800"/>
      <c r="P92" s="800"/>
      <c r="Q92" s="800"/>
      <c r="R92" s="800"/>
      <c r="S92" s="800"/>
      <c r="T92" s="800"/>
      <c r="U92" s="800"/>
      <c r="V92" s="800"/>
      <c r="W92" s="800"/>
      <c r="X92" s="800"/>
      <c r="Y92" s="800"/>
      <c r="Z92" s="800"/>
      <c r="AA92" s="800"/>
      <c r="AB92" s="800"/>
      <c r="AC92" s="800"/>
      <c r="AD92" s="800"/>
      <c r="AE92" s="800"/>
      <c r="AF92" s="800"/>
      <c r="AG92" s="800"/>
      <c r="AH92" s="800"/>
      <c r="AI92" s="800"/>
      <c r="AJ92" s="800"/>
      <c r="AK92" s="800"/>
      <c r="AL92" s="800"/>
      <c r="AM92" s="800"/>
      <c r="AN92" s="800"/>
      <c r="AO92" s="800"/>
      <c r="AP92" s="800"/>
      <c r="AQ92" s="800"/>
      <c r="AR92" s="800"/>
      <c r="AS92" s="800"/>
      <c r="AT92" s="800"/>
      <c r="AU92" s="800"/>
      <c r="AV92" s="800"/>
      <c r="AW92" s="800"/>
      <c r="AX92" s="800"/>
      <c r="AY92" s="800"/>
      <c r="AZ92" s="800"/>
      <c r="BA92" s="800"/>
      <c r="BB92" s="800"/>
      <c r="BC92" s="800"/>
      <c r="BD92" s="800"/>
      <c r="BE92" s="800"/>
      <c r="BF92" s="800"/>
      <c r="BG92" s="800"/>
      <c r="BH92" s="800"/>
      <c r="BI92" s="800"/>
      <c r="BJ92" s="800"/>
      <c r="BK92" s="800"/>
      <c r="BL92" s="800"/>
      <c r="BM92" s="800"/>
      <c r="BN92" s="800"/>
      <c r="BO92" s="800"/>
      <c r="BP92" s="800"/>
      <c r="BQ92" s="800"/>
      <c r="BR92" s="800"/>
      <c r="BS92" s="800"/>
      <c r="BT92" s="800"/>
      <c r="BU92" s="800"/>
      <c r="BV92" s="800"/>
      <c r="BW92" s="800"/>
      <c r="BX92" s="800"/>
      <c r="BY92" s="800"/>
      <c r="BZ92" s="800"/>
      <c r="CA92" s="800"/>
      <c r="CB92" s="800"/>
      <c r="CC92" s="800"/>
      <c r="CD92" s="800"/>
      <c r="CE92" s="800"/>
      <c r="CF92" s="800"/>
      <c r="CG92" s="800"/>
      <c r="CH92" s="800"/>
      <c r="CI92" s="800"/>
      <c r="CJ92" s="800"/>
      <c r="CK92" s="800"/>
      <c r="CL92" s="800"/>
      <c r="CM92" s="800"/>
    </row>
    <row r="93" spans="1:91" s="814" customFormat="1" ht="16.3">
      <c r="A93" s="800"/>
      <c r="B93" s="809"/>
      <c r="C93" s="809" t="s">
        <v>90</v>
      </c>
      <c r="D93" s="810"/>
      <c r="E93" s="811"/>
      <c r="F93" s="812"/>
      <c r="G93" s="812"/>
      <c r="H93" s="811"/>
      <c r="I93" s="812"/>
      <c r="J93" s="812"/>
      <c r="K93" s="843"/>
      <c r="L93" s="800"/>
      <c r="M93" s="800"/>
      <c r="N93" s="800"/>
      <c r="O93" s="800"/>
      <c r="P93" s="800"/>
      <c r="Q93" s="800"/>
      <c r="R93" s="800"/>
      <c r="S93" s="800"/>
      <c r="T93" s="800"/>
      <c r="U93" s="800"/>
      <c r="V93" s="800"/>
      <c r="W93" s="800"/>
      <c r="X93" s="800"/>
      <c r="Y93" s="800"/>
      <c r="Z93" s="800"/>
      <c r="AA93" s="800"/>
      <c r="AB93" s="800"/>
      <c r="AC93" s="800"/>
      <c r="AD93" s="800"/>
      <c r="AE93" s="800"/>
      <c r="AF93" s="800"/>
      <c r="AG93" s="800"/>
      <c r="AH93" s="800"/>
      <c r="AI93" s="800"/>
      <c r="AJ93" s="800"/>
      <c r="AK93" s="800"/>
      <c r="AL93" s="800"/>
      <c r="AM93" s="800"/>
      <c r="AN93" s="800"/>
      <c r="AO93" s="800"/>
      <c r="AP93" s="800"/>
      <c r="AQ93" s="800"/>
      <c r="AR93" s="800"/>
      <c r="AS93" s="800"/>
      <c r="AT93" s="800"/>
      <c r="AU93" s="800"/>
      <c r="AV93" s="800"/>
      <c r="AW93" s="800"/>
      <c r="AX93" s="800"/>
      <c r="AY93" s="800"/>
      <c r="AZ93" s="800"/>
      <c r="BA93" s="800"/>
      <c r="BB93" s="800"/>
      <c r="BC93" s="800"/>
      <c r="BD93" s="800"/>
      <c r="BE93" s="800"/>
      <c r="BF93" s="800"/>
      <c r="BG93" s="800"/>
      <c r="BH93" s="800"/>
      <c r="BI93" s="800"/>
      <c r="BJ93" s="800"/>
      <c r="BK93" s="800"/>
      <c r="BL93" s="800"/>
      <c r="BM93" s="800"/>
      <c r="BN93" s="800"/>
      <c r="BO93" s="800"/>
      <c r="BP93" s="800"/>
      <c r="BQ93" s="800"/>
      <c r="BR93" s="800"/>
      <c r="BS93" s="800"/>
      <c r="BT93" s="800"/>
      <c r="BU93" s="800"/>
      <c r="BV93" s="800"/>
      <c r="BW93" s="800"/>
      <c r="BX93" s="800"/>
      <c r="BY93" s="800"/>
      <c r="BZ93" s="800"/>
      <c r="CA93" s="800"/>
      <c r="CB93" s="800"/>
      <c r="CC93" s="800"/>
      <c r="CD93" s="800"/>
      <c r="CE93" s="800"/>
      <c r="CF93" s="800"/>
      <c r="CG93" s="800"/>
      <c r="CH93" s="800"/>
      <c r="CI93" s="800"/>
      <c r="CJ93" s="800"/>
      <c r="CK93" s="800"/>
      <c r="CL93" s="800"/>
      <c r="CM93" s="800"/>
    </row>
    <row r="94" spans="1:91" s="814" customFormat="1" ht="16.3">
      <c r="A94" s="800"/>
      <c r="B94" s="809"/>
      <c r="C94" s="809" t="s">
        <v>91</v>
      </c>
      <c r="D94" s="810">
        <v>466</v>
      </c>
      <c r="E94" s="811" t="s">
        <v>52</v>
      </c>
      <c r="F94" s="812">
        <v>66</v>
      </c>
      <c r="G94" s="812">
        <v>25</v>
      </c>
      <c r="H94" s="811" t="s">
        <v>43</v>
      </c>
      <c r="I94" s="812"/>
      <c r="J94" s="812"/>
      <c r="K94" s="843"/>
      <c r="L94" s="800"/>
      <c r="M94" s="800"/>
      <c r="N94" s="800"/>
      <c r="O94" s="800"/>
      <c r="P94" s="800"/>
      <c r="Q94" s="800"/>
      <c r="R94" s="800"/>
      <c r="S94" s="800"/>
      <c r="T94" s="800"/>
      <c r="U94" s="800"/>
      <c r="V94" s="800"/>
      <c r="W94" s="800"/>
      <c r="X94" s="800"/>
      <c r="Y94" s="800"/>
      <c r="Z94" s="800"/>
      <c r="AA94" s="800"/>
      <c r="AB94" s="800"/>
      <c r="AC94" s="800"/>
      <c r="AD94" s="800"/>
      <c r="AE94" s="800"/>
      <c r="AF94" s="800"/>
      <c r="AG94" s="800"/>
      <c r="AH94" s="800"/>
      <c r="AI94" s="800"/>
      <c r="AJ94" s="800"/>
      <c r="AK94" s="800"/>
      <c r="AL94" s="800"/>
      <c r="AM94" s="800"/>
      <c r="AN94" s="800"/>
      <c r="AO94" s="800"/>
      <c r="AP94" s="800"/>
      <c r="AQ94" s="800"/>
      <c r="AR94" s="800"/>
      <c r="AS94" s="800"/>
      <c r="AT94" s="800"/>
      <c r="AU94" s="800"/>
      <c r="AV94" s="800"/>
      <c r="AW94" s="800"/>
      <c r="AX94" s="800"/>
      <c r="AY94" s="800"/>
      <c r="AZ94" s="800"/>
      <c r="BA94" s="800"/>
      <c r="BB94" s="800"/>
      <c r="BC94" s="800"/>
      <c r="BD94" s="800"/>
      <c r="BE94" s="800"/>
      <c r="BF94" s="800"/>
      <c r="BG94" s="800"/>
      <c r="BH94" s="800"/>
      <c r="BI94" s="800"/>
      <c r="BJ94" s="800"/>
      <c r="BK94" s="800"/>
      <c r="BL94" s="800"/>
      <c r="BM94" s="800"/>
      <c r="BN94" s="800"/>
      <c r="BO94" s="800"/>
      <c r="BP94" s="800"/>
      <c r="BQ94" s="800"/>
      <c r="BR94" s="800"/>
      <c r="BS94" s="800"/>
      <c r="BT94" s="800"/>
      <c r="BU94" s="800"/>
      <c r="BV94" s="800"/>
      <c r="BW94" s="800"/>
      <c r="BX94" s="800"/>
      <c r="BY94" s="800"/>
      <c r="BZ94" s="800"/>
      <c r="CA94" s="800"/>
      <c r="CB94" s="800"/>
      <c r="CC94" s="800"/>
      <c r="CD94" s="800"/>
      <c r="CE94" s="800"/>
      <c r="CF94" s="800"/>
      <c r="CG94" s="800"/>
      <c r="CH94" s="800"/>
      <c r="CI94" s="800"/>
      <c r="CJ94" s="800"/>
      <c r="CK94" s="800"/>
      <c r="CL94" s="800"/>
      <c r="CM94" s="800"/>
    </row>
    <row r="95" spans="1:91" s="814" customFormat="1" ht="16.3">
      <c r="A95" s="800"/>
      <c r="B95" s="818"/>
      <c r="C95" s="818" t="s">
        <v>89</v>
      </c>
      <c r="D95" s="819">
        <v>548</v>
      </c>
      <c r="E95" s="820" t="s">
        <v>52</v>
      </c>
      <c r="F95" s="821">
        <v>66</v>
      </c>
      <c r="G95" s="821">
        <v>25</v>
      </c>
      <c r="H95" s="820" t="s">
        <v>43</v>
      </c>
      <c r="I95" s="821"/>
      <c r="J95" s="821"/>
      <c r="K95" s="843"/>
      <c r="L95" s="800"/>
      <c r="M95" s="800"/>
      <c r="N95" s="800"/>
      <c r="O95" s="800"/>
      <c r="P95" s="800"/>
      <c r="Q95" s="800"/>
      <c r="R95" s="800"/>
      <c r="S95" s="800"/>
      <c r="T95" s="800"/>
      <c r="U95" s="800"/>
      <c r="V95" s="800"/>
      <c r="W95" s="800"/>
      <c r="X95" s="800"/>
      <c r="Y95" s="800"/>
      <c r="Z95" s="800"/>
      <c r="AA95" s="800"/>
      <c r="AB95" s="800"/>
      <c r="AC95" s="800"/>
      <c r="AD95" s="800"/>
      <c r="AE95" s="800"/>
      <c r="AF95" s="800"/>
      <c r="AG95" s="800"/>
      <c r="AH95" s="800"/>
      <c r="AI95" s="800"/>
      <c r="AJ95" s="800"/>
      <c r="AK95" s="800"/>
      <c r="AL95" s="800"/>
      <c r="AM95" s="800"/>
      <c r="AN95" s="800"/>
      <c r="AO95" s="800"/>
      <c r="AP95" s="800"/>
      <c r="AQ95" s="800"/>
      <c r="AR95" s="800"/>
      <c r="AS95" s="800"/>
      <c r="AT95" s="800"/>
      <c r="AU95" s="800"/>
      <c r="AV95" s="800"/>
      <c r="AW95" s="800"/>
      <c r="AX95" s="800"/>
      <c r="AY95" s="800"/>
      <c r="AZ95" s="800"/>
      <c r="BA95" s="800"/>
      <c r="BB95" s="800"/>
      <c r="BC95" s="800"/>
      <c r="BD95" s="800"/>
      <c r="BE95" s="800"/>
      <c r="BF95" s="800"/>
      <c r="BG95" s="800"/>
      <c r="BH95" s="800"/>
      <c r="BI95" s="800"/>
      <c r="BJ95" s="800"/>
      <c r="BK95" s="800"/>
      <c r="BL95" s="800"/>
      <c r="BM95" s="800"/>
      <c r="BN95" s="800"/>
      <c r="BO95" s="800"/>
      <c r="BP95" s="800"/>
      <c r="BQ95" s="800"/>
      <c r="BR95" s="800"/>
      <c r="BS95" s="800"/>
      <c r="BT95" s="800"/>
      <c r="BU95" s="800"/>
      <c r="BV95" s="800"/>
      <c r="BW95" s="800"/>
      <c r="BX95" s="800"/>
      <c r="BY95" s="800"/>
      <c r="BZ95" s="800"/>
      <c r="CA95" s="800"/>
      <c r="CB95" s="800"/>
      <c r="CC95" s="800"/>
      <c r="CD95" s="800"/>
      <c r="CE95" s="800"/>
      <c r="CF95" s="800"/>
      <c r="CG95" s="800"/>
      <c r="CH95" s="800"/>
      <c r="CI95" s="800"/>
      <c r="CJ95" s="800"/>
      <c r="CK95" s="800"/>
      <c r="CL95" s="800"/>
      <c r="CM95" s="800"/>
    </row>
    <row r="96" spans="1:91" s="814" customFormat="1" ht="16.3">
      <c r="A96" s="800"/>
      <c r="B96" s="809"/>
      <c r="C96" s="846" t="s">
        <v>92</v>
      </c>
      <c r="D96" s="810"/>
      <c r="E96" s="811"/>
      <c r="F96" s="812"/>
      <c r="G96" s="812"/>
      <c r="H96" s="811"/>
      <c r="I96" s="812"/>
      <c r="J96" s="812"/>
      <c r="K96" s="843"/>
      <c r="L96" s="800"/>
      <c r="M96" s="800"/>
      <c r="N96" s="800"/>
      <c r="O96" s="800"/>
      <c r="P96" s="800"/>
      <c r="Q96" s="800"/>
      <c r="R96" s="800"/>
      <c r="S96" s="800"/>
      <c r="T96" s="800"/>
      <c r="U96" s="800"/>
      <c r="V96" s="800"/>
      <c r="W96" s="800"/>
      <c r="X96" s="800"/>
      <c r="Y96" s="800"/>
      <c r="Z96" s="800"/>
      <c r="AA96" s="800"/>
      <c r="AB96" s="800"/>
      <c r="AC96" s="800"/>
      <c r="AD96" s="800"/>
      <c r="AE96" s="800"/>
      <c r="AF96" s="800"/>
      <c r="AG96" s="800"/>
      <c r="AH96" s="800"/>
      <c r="AI96" s="800"/>
      <c r="AJ96" s="800"/>
      <c r="AK96" s="800"/>
      <c r="AL96" s="800"/>
      <c r="AM96" s="800"/>
      <c r="AN96" s="800"/>
      <c r="AO96" s="800"/>
      <c r="AP96" s="800"/>
      <c r="AQ96" s="800"/>
      <c r="AR96" s="800"/>
      <c r="AS96" s="800"/>
      <c r="AT96" s="800"/>
      <c r="AU96" s="800"/>
      <c r="AV96" s="800"/>
      <c r="AW96" s="800"/>
      <c r="AX96" s="800"/>
      <c r="AY96" s="800"/>
      <c r="AZ96" s="800"/>
      <c r="BA96" s="800"/>
      <c r="BB96" s="800"/>
      <c r="BC96" s="800"/>
      <c r="BD96" s="800"/>
      <c r="BE96" s="800"/>
      <c r="BF96" s="800"/>
      <c r="BG96" s="800"/>
      <c r="BH96" s="800"/>
      <c r="BI96" s="800"/>
      <c r="BJ96" s="800"/>
      <c r="BK96" s="800"/>
      <c r="BL96" s="800"/>
      <c r="BM96" s="800"/>
      <c r="BN96" s="800"/>
      <c r="BO96" s="800"/>
      <c r="BP96" s="800"/>
      <c r="BQ96" s="800"/>
      <c r="BR96" s="800"/>
      <c r="BS96" s="800"/>
      <c r="BT96" s="800"/>
      <c r="BU96" s="800"/>
      <c r="BV96" s="800"/>
      <c r="BW96" s="800"/>
      <c r="BX96" s="800"/>
      <c r="BY96" s="800"/>
      <c r="BZ96" s="800"/>
      <c r="CA96" s="800"/>
      <c r="CB96" s="800"/>
      <c r="CC96" s="800"/>
      <c r="CD96" s="800"/>
      <c r="CE96" s="800"/>
      <c r="CF96" s="800"/>
      <c r="CG96" s="800"/>
      <c r="CH96" s="800"/>
      <c r="CI96" s="800"/>
      <c r="CJ96" s="800"/>
      <c r="CK96" s="800"/>
      <c r="CL96" s="800"/>
      <c r="CM96" s="800"/>
    </row>
    <row r="97" spans="1:91" s="814" customFormat="1" ht="16.3">
      <c r="A97" s="800"/>
      <c r="B97" s="809"/>
      <c r="C97" s="809" t="s">
        <v>93</v>
      </c>
      <c r="D97" s="810">
        <v>575</v>
      </c>
      <c r="E97" s="811" t="s">
        <v>52</v>
      </c>
      <c r="F97" s="812">
        <v>66</v>
      </c>
      <c r="G97" s="812">
        <v>25</v>
      </c>
      <c r="H97" s="811" t="s">
        <v>43</v>
      </c>
      <c r="I97" s="812"/>
      <c r="J97" s="812"/>
      <c r="K97" s="843"/>
      <c r="L97" s="800"/>
      <c r="M97" s="800"/>
      <c r="N97" s="800"/>
      <c r="O97" s="800"/>
      <c r="P97" s="800"/>
      <c r="Q97" s="800"/>
      <c r="R97" s="800"/>
      <c r="S97" s="800"/>
      <c r="T97" s="800"/>
      <c r="U97" s="800"/>
      <c r="V97" s="800"/>
      <c r="W97" s="800"/>
      <c r="X97" s="800"/>
      <c r="Y97" s="800"/>
      <c r="Z97" s="800"/>
      <c r="AA97" s="800"/>
      <c r="AB97" s="800"/>
      <c r="AC97" s="800"/>
      <c r="AD97" s="800"/>
      <c r="AE97" s="800"/>
      <c r="AF97" s="800"/>
      <c r="AG97" s="800"/>
      <c r="AH97" s="800"/>
      <c r="AI97" s="800"/>
      <c r="AJ97" s="800"/>
      <c r="AK97" s="800"/>
      <c r="AL97" s="800"/>
      <c r="AM97" s="800"/>
      <c r="AN97" s="800"/>
      <c r="AO97" s="800"/>
      <c r="AP97" s="800"/>
      <c r="AQ97" s="800"/>
      <c r="AR97" s="800"/>
      <c r="AS97" s="800"/>
      <c r="AT97" s="800"/>
      <c r="AU97" s="800"/>
      <c r="AV97" s="800"/>
      <c r="AW97" s="800"/>
      <c r="AX97" s="800"/>
      <c r="AY97" s="800"/>
      <c r="AZ97" s="800"/>
      <c r="BA97" s="800"/>
      <c r="BB97" s="800"/>
      <c r="BC97" s="800"/>
      <c r="BD97" s="800"/>
      <c r="BE97" s="800"/>
      <c r="BF97" s="800"/>
      <c r="BG97" s="800"/>
      <c r="BH97" s="800"/>
      <c r="BI97" s="800"/>
      <c r="BJ97" s="800"/>
      <c r="BK97" s="800"/>
      <c r="BL97" s="800"/>
      <c r="BM97" s="800"/>
      <c r="BN97" s="800"/>
      <c r="BO97" s="800"/>
      <c r="BP97" s="800"/>
      <c r="BQ97" s="800"/>
      <c r="BR97" s="800"/>
      <c r="BS97" s="800"/>
      <c r="BT97" s="800"/>
      <c r="BU97" s="800"/>
      <c r="BV97" s="800"/>
      <c r="BW97" s="800"/>
      <c r="BX97" s="800"/>
      <c r="BY97" s="800"/>
      <c r="BZ97" s="800"/>
      <c r="CA97" s="800"/>
      <c r="CB97" s="800"/>
      <c r="CC97" s="800"/>
      <c r="CD97" s="800"/>
      <c r="CE97" s="800"/>
      <c r="CF97" s="800"/>
      <c r="CG97" s="800"/>
      <c r="CH97" s="800"/>
      <c r="CI97" s="800"/>
      <c r="CJ97" s="800"/>
      <c r="CK97" s="800"/>
      <c r="CL97" s="800"/>
      <c r="CM97" s="800"/>
    </row>
    <row r="98" spans="1:91" s="814" customFormat="1" ht="16.3">
      <c r="A98" s="800"/>
      <c r="B98" s="809"/>
      <c r="C98" s="809" t="s">
        <v>94</v>
      </c>
      <c r="D98" s="810">
        <v>658</v>
      </c>
      <c r="E98" s="811" t="s">
        <v>52</v>
      </c>
      <c r="F98" s="812">
        <v>66</v>
      </c>
      <c r="G98" s="812">
        <v>25</v>
      </c>
      <c r="H98" s="811" t="s">
        <v>43</v>
      </c>
      <c r="I98" s="812"/>
      <c r="J98" s="812"/>
      <c r="K98" s="843"/>
      <c r="L98" s="800"/>
      <c r="M98" s="800"/>
      <c r="N98" s="800"/>
      <c r="O98" s="800"/>
      <c r="P98" s="800"/>
      <c r="Q98" s="800"/>
      <c r="R98" s="800"/>
      <c r="S98" s="800"/>
      <c r="T98" s="800"/>
      <c r="U98" s="800"/>
      <c r="V98" s="800"/>
      <c r="W98" s="800"/>
      <c r="X98" s="800"/>
      <c r="Y98" s="800"/>
      <c r="Z98" s="800"/>
      <c r="AA98" s="800"/>
      <c r="AB98" s="800"/>
      <c r="AC98" s="800"/>
      <c r="AD98" s="800"/>
      <c r="AE98" s="800"/>
      <c r="AF98" s="800"/>
      <c r="AG98" s="800"/>
      <c r="AH98" s="800"/>
      <c r="AI98" s="800"/>
      <c r="AJ98" s="800"/>
      <c r="AK98" s="800"/>
      <c r="AL98" s="800"/>
      <c r="AM98" s="800"/>
      <c r="AN98" s="800"/>
      <c r="AO98" s="800"/>
      <c r="AP98" s="800"/>
      <c r="AQ98" s="800"/>
      <c r="AR98" s="800"/>
      <c r="AS98" s="800"/>
      <c r="AT98" s="800"/>
      <c r="AU98" s="800"/>
      <c r="AV98" s="800"/>
      <c r="AW98" s="800"/>
      <c r="AX98" s="800"/>
      <c r="AY98" s="800"/>
      <c r="AZ98" s="800"/>
      <c r="BA98" s="800"/>
      <c r="BB98" s="800"/>
      <c r="BC98" s="800"/>
      <c r="BD98" s="800"/>
      <c r="BE98" s="800"/>
      <c r="BF98" s="800"/>
      <c r="BG98" s="800"/>
      <c r="BH98" s="800"/>
      <c r="BI98" s="800"/>
      <c r="BJ98" s="800"/>
      <c r="BK98" s="800"/>
      <c r="BL98" s="800"/>
      <c r="BM98" s="800"/>
      <c r="BN98" s="800"/>
      <c r="BO98" s="800"/>
      <c r="BP98" s="800"/>
      <c r="BQ98" s="800"/>
      <c r="BR98" s="800"/>
      <c r="BS98" s="800"/>
      <c r="BT98" s="800"/>
      <c r="BU98" s="800"/>
      <c r="BV98" s="800"/>
      <c r="BW98" s="800"/>
      <c r="BX98" s="800"/>
      <c r="BY98" s="800"/>
      <c r="BZ98" s="800"/>
      <c r="CA98" s="800"/>
      <c r="CB98" s="800"/>
      <c r="CC98" s="800"/>
      <c r="CD98" s="800"/>
      <c r="CE98" s="800"/>
      <c r="CF98" s="800"/>
      <c r="CG98" s="800"/>
      <c r="CH98" s="800"/>
      <c r="CI98" s="800"/>
      <c r="CJ98" s="800"/>
      <c r="CK98" s="800"/>
      <c r="CL98" s="800"/>
      <c r="CM98" s="800"/>
    </row>
    <row r="99" spans="1:91" s="814" customFormat="1" ht="16.3">
      <c r="A99" s="800"/>
      <c r="B99" s="809"/>
      <c r="C99" s="809" t="s">
        <v>95</v>
      </c>
      <c r="D99" s="810">
        <v>741</v>
      </c>
      <c r="E99" s="811" t="s">
        <v>52</v>
      </c>
      <c r="F99" s="812" t="s">
        <v>52</v>
      </c>
      <c r="G99" s="812">
        <v>25</v>
      </c>
      <c r="H99" s="811" t="s">
        <v>43</v>
      </c>
      <c r="I99" s="812"/>
      <c r="J99" s="812"/>
      <c r="K99" s="843"/>
      <c r="L99" s="800"/>
      <c r="M99" s="800"/>
      <c r="N99" s="800"/>
      <c r="O99" s="800"/>
      <c r="P99" s="800"/>
      <c r="Q99" s="800"/>
      <c r="R99" s="800"/>
      <c r="S99" s="800"/>
      <c r="T99" s="800"/>
      <c r="U99" s="800"/>
      <c r="V99" s="800"/>
      <c r="W99" s="800"/>
      <c r="X99" s="800"/>
      <c r="Y99" s="800"/>
      <c r="Z99" s="800"/>
      <c r="AA99" s="800"/>
      <c r="AB99" s="800"/>
      <c r="AC99" s="800"/>
      <c r="AD99" s="800"/>
      <c r="AE99" s="800"/>
      <c r="AF99" s="800"/>
      <c r="AG99" s="800"/>
      <c r="AH99" s="800"/>
      <c r="AI99" s="800"/>
      <c r="AJ99" s="800"/>
      <c r="AK99" s="800"/>
      <c r="AL99" s="800"/>
      <c r="AM99" s="800"/>
      <c r="AN99" s="800"/>
      <c r="AO99" s="800"/>
      <c r="AP99" s="800"/>
      <c r="AQ99" s="800"/>
      <c r="AR99" s="800"/>
      <c r="AS99" s="800"/>
      <c r="AT99" s="800"/>
      <c r="AU99" s="800"/>
      <c r="AV99" s="800"/>
      <c r="AW99" s="800"/>
      <c r="AX99" s="800"/>
      <c r="AY99" s="800"/>
      <c r="AZ99" s="800"/>
      <c r="BA99" s="800"/>
      <c r="BB99" s="800"/>
      <c r="BC99" s="800"/>
      <c r="BD99" s="800"/>
      <c r="BE99" s="800"/>
      <c r="BF99" s="800"/>
      <c r="BG99" s="800"/>
      <c r="BH99" s="800"/>
      <c r="BI99" s="800"/>
      <c r="BJ99" s="800"/>
      <c r="BK99" s="800"/>
      <c r="BL99" s="800"/>
      <c r="BM99" s="800"/>
      <c r="BN99" s="800"/>
      <c r="BO99" s="800"/>
      <c r="BP99" s="800"/>
      <c r="BQ99" s="800"/>
      <c r="BR99" s="800"/>
      <c r="BS99" s="800"/>
      <c r="BT99" s="800"/>
      <c r="BU99" s="800"/>
      <c r="BV99" s="800"/>
      <c r="BW99" s="800"/>
      <c r="BX99" s="800"/>
      <c r="BY99" s="800"/>
      <c r="BZ99" s="800"/>
      <c r="CA99" s="800"/>
      <c r="CB99" s="800"/>
      <c r="CC99" s="800"/>
      <c r="CD99" s="800"/>
      <c r="CE99" s="800"/>
      <c r="CF99" s="800"/>
      <c r="CG99" s="800"/>
      <c r="CH99" s="800"/>
      <c r="CI99" s="800"/>
      <c r="CJ99" s="800"/>
      <c r="CK99" s="800"/>
      <c r="CL99" s="800"/>
      <c r="CM99" s="800"/>
    </row>
    <row r="100" spans="1:91" s="814" customFormat="1" ht="16.3">
      <c r="A100" s="800"/>
      <c r="B100" s="816"/>
      <c r="C100" s="818" t="s">
        <v>96</v>
      </c>
      <c r="D100" s="819">
        <v>822</v>
      </c>
      <c r="E100" s="820" t="s">
        <v>52</v>
      </c>
      <c r="F100" s="821" t="s">
        <v>52</v>
      </c>
      <c r="G100" s="821">
        <v>25</v>
      </c>
      <c r="H100" s="820" t="s">
        <v>43</v>
      </c>
      <c r="I100" s="821"/>
      <c r="J100" s="821"/>
      <c r="K100" s="847"/>
      <c r="L100" s="800"/>
      <c r="M100" s="800"/>
      <c r="N100" s="800"/>
      <c r="O100" s="800"/>
      <c r="P100" s="800"/>
      <c r="Q100" s="800"/>
      <c r="R100" s="800"/>
      <c r="S100" s="800"/>
      <c r="T100" s="800"/>
      <c r="U100" s="800"/>
      <c r="V100" s="800"/>
      <c r="W100" s="800"/>
      <c r="X100" s="800"/>
      <c r="Y100" s="800"/>
      <c r="Z100" s="800"/>
      <c r="AA100" s="800"/>
      <c r="AB100" s="800"/>
      <c r="AC100" s="800"/>
      <c r="AD100" s="800"/>
      <c r="AE100" s="800"/>
      <c r="AF100" s="800"/>
      <c r="AG100" s="800"/>
      <c r="AH100" s="800"/>
      <c r="AI100" s="800"/>
      <c r="AJ100" s="800"/>
      <c r="AK100" s="800"/>
      <c r="AL100" s="800"/>
      <c r="AM100" s="800"/>
      <c r="AN100" s="800"/>
      <c r="AO100" s="800"/>
      <c r="AP100" s="800"/>
      <c r="AQ100" s="800"/>
      <c r="AR100" s="800"/>
      <c r="AS100" s="800"/>
      <c r="AT100" s="800"/>
      <c r="AU100" s="800"/>
      <c r="AV100" s="800"/>
      <c r="AW100" s="800"/>
      <c r="AX100" s="800"/>
      <c r="AY100" s="800"/>
      <c r="AZ100" s="800"/>
      <c r="BA100" s="800"/>
      <c r="BB100" s="800"/>
      <c r="BC100" s="800"/>
      <c r="BD100" s="800"/>
      <c r="BE100" s="800"/>
      <c r="BF100" s="800"/>
      <c r="BG100" s="800"/>
      <c r="BH100" s="800"/>
      <c r="BI100" s="800"/>
      <c r="BJ100" s="800"/>
      <c r="BK100" s="800"/>
      <c r="BL100" s="800"/>
      <c r="BM100" s="800"/>
      <c r="BN100" s="800"/>
      <c r="BO100" s="800"/>
      <c r="BP100" s="800"/>
      <c r="BQ100" s="800"/>
      <c r="BR100" s="800"/>
      <c r="BS100" s="800"/>
      <c r="BT100" s="800"/>
      <c r="BU100" s="800"/>
      <c r="BV100" s="800"/>
      <c r="BW100" s="800"/>
      <c r="BX100" s="800"/>
      <c r="BY100" s="800"/>
      <c r="BZ100" s="800"/>
      <c r="CA100" s="800"/>
      <c r="CB100" s="800"/>
      <c r="CC100" s="800"/>
      <c r="CD100" s="800"/>
      <c r="CE100" s="800"/>
      <c r="CF100" s="800"/>
      <c r="CG100" s="800"/>
      <c r="CH100" s="800"/>
      <c r="CI100" s="800"/>
      <c r="CJ100" s="800"/>
      <c r="CK100" s="800"/>
      <c r="CL100" s="800"/>
      <c r="CM100" s="800"/>
    </row>
    <row r="101" spans="1:91" s="814" customFormat="1" ht="16.3">
      <c r="A101" s="800"/>
      <c r="B101" s="801" t="s">
        <v>69</v>
      </c>
      <c r="C101" s="839" t="s">
        <v>86</v>
      </c>
      <c r="D101" s="840"/>
      <c r="E101" s="841"/>
      <c r="F101" s="842"/>
      <c r="G101" s="842"/>
      <c r="H101" s="841"/>
      <c r="I101" s="842"/>
      <c r="J101" s="842"/>
      <c r="K101" s="843" t="s">
        <v>940</v>
      </c>
      <c r="L101" s="800"/>
      <c r="M101" s="800"/>
      <c r="N101" s="800"/>
      <c r="O101" s="800"/>
      <c r="P101" s="800"/>
      <c r="Q101" s="800"/>
      <c r="R101" s="800"/>
      <c r="S101" s="800"/>
      <c r="T101" s="800"/>
      <c r="U101" s="800"/>
      <c r="V101" s="800"/>
      <c r="W101" s="800"/>
      <c r="X101" s="800"/>
      <c r="Y101" s="800"/>
      <c r="Z101" s="800"/>
      <c r="AA101" s="800"/>
      <c r="AB101" s="800"/>
      <c r="AC101" s="800"/>
      <c r="AD101" s="800"/>
      <c r="AE101" s="800"/>
      <c r="AF101" s="800"/>
      <c r="AG101" s="800"/>
      <c r="AH101" s="800"/>
      <c r="AI101" s="800"/>
      <c r="AJ101" s="800"/>
      <c r="AK101" s="800"/>
      <c r="AL101" s="800"/>
      <c r="AM101" s="800"/>
      <c r="AN101" s="800"/>
      <c r="AO101" s="800"/>
      <c r="AP101" s="800"/>
      <c r="AQ101" s="800"/>
      <c r="AR101" s="800"/>
      <c r="AS101" s="800"/>
      <c r="AT101" s="800"/>
      <c r="AU101" s="800"/>
      <c r="AV101" s="800"/>
      <c r="AW101" s="800"/>
      <c r="AX101" s="800"/>
      <c r="AY101" s="800"/>
      <c r="AZ101" s="800"/>
      <c r="BA101" s="800"/>
      <c r="BB101" s="800"/>
      <c r="BC101" s="800"/>
      <c r="BD101" s="800"/>
      <c r="BE101" s="800"/>
      <c r="BF101" s="800"/>
      <c r="BG101" s="800"/>
      <c r="BH101" s="800"/>
      <c r="BI101" s="800"/>
      <c r="BJ101" s="800"/>
      <c r="BK101" s="800"/>
      <c r="BL101" s="800"/>
      <c r="BM101" s="800"/>
      <c r="BN101" s="800"/>
      <c r="BO101" s="800"/>
      <c r="BP101" s="800"/>
      <c r="BQ101" s="800"/>
      <c r="BR101" s="800"/>
      <c r="BS101" s="800"/>
      <c r="BT101" s="800"/>
      <c r="BU101" s="800"/>
      <c r="BV101" s="800"/>
      <c r="BW101" s="800"/>
      <c r="BX101" s="800"/>
      <c r="BY101" s="800"/>
      <c r="BZ101" s="800"/>
      <c r="CA101" s="800"/>
      <c r="CB101" s="800"/>
      <c r="CC101" s="800"/>
      <c r="CD101" s="800"/>
      <c r="CE101" s="800"/>
      <c r="CF101" s="800"/>
      <c r="CG101" s="800"/>
      <c r="CH101" s="800"/>
      <c r="CI101" s="800"/>
      <c r="CJ101" s="800"/>
      <c r="CK101" s="800"/>
      <c r="CL101" s="800"/>
      <c r="CM101" s="800"/>
    </row>
    <row r="102" spans="1:91" s="814" customFormat="1" ht="16.3">
      <c r="A102" s="800"/>
      <c r="B102" s="808" t="s">
        <v>71</v>
      </c>
      <c r="C102" s="809" t="s">
        <v>87</v>
      </c>
      <c r="D102" s="810"/>
      <c r="E102" s="811"/>
      <c r="F102" s="812"/>
      <c r="G102" s="812"/>
      <c r="H102" s="811"/>
      <c r="I102" s="812"/>
      <c r="J102" s="812"/>
      <c r="K102" s="843"/>
      <c r="L102" s="800"/>
      <c r="M102" s="800"/>
      <c r="N102" s="800"/>
      <c r="O102" s="800"/>
      <c r="P102" s="800"/>
      <c r="Q102" s="800"/>
      <c r="R102" s="800"/>
      <c r="S102" s="800"/>
      <c r="T102" s="800"/>
      <c r="U102" s="800"/>
      <c r="V102" s="800"/>
      <c r="W102" s="800"/>
      <c r="X102" s="800"/>
      <c r="Y102" s="800"/>
      <c r="Z102" s="800"/>
      <c r="AA102" s="800"/>
      <c r="AB102" s="800"/>
      <c r="AC102" s="800"/>
      <c r="AD102" s="800"/>
      <c r="AE102" s="800"/>
      <c r="AF102" s="800"/>
      <c r="AG102" s="800"/>
      <c r="AH102" s="800"/>
      <c r="AI102" s="800"/>
      <c r="AJ102" s="800"/>
      <c r="AK102" s="800"/>
      <c r="AL102" s="800"/>
      <c r="AM102" s="800"/>
      <c r="AN102" s="800"/>
      <c r="AO102" s="800"/>
      <c r="AP102" s="800"/>
      <c r="AQ102" s="800"/>
      <c r="AR102" s="800"/>
      <c r="AS102" s="800"/>
      <c r="AT102" s="800"/>
      <c r="AU102" s="800"/>
      <c r="AV102" s="800"/>
      <c r="AW102" s="800"/>
      <c r="AX102" s="800"/>
      <c r="AY102" s="800"/>
      <c r="AZ102" s="800"/>
      <c r="BA102" s="800"/>
      <c r="BB102" s="800"/>
      <c r="BC102" s="800"/>
      <c r="BD102" s="800"/>
      <c r="BE102" s="800"/>
      <c r="BF102" s="800"/>
      <c r="BG102" s="800"/>
      <c r="BH102" s="800"/>
      <c r="BI102" s="800"/>
      <c r="BJ102" s="800"/>
      <c r="BK102" s="800"/>
      <c r="BL102" s="800"/>
      <c r="BM102" s="800"/>
      <c r="BN102" s="800"/>
      <c r="BO102" s="800"/>
      <c r="BP102" s="800"/>
      <c r="BQ102" s="800"/>
      <c r="BR102" s="800"/>
      <c r="BS102" s="800"/>
      <c r="BT102" s="800"/>
      <c r="BU102" s="800"/>
      <c r="BV102" s="800"/>
      <c r="BW102" s="800"/>
      <c r="BX102" s="800"/>
      <c r="BY102" s="800"/>
      <c r="BZ102" s="800"/>
      <c r="CA102" s="800"/>
      <c r="CB102" s="800"/>
      <c r="CC102" s="800"/>
      <c r="CD102" s="800"/>
      <c r="CE102" s="800"/>
      <c r="CF102" s="800"/>
      <c r="CG102" s="800"/>
      <c r="CH102" s="800"/>
      <c r="CI102" s="800"/>
      <c r="CJ102" s="800"/>
      <c r="CK102" s="800"/>
      <c r="CL102" s="800"/>
      <c r="CM102" s="800"/>
    </row>
    <row r="103" spans="1:91" s="814" customFormat="1" ht="16.3">
      <c r="A103" s="800"/>
      <c r="B103" s="844"/>
      <c r="C103" s="809" t="s">
        <v>88</v>
      </c>
      <c r="D103" s="810">
        <v>357</v>
      </c>
      <c r="E103" s="811" t="s">
        <v>52</v>
      </c>
      <c r="F103" s="812">
        <v>66</v>
      </c>
      <c r="G103" s="812">
        <v>25</v>
      </c>
      <c r="H103" s="811" t="s">
        <v>43</v>
      </c>
      <c r="I103" s="812"/>
      <c r="J103" s="812"/>
      <c r="K103" s="843"/>
      <c r="L103" s="800"/>
      <c r="M103" s="800"/>
      <c r="N103" s="800"/>
      <c r="O103" s="800"/>
      <c r="P103" s="800"/>
      <c r="Q103" s="800"/>
      <c r="R103" s="800"/>
      <c r="S103" s="800"/>
      <c r="T103" s="800"/>
      <c r="U103" s="800"/>
      <c r="V103" s="800"/>
      <c r="W103" s="800"/>
      <c r="X103" s="800"/>
      <c r="Y103" s="800"/>
      <c r="Z103" s="800"/>
      <c r="AA103" s="800"/>
      <c r="AB103" s="800"/>
      <c r="AC103" s="800"/>
      <c r="AD103" s="800"/>
      <c r="AE103" s="800"/>
      <c r="AF103" s="800"/>
      <c r="AG103" s="800"/>
      <c r="AH103" s="800"/>
      <c r="AI103" s="800"/>
      <c r="AJ103" s="800"/>
      <c r="AK103" s="800"/>
      <c r="AL103" s="800"/>
      <c r="AM103" s="800"/>
      <c r="AN103" s="800"/>
      <c r="AO103" s="800"/>
      <c r="AP103" s="800"/>
      <c r="AQ103" s="800"/>
      <c r="AR103" s="800"/>
      <c r="AS103" s="800"/>
      <c r="AT103" s="800"/>
      <c r="AU103" s="800"/>
      <c r="AV103" s="800"/>
      <c r="AW103" s="800"/>
      <c r="AX103" s="800"/>
      <c r="AY103" s="800"/>
      <c r="AZ103" s="800"/>
      <c r="BA103" s="800"/>
      <c r="BB103" s="800"/>
      <c r="BC103" s="800"/>
      <c r="BD103" s="800"/>
      <c r="BE103" s="800"/>
      <c r="BF103" s="800"/>
      <c r="BG103" s="800"/>
      <c r="BH103" s="800"/>
      <c r="BI103" s="800"/>
      <c r="BJ103" s="800"/>
      <c r="BK103" s="800"/>
      <c r="BL103" s="800"/>
      <c r="BM103" s="800"/>
      <c r="BN103" s="800"/>
      <c r="BO103" s="800"/>
      <c r="BP103" s="800"/>
      <c r="BQ103" s="800"/>
      <c r="BR103" s="800"/>
      <c r="BS103" s="800"/>
      <c r="BT103" s="800"/>
      <c r="BU103" s="800"/>
      <c r="BV103" s="800"/>
      <c r="BW103" s="800"/>
      <c r="BX103" s="800"/>
      <c r="BY103" s="800"/>
      <c r="BZ103" s="800"/>
      <c r="CA103" s="800"/>
      <c r="CB103" s="800"/>
      <c r="CC103" s="800"/>
      <c r="CD103" s="800"/>
      <c r="CE103" s="800"/>
      <c r="CF103" s="800"/>
      <c r="CG103" s="800"/>
      <c r="CH103" s="800"/>
      <c r="CI103" s="800"/>
      <c r="CJ103" s="800"/>
      <c r="CK103" s="800"/>
      <c r="CL103" s="800"/>
      <c r="CM103" s="800"/>
    </row>
    <row r="104" spans="1:91" s="814" customFormat="1" ht="16.3">
      <c r="A104" s="800"/>
      <c r="B104" s="845" t="s">
        <v>68</v>
      </c>
      <c r="C104" s="809" t="s">
        <v>89</v>
      </c>
      <c r="D104" s="810">
        <v>440</v>
      </c>
      <c r="E104" s="811" t="s">
        <v>52</v>
      </c>
      <c r="F104" s="812">
        <v>66</v>
      </c>
      <c r="G104" s="812">
        <v>25</v>
      </c>
      <c r="H104" s="811" t="s">
        <v>43</v>
      </c>
      <c r="I104" s="812"/>
      <c r="J104" s="812"/>
      <c r="K104" s="843"/>
      <c r="L104" s="800"/>
      <c r="M104" s="800"/>
      <c r="N104" s="800"/>
      <c r="O104" s="800"/>
      <c r="P104" s="800"/>
      <c r="Q104" s="800"/>
      <c r="R104" s="800"/>
      <c r="S104" s="800"/>
      <c r="T104" s="800"/>
      <c r="U104" s="800"/>
      <c r="V104" s="800"/>
      <c r="W104" s="800"/>
      <c r="X104" s="800"/>
      <c r="Y104" s="800"/>
      <c r="Z104" s="800"/>
      <c r="AA104" s="800"/>
      <c r="AB104" s="800"/>
      <c r="AC104" s="800"/>
      <c r="AD104" s="800"/>
      <c r="AE104" s="800"/>
      <c r="AF104" s="800"/>
      <c r="AG104" s="800"/>
      <c r="AH104" s="800"/>
      <c r="AI104" s="800"/>
      <c r="AJ104" s="800"/>
      <c r="AK104" s="800"/>
      <c r="AL104" s="800"/>
      <c r="AM104" s="800"/>
      <c r="AN104" s="800"/>
      <c r="AO104" s="800"/>
      <c r="AP104" s="800"/>
      <c r="AQ104" s="800"/>
      <c r="AR104" s="800"/>
      <c r="AS104" s="800"/>
      <c r="AT104" s="800"/>
      <c r="AU104" s="800"/>
      <c r="AV104" s="800"/>
      <c r="AW104" s="800"/>
      <c r="AX104" s="800"/>
      <c r="AY104" s="800"/>
      <c r="AZ104" s="800"/>
      <c r="BA104" s="800"/>
      <c r="BB104" s="800"/>
      <c r="BC104" s="800"/>
      <c r="BD104" s="800"/>
      <c r="BE104" s="800"/>
      <c r="BF104" s="800"/>
      <c r="BG104" s="800"/>
      <c r="BH104" s="800"/>
      <c r="BI104" s="800"/>
      <c r="BJ104" s="800"/>
      <c r="BK104" s="800"/>
      <c r="BL104" s="800"/>
      <c r="BM104" s="800"/>
      <c r="BN104" s="800"/>
      <c r="BO104" s="800"/>
      <c r="BP104" s="800"/>
      <c r="BQ104" s="800"/>
      <c r="BR104" s="800"/>
      <c r="BS104" s="800"/>
      <c r="BT104" s="800"/>
      <c r="BU104" s="800"/>
      <c r="BV104" s="800"/>
      <c r="BW104" s="800"/>
      <c r="BX104" s="800"/>
      <c r="BY104" s="800"/>
      <c r="BZ104" s="800"/>
      <c r="CA104" s="800"/>
      <c r="CB104" s="800"/>
      <c r="CC104" s="800"/>
      <c r="CD104" s="800"/>
      <c r="CE104" s="800"/>
      <c r="CF104" s="800"/>
      <c r="CG104" s="800"/>
      <c r="CH104" s="800"/>
      <c r="CI104" s="800"/>
      <c r="CJ104" s="800"/>
      <c r="CK104" s="800"/>
      <c r="CL104" s="800"/>
      <c r="CM104" s="800"/>
    </row>
    <row r="105" spans="1:91" s="814" customFormat="1" ht="16.3">
      <c r="A105" s="800"/>
      <c r="B105" s="809"/>
      <c r="C105" s="809" t="s">
        <v>90</v>
      </c>
      <c r="D105" s="810"/>
      <c r="E105" s="811"/>
      <c r="F105" s="812"/>
      <c r="G105" s="812"/>
      <c r="H105" s="811"/>
      <c r="I105" s="812"/>
      <c r="J105" s="812"/>
      <c r="K105" s="843"/>
      <c r="L105" s="800"/>
      <c r="M105" s="800"/>
      <c r="N105" s="800"/>
      <c r="O105" s="800"/>
      <c r="P105" s="800"/>
      <c r="Q105" s="800"/>
      <c r="R105" s="800"/>
      <c r="S105" s="800"/>
      <c r="T105" s="800"/>
      <c r="U105" s="800"/>
      <c r="V105" s="800"/>
      <c r="W105" s="800"/>
      <c r="X105" s="800"/>
      <c r="Y105" s="800"/>
      <c r="Z105" s="800"/>
      <c r="AA105" s="800"/>
      <c r="AB105" s="800"/>
      <c r="AC105" s="800"/>
      <c r="AD105" s="800"/>
      <c r="AE105" s="800"/>
      <c r="AF105" s="800"/>
      <c r="AG105" s="800"/>
      <c r="AH105" s="800"/>
      <c r="AI105" s="800"/>
      <c r="AJ105" s="800"/>
      <c r="AK105" s="800"/>
      <c r="AL105" s="800"/>
      <c r="AM105" s="800"/>
      <c r="AN105" s="800"/>
      <c r="AO105" s="800"/>
      <c r="AP105" s="800"/>
      <c r="AQ105" s="800"/>
      <c r="AR105" s="800"/>
      <c r="AS105" s="800"/>
      <c r="AT105" s="800"/>
      <c r="AU105" s="800"/>
      <c r="AV105" s="800"/>
      <c r="AW105" s="800"/>
      <c r="AX105" s="800"/>
      <c r="AY105" s="800"/>
      <c r="AZ105" s="800"/>
      <c r="BA105" s="800"/>
      <c r="BB105" s="800"/>
      <c r="BC105" s="800"/>
      <c r="BD105" s="800"/>
      <c r="BE105" s="800"/>
      <c r="BF105" s="800"/>
      <c r="BG105" s="800"/>
      <c r="BH105" s="800"/>
      <c r="BI105" s="800"/>
      <c r="BJ105" s="800"/>
      <c r="BK105" s="800"/>
      <c r="BL105" s="800"/>
      <c r="BM105" s="800"/>
      <c r="BN105" s="800"/>
      <c r="BO105" s="800"/>
      <c r="BP105" s="800"/>
      <c r="BQ105" s="800"/>
      <c r="BR105" s="800"/>
      <c r="BS105" s="800"/>
      <c r="BT105" s="800"/>
      <c r="BU105" s="800"/>
      <c r="BV105" s="800"/>
      <c r="BW105" s="800"/>
      <c r="BX105" s="800"/>
      <c r="BY105" s="800"/>
      <c r="BZ105" s="800"/>
      <c r="CA105" s="800"/>
      <c r="CB105" s="800"/>
      <c r="CC105" s="800"/>
      <c r="CD105" s="800"/>
      <c r="CE105" s="800"/>
      <c r="CF105" s="800"/>
      <c r="CG105" s="800"/>
      <c r="CH105" s="800"/>
      <c r="CI105" s="800"/>
      <c r="CJ105" s="800"/>
      <c r="CK105" s="800"/>
      <c r="CL105" s="800"/>
      <c r="CM105" s="800"/>
    </row>
    <row r="106" spans="1:91" s="814" customFormat="1" ht="16.3">
      <c r="A106" s="800"/>
      <c r="B106" s="809"/>
      <c r="C106" s="809" t="s">
        <v>91</v>
      </c>
      <c r="D106" s="810">
        <v>414</v>
      </c>
      <c r="E106" s="811" t="s">
        <v>52</v>
      </c>
      <c r="F106" s="812">
        <v>66</v>
      </c>
      <c r="G106" s="812">
        <v>25</v>
      </c>
      <c r="H106" s="811" t="s">
        <v>43</v>
      </c>
      <c r="I106" s="812"/>
      <c r="J106" s="812"/>
      <c r="K106" s="843"/>
      <c r="L106" s="800"/>
      <c r="M106" s="800"/>
      <c r="N106" s="800"/>
      <c r="O106" s="800"/>
      <c r="P106" s="800"/>
      <c r="Q106" s="800"/>
      <c r="R106" s="800"/>
      <c r="S106" s="800"/>
      <c r="T106" s="800"/>
      <c r="U106" s="800"/>
      <c r="V106" s="800"/>
      <c r="W106" s="800"/>
      <c r="X106" s="800"/>
      <c r="Y106" s="800"/>
      <c r="Z106" s="800"/>
      <c r="AA106" s="800"/>
      <c r="AB106" s="800"/>
      <c r="AC106" s="800"/>
      <c r="AD106" s="800"/>
      <c r="AE106" s="800"/>
      <c r="AF106" s="800"/>
      <c r="AG106" s="800"/>
      <c r="AH106" s="800"/>
      <c r="AI106" s="800"/>
      <c r="AJ106" s="800"/>
      <c r="AK106" s="800"/>
      <c r="AL106" s="800"/>
      <c r="AM106" s="800"/>
      <c r="AN106" s="800"/>
      <c r="AO106" s="800"/>
      <c r="AP106" s="800"/>
      <c r="AQ106" s="800"/>
      <c r="AR106" s="800"/>
      <c r="AS106" s="800"/>
      <c r="AT106" s="800"/>
      <c r="AU106" s="800"/>
      <c r="AV106" s="800"/>
      <c r="AW106" s="800"/>
      <c r="AX106" s="800"/>
      <c r="AY106" s="800"/>
      <c r="AZ106" s="800"/>
      <c r="BA106" s="800"/>
      <c r="BB106" s="800"/>
      <c r="BC106" s="800"/>
      <c r="BD106" s="800"/>
      <c r="BE106" s="800"/>
      <c r="BF106" s="800"/>
      <c r="BG106" s="800"/>
      <c r="BH106" s="800"/>
      <c r="BI106" s="800"/>
      <c r="BJ106" s="800"/>
      <c r="BK106" s="800"/>
      <c r="BL106" s="800"/>
      <c r="BM106" s="800"/>
      <c r="BN106" s="800"/>
      <c r="BO106" s="800"/>
      <c r="BP106" s="800"/>
      <c r="BQ106" s="800"/>
      <c r="BR106" s="800"/>
      <c r="BS106" s="800"/>
      <c r="BT106" s="800"/>
      <c r="BU106" s="800"/>
      <c r="BV106" s="800"/>
      <c r="BW106" s="800"/>
      <c r="BX106" s="800"/>
      <c r="BY106" s="800"/>
      <c r="BZ106" s="800"/>
      <c r="CA106" s="800"/>
      <c r="CB106" s="800"/>
      <c r="CC106" s="800"/>
      <c r="CD106" s="800"/>
      <c r="CE106" s="800"/>
      <c r="CF106" s="800"/>
      <c r="CG106" s="800"/>
      <c r="CH106" s="800"/>
      <c r="CI106" s="800"/>
      <c r="CJ106" s="800"/>
      <c r="CK106" s="800"/>
      <c r="CL106" s="800"/>
      <c r="CM106" s="800"/>
    </row>
    <row r="107" spans="1:91" s="814" customFormat="1" ht="16.3">
      <c r="A107" s="800"/>
      <c r="B107" s="818"/>
      <c r="C107" s="818" t="s">
        <v>89</v>
      </c>
      <c r="D107" s="819">
        <v>497</v>
      </c>
      <c r="E107" s="820" t="s">
        <v>52</v>
      </c>
      <c r="F107" s="821">
        <v>66</v>
      </c>
      <c r="G107" s="821">
        <v>25</v>
      </c>
      <c r="H107" s="820" t="s">
        <v>43</v>
      </c>
      <c r="I107" s="821"/>
      <c r="J107" s="821"/>
      <c r="K107" s="843"/>
      <c r="L107" s="800"/>
      <c r="M107" s="800"/>
      <c r="N107" s="800"/>
      <c r="O107" s="800"/>
      <c r="P107" s="800"/>
      <c r="Q107" s="800"/>
      <c r="R107" s="800"/>
      <c r="S107" s="800"/>
      <c r="T107" s="800"/>
      <c r="U107" s="800"/>
      <c r="V107" s="800"/>
      <c r="W107" s="800"/>
      <c r="X107" s="800"/>
      <c r="Y107" s="800"/>
      <c r="Z107" s="800"/>
      <c r="AA107" s="800"/>
      <c r="AB107" s="800"/>
      <c r="AC107" s="800"/>
      <c r="AD107" s="800"/>
      <c r="AE107" s="800"/>
      <c r="AF107" s="800"/>
      <c r="AG107" s="800"/>
      <c r="AH107" s="800"/>
      <c r="AI107" s="800"/>
      <c r="AJ107" s="800"/>
      <c r="AK107" s="800"/>
      <c r="AL107" s="800"/>
      <c r="AM107" s="800"/>
      <c r="AN107" s="800"/>
      <c r="AO107" s="800"/>
      <c r="AP107" s="800"/>
      <c r="AQ107" s="800"/>
      <c r="AR107" s="800"/>
      <c r="AS107" s="800"/>
      <c r="AT107" s="800"/>
      <c r="AU107" s="800"/>
      <c r="AV107" s="800"/>
      <c r="AW107" s="800"/>
      <c r="AX107" s="800"/>
      <c r="AY107" s="800"/>
      <c r="AZ107" s="800"/>
      <c r="BA107" s="800"/>
      <c r="BB107" s="800"/>
      <c r="BC107" s="800"/>
      <c r="BD107" s="800"/>
      <c r="BE107" s="800"/>
      <c r="BF107" s="800"/>
      <c r="BG107" s="800"/>
      <c r="BH107" s="800"/>
      <c r="BI107" s="800"/>
      <c r="BJ107" s="800"/>
      <c r="BK107" s="800"/>
      <c r="BL107" s="800"/>
      <c r="BM107" s="800"/>
      <c r="BN107" s="800"/>
      <c r="BO107" s="800"/>
      <c r="BP107" s="800"/>
      <c r="BQ107" s="800"/>
      <c r="BR107" s="800"/>
      <c r="BS107" s="800"/>
      <c r="BT107" s="800"/>
      <c r="BU107" s="800"/>
      <c r="BV107" s="800"/>
      <c r="BW107" s="800"/>
      <c r="BX107" s="800"/>
      <c r="BY107" s="800"/>
      <c r="BZ107" s="800"/>
      <c r="CA107" s="800"/>
      <c r="CB107" s="800"/>
      <c r="CC107" s="800"/>
      <c r="CD107" s="800"/>
      <c r="CE107" s="800"/>
      <c r="CF107" s="800"/>
      <c r="CG107" s="800"/>
      <c r="CH107" s="800"/>
      <c r="CI107" s="800"/>
      <c r="CJ107" s="800"/>
      <c r="CK107" s="800"/>
      <c r="CL107" s="800"/>
      <c r="CM107" s="800"/>
    </row>
    <row r="108" spans="1:91" s="814" customFormat="1" ht="16.3">
      <c r="A108" s="800"/>
      <c r="B108" s="809"/>
      <c r="C108" s="846" t="s">
        <v>92</v>
      </c>
      <c r="D108" s="810"/>
      <c r="E108" s="811"/>
      <c r="F108" s="812"/>
      <c r="G108" s="812"/>
      <c r="H108" s="811"/>
      <c r="I108" s="812"/>
      <c r="J108" s="812"/>
      <c r="K108" s="843"/>
      <c r="L108" s="800"/>
      <c r="M108" s="800"/>
      <c r="N108" s="800"/>
      <c r="O108" s="800"/>
      <c r="P108" s="800"/>
      <c r="Q108" s="800"/>
      <c r="R108" s="800"/>
      <c r="S108" s="800"/>
      <c r="T108" s="800"/>
      <c r="U108" s="800"/>
      <c r="V108" s="800"/>
      <c r="W108" s="800"/>
      <c r="X108" s="800"/>
      <c r="Y108" s="800"/>
      <c r="Z108" s="800"/>
      <c r="AA108" s="800"/>
      <c r="AB108" s="800"/>
      <c r="AC108" s="800"/>
      <c r="AD108" s="800"/>
      <c r="AE108" s="800"/>
      <c r="AF108" s="800"/>
      <c r="AG108" s="800"/>
      <c r="AH108" s="800"/>
      <c r="AI108" s="800"/>
      <c r="AJ108" s="800"/>
      <c r="AK108" s="800"/>
      <c r="AL108" s="800"/>
      <c r="AM108" s="800"/>
      <c r="AN108" s="800"/>
      <c r="AO108" s="800"/>
      <c r="AP108" s="800"/>
      <c r="AQ108" s="800"/>
      <c r="AR108" s="800"/>
      <c r="AS108" s="800"/>
      <c r="AT108" s="800"/>
      <c r="AU108" s="800"/>
      <c r="AV108" s="800"/>
      <c r="AW108" s="800"/>
      <c r="AX108" s="800"/>
      <c r="AY108" s="800"/>
      <c r="AZ108" s="800"/>
      <c r="BA108" s="800"/>
      <c r="BB108" s="800"/>
      <c r="BC108" s="800"/>
      <c r="BD108" s="800"/>
      <c r="BE108" s="800"/>
      <c r="BF108" s="800"/>
      <c r="BG108" s="800"/>
      <c r="BH108" s="800"/>
      <c r="BI108" s="800"/>
      <c r="BJ108" s="800"/>
      <c r="BK108" s="800"/>
      <c r="BL108" s="800"/>
      <c r="BM108" s="800"/>
      <c r="BN108" s="800"/>
      <c r="BO108" s="800"/>
      <c r="BP108" s="800"/>
      <c r="BQ108" s="800"/>
      <c r="BR108" s="800"/>
      <c r="BS108" s="800"/>
      <c r="BT108" s="800"/>
      <c r="BU108" s="800"/>
      <c r="BV108" s="800"/>
      <c r="BW108" s="800"/>
      <c r="BX108" s="800"/>
      <c r="BY108" s="800"/>
      <c r="BZ108" s="800"/>
      <c r="CA108" s="800"/>
      <c r="CB108" s="800"/>
      <c r="CC108" s="800"/>
      <c r="CD108" s="800"/>
      <c r="CE108" s="800"/>
      <c r="CF108" s="800"/>
      <c r="CG108" s="800"/>
      <c r="CH108" s="800"/>
      <c r="CI108" s="800"/>
      <c r="CJ108" s="800"/>
      <c r="CK108" s="800"/>
      <c r="CL108" s="800"/>
      <c r="CM108" s="800"/>
    </row>
    <row r="109" spans="1:91" s="814" customFormat="1" ht="16.3">
      <c r="A109" s="800"/>
      <c r="B109" s="809"/>
      <c r="C109" s="809" t="s">
        <v>93</v>
      </c>
      <c r="D109" s="810">
        <v>525</v>
      </c>
      <c r="E109" s="811" t="s">
        <v>52</v>
      </c>
      <c r="F109" s="812">
        <v>66</v>
      </c>
      <c r="G109" s="812">
        <v>25</v>
      </c>
      <c r="H109" s="811" t="s">
        <v>43</v>
      </c>
      <c r="I109" s="812"/>
      <c r="J109" s="812"/>
      <c r="K109" s="843"/>
      <c r="L109" s="800"/>
      <c r="M109" s="800"/>
      <c r="N109" s="800"/>
      <c r="O109" s="800"/>
      <c r="P109" s="800"/>
      <c r="Q109" s="800"/>
      <c r="R109" s="800"/>
      <c r="S109" s="800"/>
      <c r="T109" s="800"/>
      <c r="U109" s="800"/>
      <c r="V109" s="800"/>
      <c r="W109" s="800"/>
      <c r="X109" s="800"/>
      <c r="Y109" s="800"/>
      <c r="Z109" s="800"/>
      <c r="AA109" s="800"/>
      <c r="AB109" s="800"/>
      <c r="AC109" s="800"/>
      <c r="AD109" s="800"/>
      <c r="AE109" s="800"/>
      <c r="AF109" s="800"/>
      <c r="AG109" s="800"/>
      <c r="AH109" s="800"/>
      <c r="AI109" s="800"/>
      <c r="AJ109" s="800"/>
      <c r="AK109" s="800"/>
      <c r="AL109" s="800"/>
      <c r="AM109" s="800"/>
      <c r="AN109" s="800"/>
      <c r="AO109" s="800"/>
      <c r="AP109" s="800"/>
      <c r="AQ109" s="800"/>
      <c r="AR109" s="800"/>
      <c r="AS109" s="800"/>
      <c r="AT109" s="800"/>
      <c r="AU109" s="800"/>
      <c r="AV109" s="800"/>
      <c r="AW109" s="800"/>
      <c r="AX109" s="800"/>
      <c r="AY109" s="800"/>
      <c r="AZ109" s="800"/>
      <c r="BA109" s="800"/>
      <c r="BB109" s="800"/>
      <c r="BC109" s="800"/>
      <c r="BD109" s="800"/>
      <c r="BE109" s="800"/>
      <c r="BF109" s="800"/>
      <c r="BG109" s="800"/>
      <c r="BH109" s="800"/>
      <c r="BI109" s="800"/>
      <c r="BJ109" s="800"/>
      <c r="BK109" s="800"/>
      <c r="BL109" s="800"/>
      <c r="BM109" s="800"/>
      <c r="BN109" s="800"/>
      <c r="BO109" s="800"/>
      <c r="BP109" s="800"/>
      <c r="BQ109" s="800"/>
      <c r="BR109" s="800"/>
      <c r="BS109" s="800"/>
      <c r="BT109" s="800"/>
      <c r="BU109" s="800"/>
      <c r="BV109" s="800"/>
      <c r="BW109" s="800"/>
      <c r="BX109" s="800"/>
      <c r="BY109" s="800"/>
      <c r="BZ109" s="800"/>
      <c r="CA109" s="800"/>
      <c r="CB109" s="800"/>
      <c r="CC109" s="800"/>
      <c r="CD109" s="800"/>
      <c r="CE109" s="800"/>
      <c r="CF109" s="800"/>
      <c r="CG109" s="800"/>
      <c r="CH109" s="800"/>
      <c r="CI109" s="800"/>
      <c r="CJ109" s="800"/>
      <c r="CK109" s="800"/>
      <c r="CL109" s="800"/>
      <c r="CM109" s="800"/>
    </row>
    <row r="110" spans="1:91" s="814" customFormat="1" ht="16.3">
      <c r="A110" s="800"/>
      <c r="B110" s="809"/>
      <c r="C110" s="809" t="s">
        <v>94</v>
      </c>
      <c r="D110" s="810">
        <v>605</v>
      </c>
      <c r="E110" s="811" t="s">
        <v>52</v>
      </c>
      <c r="F110" s="812">
        <v>66</v>
      </c>
      <c r="G110" s="812">
        <v>25</v>
      </c>
      <c r="H110" s="811" t="s">
        <v>43</v>
      </c>
      <c r="I110" s="812"/>
      <c r="J110" s="812"/>
      <c r="K110" s="843"/>
      <c r="L110" s="800"/>
      <c r="M110" s="800"/>
      <c r="N110" s="800"/>
      <c r="O110" s="800"/>
      <c r="P110" s="800"/>
      <c r="Q110" s="800"/>
      <c r="R110" s="800"/>
      <c r="S110" s="800"/>
      <c r="T110" s="800"/>
      <c r="U110" s="800"/>
      <c r="V110" s="800"/>
      <c r="W110" s="800"/>
      <c r="X110" s="800"/>
      <c r="Y110" s="800"/>
      <c r="Z110" s="800"/>
      <c r="AA110" s="800"/>
      <c r="AB110" s="800"/>
      <c r="AC110" s="800"/>
      <c r="AD110" s="800"/>
      <c r="AE110" s="800"/>
      <c r="AF110" s="800"/>
      <c r="AG110" s="800"/>
      <c r="AH110" s="800"/>
      <c r="AI110" s="800"/>
      <c r="AJ110" s="800"/>
      <c r="AK110" s="800"/>
      <c r="AL110" s="800"/>
      <c r="AM110" s="800"/>
      <c r="AN110" s="800"/>
      <c r="AO110" s="800"/>
      <c r="AP110" s="800"/>
      <c r="AQ110" s="800"/>
      <c r="AR110" s="800"/>
      <c r="AS110" s="800"/>
      <c r="AT110" s="800"/>
      <c r="AU110" s="800"/>
      <c r="AV110" s="800"/>
      <c r="AW110" s="800"/>
      <c r="AX110" s="800"/>
      <c r="AY110" s="800"/>
      <c r="AZ110" s="800"/>
      <c r="BA110" s="800"/>
      <c r="BB110" s="800"/>
      <c r="BC110" s="800"/>
      <c r="BD110" s="800"/>
      <c r="BE110" s="800"/>
      <c r="BF110" s="800"/>
      <c r="BG110" s="800"/>
      <c r="BH110" s="800"/>
      <c r="BI110" s="800"/>
      <c r="BJ110" s="800"/>
      <c r="BK110" s="800"/>
      <c r="BL110" s="800"/>
      <c r="BM110" s="800"/>
      <c r="BN110" s="800"/>
      <c r="BO110" s="800"/>
      <c r="BP110" s="800"/>
      <c r="BQ110" s="800"/>
      <c r="BR110" s="800"/>
      <c r="BS110" s="800"/>
      <c r="BT110" s="800"/>
      <c r="BU110" s="800"/>
      <c r="BV110" s="800"/>
      <c r="BW110" s="800"/>
      <c r="BX110" s="800"/>
      <c r="BY110" s="800"/>
      <c r="BZ110" s="800"/>
      <c r="CA110" s="800"/>
      <c r="CB110" s="800"/>
      <c r="CC110" s="800"/>
      <c r="CD110" s="800"/>
      <c r="CE110" s="800"/>
      <c r="CF110" s="800"/>
      <c r="CG110" s="800"/>
      <c r="CH110" s="800"/>
      <c r="CI110" s="800"/>
      <c r="CJ110" s="800"/>
      <c r="CK110" s="800"/>
      <c r="CL110" s="800"/>
      <c r="CM110" s="800"/>
    </row>
    <row r="111" spans="1:91" s="814" customFormat="1" ht="16.3">
      <c r="A111" s="800"/>
      <c r="B111" s="809"/>
      <c r="C111" s="809" t="s">
        <v>95</v>
      </c>
      <c r="D111" s="810">
        <v>690</v>
      </c>
      <c r="E111" s="811" t="s">
        <v>52</v>
      </c>
      <c r="F111" s="812" t="s">
        <v>52</v>
      </c>
      <c r="G111" s="812">
        <v>25</v>
      </c>
      <c r="H111" s="811" t="s">
        <v>43</v>
      </c>
      <c r="I111" s="812"/>
      <c r="J111" s="812"/>
      <c r="K111" s="843"/>
      <c r="L111" s="800"/>
      <c r="M111" s="800"/>
      <c r="N111" s="800"/>
      <c r="O111" s="800"/>
      <c r="P111" s="800"/>
      <c r="Q111" s="800"/>
      <c r="R111" s="800"/>
      <c r="S111" s="800"/>
      <c r="T111" s="800"/>
      <c r="U111" s="800"/>
      <c r="V111" s="800"/>
      <c r="W111" s="800"/>
      <c r="X111" s="800"/>
      <c r="Y111" s="800"/>
      <c r="Z111" s="800"/>
      <c r="AA111" s="800"/>
      <c r="AB111" s="800"/>
      <c r="AC111" s="800"/>
      <c r="AD111" s="800"/>
      <c r="AE111" s="800"/>
      <c r="AF111" s="800"/>
      <c r="AG111" s="800"/>
      <c r="AH111" s="800"/>
      <c r="AI111" s="800"/>
      <c r="AJ111" s="800"/>
      <c r="AK111" s="800"/>
      <c r="AL111" s="800"/>
      <c r="AM111" s="800"/>
      <c r="AN111" s="800"/>
      <c r="AO111" s="800"/>
      <c r="AP111" s="800"/>
      <c r="AQ111" s="800"/>
      <c r="AR111" s="800"/>
      <c r="AS111" s="800"/>
      <c r="AT111" s="800"/>
      <c r="AU111" s="800"/>
      <c r="AV111" s="800"/>
      <c r="AW111" s="800"/>
      <c r="AX111" s="800"/>
      <c r="AY111" s="800"/>
      <c r="AZ111" s="800"/>
      <c r="BA111" s="800"/>
      <c r="BB111" s="800"/>
      <c r="BC111" s="800"/>
      <c r="BD111" s="800"/>
      <c r="BE111" s="800"/>
      <c r="BF111" s="800"/>
      <c r="BG111" s="800"/>
      <c r="BH111" s="800"/>
      <c r="BI111" s="800"/>
      <c r="BJ111" s="800"/>
      <c r="BK111" s="800"/>
      <c r="BL111" s="800"/>
      <c r="BM111" s="800"/>
      <c r="BN111" s="800"/>
      <c r="BO111" s="800"/>
      <c r="BP111" s="800"/>
      <c r="BQ111" s="800"/>
      <c r="BR111" s="800"/>
      <c r="BS111" s="800"/>
      <c r="BT111" s="800"/>
      <c r="BU111" s="800"/>
      <c r="BV111" s="800"/>
      <c r="BW111" s="800"/>
      <c r="BX111" s="800"/>
      <c r="BY111" s="800"/>
      <c r="BZ111" s="800"/>
      <c r="CA111" s="800"/>
      <c r="CB111" s="800"/>
      <c r="CC111" s="800"/>
      <c r="CD111" s="800"/>
      <c r="CE111" s="800"/>
      <c r="CF111" s="800"/>
      <c r="CG111" s="800"/>
      <c r="CH111" s="800"/>
      <c r="CI111" s="800"/>
      <c r="CJ111" s="800"/>
      <c r="CK111" s="800"/>
      <c r="CL111" s="800"/>
      <c r="CM111" s="800"/>
    </row>
    <row r="112" spans="1:91" s="814" customFormat="1" ht="16.3">
      <c r="A112" s="800"/>
      <c r="B112" s="816"/>
      <c r="C112" s="818" t="s">
        <v>96</v>
      </c>
      <c r="D112" s="819">
        <v>770</v>
      </c>
      <c r="E112" s="820" t="s">
        <v>52</v>
      </c>
      <c r="F112" s="821" t="s">
        <v>52</v>
      </c>
      <c r="G112" s="821">
        <v>25</v>
      </c>
      <c r="H112" s="820" t="s">
        <v>43</v>
      </c>
      <c r="I112" s="821"/>
      <c r="J112" s="821"/>
      <c r="K112" s="847"/>
      <c r="L112" s="800"/>
      <c r="M112" s="800"/>
      <c r="N112" s="800"/>
      <c r="O112" s="800"/>
      <c r="P112" s="800"/>
      <c r="Q112" s="800"/>
      <c r="R112" s="800"/>
      <c r="S112" s="800"/>
      <c r="T112" s="800"/>
      <c r="U112" s="800"/>
      <c r="V112" s="800"/>
      <c r="W112" s="800"/>
      <c r="X112" s="800"/>
      <c r="Y112" s="800"/>
      <c r="Z112" s="800"/>
      <c r="AA112" s="800"/>
      <c r="AB112" s="800"/>
      <c r="AC112" s="800"/>
      <c r="AD112" s="800"/>
      <c r="AE112" s="800"/>
      <c r="AF112" s="800"/>
      <c r="AG112" s="800"/>
      <c r="AH112" s="800"/>
      <c r="AI112" s="800"/>
      <c r="AJ112" s="800"/>
      <c r="AK112" s="800"/>
      <c r="AL112" s="800"/>
      <c r="AM112" s="800"/>
      <c r="AN112" s="800"/>
      <c r="AO112" s="800"/>
      <c r="AP112" s="800"/>
      <c r="AQ112" s="800"/>
      <c r="AR112" s="800"/>
      <c r="AS112" s="800"/>
      <c r="AT112" s="800"/>
      <c r="AU112" s="800"/>
      <c r="AV112" s="800"/>
      <c r="AW112" s="800"/>
      <c r="AX112" s="800"/>
      <c r="AY112" s="800"/>
      <c r="AZ112" s="800"/>
      <c r="BA112" s="800"/>
      <c r="BB112" s="800"/>
      <c r="BC112" s="800"/>
      <c r="BD112" s="800"/>
      <c r="BE112" s="800"/>
      <c r="BF112" s="800"/>
      <c r="BG112" s="800"/>
      <c r="BH112" s="800"/>
      <c r="BI112" s="800"/>
      <c r="BJ112" s="800"/>
      <c r="BK112" s="800"/>
      <c r="BL112" s="800"/>
      <c r="BM112" s="800"/>
      <c r="BN112" s="800"/>
      <c r="BO112" s="800"/>
      <c r="BP112" s="800"/>
      <c r="BQ112" s="800"/>
      <c r="BR112" s="800"/>
      <c r="BS112" s="800"/>
      <c r="BT112" s="800"/>
      <c r="BU112" s="800"/>
      <c r="BV112" s="800"/>
      <c r="BW112" s="800"/>
      <c r="BX112" s="800"/>
      <c r="BY112" s="800"/>
      <c r="BZ112" s="800"/>
      <c r="CA112" s="800"/>
      <c r="CB112" s="800"/>
      <c r="CC112" s="800"/>
      <c r="CD112" s="800"/>
      <c r="CE112" s="800"/>
      <c r="CF112" s="800"/>
      <c r="CG112" s="800"/>
      <c r="CH112" s="800"/>
      <c r="CI112" s="800"/>
      <c r="CJ112" s="800"/>
      <c r="CK112" s="800"/>
      <c r="CL112" s="800"/>
      <c r="CM112" s="800"/>
    </row>
    <row r="113" spans="1:91" s="814" customFormat="1" ht="16.3">
      <c r="A113" s="800"/>
      <c r="B113" s="848" t="s">
        <v>97</v>
      </c>
      <c r="C113" s="825"/>
      <c r="D113" s="811"/>
      <c r="E113" s="811"/>
      <c r="F113" s="811"/>
      <c r="G113" s="811"/>
      <c r="H113" s="811"/>
      <c r="I113" s="811"/>
      <c r="J113" s="811"/>
      <c r="K113" s="826"/>
      <c r="L113" s="800"/>
      <c r="M113" s="800"/>
      <c r="N113" s="800"/>
      <c r="O113" s="800"/>
      <c r="P113" s="800"/>
      <c r="Q113" s="800"/>
      <c r="R113" s="800"/>
      <c r="S113" s="800"/>
      <c r="T113" s="800"/>
      <c r="U113" s="800"/>
      <c r="V113" s="800"/>
      <c r="W113" s="800"/>
      <c r="X113" s="800"/>
      <c r="Y113" s="800"/>
      <c r="Z113" s="800"/>
      <c r="AA113" s="800"/>
      <c r="AB113" s="800"/>
      <c r="AC113" s="800"/>
      <c r="AD113" s="800"/>
      <c r="AE113" s="800"/>
      <c r="AF113" s="800"/>
      <c r="AG113" s="800"/>
      <c r="AH113" s="800"/>
      <c r="AI113" s="800"/>
      <c r="AJ113" s="800"/>
      <c r="AK113" s="800"/>
      <c r="AL113" s="800"/>
      <c r="AM113" s="800"/>
      <c r="AN113" s="800"/>
      <c r="AO113" s="800"/>
      <c r="AP113" s="800"/>
      <c r="AQ113" s="800"/>
      <c r="AR113" s="800"/>
      <c r="AS113" s="800"/>
      <c r="AT113" s="800"/>
      <c r="AU113" s="800"/>
      <c r="AV113" s="800"/>
      <c r="AW113" s="800"/>
      <c r="AX113" s="800"/>
      <c r="AY113" s="800"/>
      <c r="AZ113" s="800"/>
      <c r="BA113" s="800"/>
      <c r="BB113" s="800"/>
      <c r="BC113" s="800"/>
      <c r="BD113" s="800"/>
      <c r="BE113" s="800"/>
      <c r="BF113" s="800"/>
      <c r="BG113" s="800"/>
      <c r="BH113" s="800"/>
      <c r="BI113" s="800"/>
      <c r="BJ113" s="800"/>
      <c r="BK113" s="800"/>
      <c r="BL113" s="800"/>
      <c r="BM113" s="800"/>
      <c r="BN113" s="800"/>
      <c r="BO113" s="800"/>
      <c r="BP113" s="800"/>
      <c r="BQ113" s="800"/>
      <c r="BR113" s="800"/>
      <c r="BS113" s="800"/>
      <c r="BT113" s="800"/>
      <c r="BU113" s="800"/>
      <c r="BV113" s="800"/>
      <c r="BW113" s="800"/>
      <c r="BX113" s="800"/>
      <c r="BY113" s="800"/>
      <c r="BZ113" s="800"/>
      <c r="CA113" s="800"/>
      <c r="CB113" s="800"/>
      <c r="CC113" s="800"/>
      <c r="CD113" s="800"/>
      <c r="CE113" s="800"/>
      <c r="CF113" s="800"/>
      <c r="CG113" s="800"/>
      <c r="CH113" s="800"/>
      <c r="CI113" s="800"/>
      <c r="CJ113" s="800"/>
      <c r="CK113" s="800"/>
      <c r="CL113" s="800"/>
      <c r="CM113" s="800"/>
    </row>
    <row r="114" spans="1:91" s="814" customFormat="1" ht="16.3">
      <c r="A114" s="800"/>
      <c r="B114" s="828" t="s">
        <v>948</v>
      </c>
      <c r="C114" s="825"/>
      <c r="D114" s="811"/>
      <c r="E114" s="825"/>
      <c r="F114" s="811"/>
      <c r="G114" s="825"/>
      <c r="H114" s="825"/>
      <c r="I114" s="825"/>
      <c r="J114" s="825"/>
      <c r="K114" s="826"/>
      <c r="L114" s="800"/>
      <c r="M114" s="800"/>
      <c r="N114" s="800"/>
      <c r="O114" s="800"/>
      <c r="P114" s="800"/>
      <c r="Q114" s="800"/>
      <c r="R114" s="800"/>
      <c r="S114" s="800"/>
      <c r="T114" s="800"/>
      <c r="U114" s="800"/>
      <c r="V114" s="800"/>
      <c r="W114" s="800"/>
      <c r="X114" s="800"/>
      <c r="Y114" s="800"/>
      <c r="Z114" s="800"/>
      <c r="AA114" s="800"/>
      <c r="AB114" s="800"/>
      <c r="AC114" s="800"/>
      <c r="AD114" s="800"/>
      <c r="AE114" s="800"/>
      <c r="AF114" s="800"/>
      <c r="AG114" s="800"/>
      <c r="AH114" s="800"/>
      <c r="AI114" s="800"/>
      <c r="AJ114" s="800"/>
      <c r="AK114" s="800"/>
      <c r="AL114" s="800"/>
      <c r="AM114" s="800"/>
      <c r="AN114" s="800"/>
      <c r="AO114" s="800"/>
      <c r="AP114" s="800"/>
      <c r="AQ114" s="800"/>
      <c r="AR114" s="800"/>
      <c r="AS114" s="800"/>
      <c r="AT114" s="800"/>
      <c r="AU114" s="800"/>
      <c r="AV114" s="800"/>
      <c r="AW114" s="800"/>
      <c r="AX114" s="800"/>
      <c r="AY114" s="800"/>
      <c r="AZ114" s="800"/>
      <c r="BA114" s="800"/>
      <c r="BB114" s="800"/>
      <c r="BC114" s="800"/>
      <c r="BD114" s="800"/>
      <c r="BE114" s="800"/>
      <c r="BF114" s="800"/>
      <c r="BG114" s="800"/>
      <c r="BH114" s="800"/>
      <c r="BI114" s="800"/>
      <c r="BJ114" s="800"/>
      <c r="BK114" s="800"/>
      <c r="BL114" s="800"/>
      <c r="BM114" s="800"/>
      <c r="BN114" s="800"/>
      <c r="BO114" s="800"/>
      <c r="BP114" s="800"/>
      <c r="BQ114" s="800"/>
      <c r="BR114" s="800"/>
      <c r="BS114" s="800"/>
      <c r="BT114" s="800"/>
      <c r="BU114" s="800"/>
      <c r="BV114" s="800"/>
      <c r="BW114" s="800"/>
      <c r="BX114" s="800"/>
      <c r="BY114" s="800"/>
      <c r="BZ114" s="800"/>
      <c r="CA114" s="800"/>
      <c r="CB114" s="800"/>
      <c r="CC114" s="800"/>
      <c r="CD114" s="800"/>
      <c r="CE114" s="800"/>
      <c r="CF114" s="800"/>
      <c r="CG114" s="800"/>
      <c r="CH114" s="800"/>
      <c r="CI114" s="800"/>
      <c r="CJ114" s="800"/>
      <c r="CK114" s="800"/>
      <c r="CL114" s="800"/>
      <c r="CM114" s="800"/>
    </row>
    <row r="115" spans="1:91" s="814" customFormat="1" ht="16.3">
      <c r="A115" s="800"/>
      <c r="B115" s="824" t="s">
        <v>944</v>
      </c>
      <c r="C115" s="825"/>
      <c r="D115" s="811"/>
      <c r="E115" s="825"/>
      <c r="F115" s="811"/>
      <c r="G115" s="825"/>
      <c r="H115" s="825"/>
      <c r="I115" s="825"/>
      <c r="J115" s="825"/>
      <c r="K115" s="826"/>
      <c r="L115" s="800"/>
      <c r="M115" s="800"/>
      <c r="N115" s="800"/>
      <c r="O115" s="800"/>
      <c r="P115" s="800"/>
      <c r="Q115" s="800"/>
      <c r="R115" s="800"/>
      <c r="S115" s="800"/>
      <c r="T115" s="800"/>
      <c r="U115" s="800"/>
      <c r="V115" s="800"/>
      <c r="W115" s="800"/>
      <c r="X115" s="800"/>
      <c r="Y115" s="800"/>
      <c r="Z115" s="800"/>
      <c r="AA115" s="800"/>
      <c r="AB115" s="800"/>
      <c r="AC115" s="800"/>
      <c r="AD115" s="800"/>
      <c r="AE115" s="800"/>
      <c r="AF115" s="800"/>
      <c r="AG115" s="800"/>
      <c r="AH115" s="800"/>
      <c r="AI115" s="800"/>
      <c r="AJ115" s="800"/>
      <c r="AK115" s="800"/>
      <c r="AL115" s="800"/>
      <c r="AM115" s="800"/>
      <c r="AN115" s="800"/>
      <c r="AO115" s="800"/>
      <c r="AP115" s="800"/>
      <c r="AQ115" s="800"/>
      <c r="AR115" s="800"/>
      <c r="AS115" s="800"/>
      <c r="AT115" s="800"/>
      <c r="AU115" s="800"/>
      <c r="AV115" s="800"/>
      <c r="AW115" s="800"/>
      <c r="AX115" s="800"/>
      <c r="AY115" s="800"/>
      <c r="AZ115" s="800"/>
      <c r="BA115" s="800"/>
      <c r="BB115" s="800"/>
      <c r="BC115" s="800"/>
      <c r="BD115" s="800"/>
      <c r="BE115" s="800"/>
      <c r="BF115" s="800"/>
      <c r="BG115" s="800"/>
      <c r="BH115" s="800"/>
      <c r="BI115" s="800"/>
      <c r="BJ115" s="800"/>
      <c r="BK115" s="800"/>
      <c r="BL115" s="800"/>
      <c r="BM115" s="800"/>
      <c r="BN115" s="800"/>
      <c r="BO115" s="800"/>
      <c r="BP115" s="800"/>
      <c r="BQ115" s="800"/>
      <c r="BR115" s="800"/>
      <c r="BS115" s="800"/>
      <c r="BT115" s="800"/>
      <c r="BU115" s="800"/>
      <c r="BV115" s="800"/>
      <c r="BW115" s="800"/>
      <c r="BX115" s="800"/>
      <c r="BY115" s="800"/>
      <c r="BZ115" s="800"/>
      <c r="CA115" s="800"/>
      <c r="CB115" s="800"/>
      <c r="CC115" s="800"/>
      <c r="CD115" s="800"/>
      <c r="CE115" s="800"/>
      <c r="CF115" s="800"/>
      <c r="CG115" s="800"/>
      <c r="CH115" s="800"/>
      <c r="CI115" s="800"/>
      <c r="CJ115" s="800"/>
      <c r="CK115" s="800"/>
      <c r="CL115" s="800"/>
      <c r="CM115" s="800"/>
    </row>
    <row r="116" spans="1:91" s="814" customFormat="1" ht="16.3">
      <c r="A116" s="800"/>
      <c r="B116" s="824" t="s">
        <v>949</v>
      </c>
      <c r="C116" s="825"/>
      <c r="D116" s="811"/>
      <c r="E116" s="825"/>
      <c r="F116" s="811"/>
      <c r="G116" s="825"/>
      <c r="H116" s="825"/>
      <c r="I116" s="825"/>
      <c r="J116" s="825"/>
      <c r="K116" s="826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00"/>
      <c r="Y116" s="800"/>
      <c r="Z116" s="800"/>
      <c r="AA116" s="800"/>
      <c r="AB116" s="800"/>
      <c r="AC116" s="800"/>
      <c r="AD116" s="800"/>
      <c r="AE116" s="800"/>
      <c r="AF116" s="800"/>
      <c r="AG116" s="800"/>
      <c r="AH116" s="800"/>
      <c r="AI116" s="800"/>
      <c r="AJ116" s="800"/>
      <c r="AK116" s="800"/>
      <c r="AL116" s="800"/>
      <c r="AM116" s="800"/>
      <c r="AN116" s="800"/>
      <c r="AO116" s="800"/>
      <c r="AP116" s="800"/>
      <c r="AQ116" s="800"/>
      <c r="AR116" s="800"/>
      <c r="AS116" s="800"/>
      <c r="AT116" s="800"/>
      <c r="AU116" s="800"/>
      <c r="AV116" s="800"/>
      <c r="AW116" s="800"/>
      <c r="AX116" s="800"/>
      <c r="AY116" s="800"/>
      <c r="AZ116" s="800"/>
      <c r="BA116" s="800"/>
      <c r="BB116" s="800"/>
      <c r="BC116" s="800"/>
      <c r="BD116" s="800"/>
      <c r="BE116" s="800"/>
      <c r="BF116" s="800"/>
      <c r="BG116" s="800"/>
      <c r="BH116" s="800"/>
      <c r="BI116" s="800"/>
      <c r="BJ116" s="800"/>
      <c r="BK116" s="800"/>
      <c r="BL116" s="800"/>
      <c r="BM116" s="800"/>
      <c r="BN116" s="800"/>
      <c r="BO116" s="800"/>
      <c r="BP116" s="800"/>
      <c r="BQ116" s="800"/>
      <c r="BR116" s="800"/>
      <c r="BS116" s="800"/>
      <c r="BT116" s="800"/>
      <c r="BU116" s="800"/>
      <c r="BV116" s="800"/>
      <c r="BW116" s="800"/>
      <c r="BX116" s="800"/>
      <c r="BY116" s="800"/>
      <c r="BZ116" s="800"/>
      <c r="CA116" s="800"/>
      <c r="CB116" s="800"/>
      <c r="CC116" s="800"/>
      <c r="CD116" s="800"/>
      <c r="CE116" s="800"/>
      <c r="CF116" s="800"/>
      <c r="CG116" s="800"/>
      <c r="CH116" s="800"/>
      <c r="CI116" s="800"/>
      <c r="CJ116" s="800"/>
      <c r="CK116" s="800"/>
      <c r="CL116" s="800"/>
      <c r="CM116" s="800"/>
    </row>
    <row r="117" spans="1:91" s="814" customFormat="1" ht="16.3">
      <c r="A117" s="800"/>
      <c r="B117" s="828" t="s">
        <v>98</v>
      </c>
      <c r="C117" s="825"/>
      <c r="D117" s="811"/>
      <c r="E117" s="825"/>
      <c r="F117" s="811"/>
      <c r="G117" s="825"/>
      <c r="H117" s="825"/>
      <c r="I117" s="825"/>
      <c r="J117" s="825"/>
      <c r="K117" s="826"/>
      <c r="L117" s="800"/>
      <c r="M117" s="800"/>
      <c r="N117" s="800"/>
      <c r="O117" s="800"/>
      <c r="P117" s="800"/>
      <c r="Q117" s="800"/>
      <c r="R117" s="800"/>
      <c r="S117" s="800"/>
      <c r="T117" s="800"/>
      <c r="U117" s="800"/>
      <c r="V117" s="800"/>
      <c r="W117" s="800"/>
      <c r="X117" s="800"/>
      <c r="Y117" s="800"/>
      <c r="Z117" s="800"/>
      <c r="AA117" s="800"/>
      <c r="AB117" s="800"/>
      <c r="AC117" s="800"/>
      <c r="AD117" s="800"/>
      <c r="AE117" s="800"/>
      <c r="AF117" s="800"/>
      <c r="AG117" s="800"/>
      <c r="AH117" s="800"/>
      <c r="AI117" s="800"/>
      <c r="AJ117" s="800"/>
      <c r="AK117" s="800"/>
      <c r="AL117" s="800"/>
      <c r="AM117" s="800"/>
      <c r="AN117" s="800"/>
      <c r="AO117" s="800"/>
      <c r="AP117" s="800"/>
      <c r="AQ117" s="800"/>
      <c r="AR117" s="800"/>
      <c r="AS117" s="800"/>
      <c r="AT117" s="800"/>
      <c r="AU117" s="800"/>
      <c r="AV117" s="800"/>
      <c r="AW117" s="800"/>
      <c r="AX117" s="800"/>
      <c r="AY117" s="800"/>
      <c r="AZ117" s="800"/>
      <c r="BA117" s="800"/>
      <c r="BB117" s="800"/>
      <c r="BC117" s="800"/>
      <c r="BD117" s="800"/>
      <c r="BE117" s="800"/>
      <c r="BF117" s="800"/>
      <c r="BG117" s="800"/>
      <c r="BH117" s="800"/>
      <c r="BI117" s="800"/>
      <c r="BJ117" s="800"/>
      <c r="BK117" s="800"/>
      <c r="BL117" s="800"/>
      <c r="BM117" s="800"/>
      <c r="BN117" s="800"/>
      <c r="BO117" s="800"/>
      <c r="BP117" s="800"/>
      <c r="BQ117" s="800"/>
      <c r="BR117" s="800"/>
      <c r="BS117" s="800"/>
      <c r="BT117" s="800"/>
      <c r="BU117" s="800"/>
      <c r="BV117" s="800"/>
      <c r="BW117" s="800"/>
      <c r="BX117" s="800"/>
      <c r="BY117" s="800"/>
      <c r="BZ117" s="800"/>
      <c r="CA117" s="800"/>
      <c r="CB117" s="800"/>
      <c r="CC117" s="800"/>
      <c r="CD117" s="800"/>
      <c r="CE117" s="800"/>
      <c r="CF117" s="800"/>
      <c r="CG117" s="800"/>
      <c r="CH117" s="800"/>
      <c r="CI117" s="800"/>
      <c r="CJ117" s="800"/>
      <c r="CK117" s="800"/>
      <c r="CL117" s="800"/>
      <c r="CM117" s="800"/>
    </row>
    <row r="118" spans="1:91" s="814" customFormat="1" ht="16.3">
      <c r="A118" s="800"/>
      <c r="B118" s="828" t="s">
        <v>602</v>
      </c>
      <c r="C118" s="825"/>
      <c r="D118" s="811"/>
      <c r="E118" s="825"/>
      <c r="F118" s="811"/>
      <c r="G118" s="825"/>
      <c r="H118" s="825"/>
      <c r="I118" s="825"/>
      <c r="J118" s="825"/>
      <c r="K118" s="826"/>
      <c r="L118" s="800"/>
      <c r="M118" s="800"/>
      <c r="N118" s="800"/>
      <c r="O118" s="800"/>
      <c r="P118" s="800"/>
      <c r="Q118" s="800"/>
      <c r="R118" s="800"/>
      <c r="S118" s="800"/>
      <c r="T118" s="800"/>
      <c r="U118" s="800"/>
      <c r="V118" s="800"/>
      <c r="W118" s="800"/>
      <c r="X118" s="800"/>
      <c r="Y118" s="800"/>
      <c r="Z118" s="800"/>
      <c r="AA118" s="800"/>
      <c r="AB118" s="800"/>
      <c r="AC118" s="800"/>
      <c r="AD118" s="800"/>
      <c r="AE118" s="800"/>
      <c r="AF118" s="800"/>
      <c r="AG118" s="800"/>
      <c r="AH118" s="800"/>
      <c r="AI118" s="800"/>
      <c r="AJ118" s="800"/>
      <c r="AK118" s="800"/>
      <c r="AL118" s="800"/>
      <c r="AM118" s="800"/>
      <c r="AN118" s="800"/>
      <c r="AO118" s="800"/>
      <c r="AP118" s="800"/>
      <c r="AQ118" s="800"/>
      <c r="AR118" s="800"/>
      <c r="AS118" s="800"/>
      <c r="AT118" s="800"/>
      <c r="AU118" s="800"/>
      <c r="AV118" s="800"/>
      <c r="AW118" s="800"/>
      <c r="AX118" s="800"/>
      <c r="AY118" s="800"/>
      <c r="AZ118" s="800"/>
      <c r="BA118" s="800"/>
      <c r="BB118" s="800"/>
      <c r="BC118" s="800"/>
      <c r="BD118" s="800"/>
      <c r="BE118" s="800"/>
      <c r="BF118" s="800"/>
      <c r="BG118" s="800"/>
      <c r="BH118" s="800"/>
      <c r="BI118" s="800"/>
      <c r="BJ118" s="800"/>
      <c r="BK118" s="800"/>
      <c r="BL118" s="800"/>
      <c r="BM118" s="800"/>
      <c r="BN118" s="800"/>
      <c r="BO118" s="800"/>
      <c r="BP118" s="800"/>
      <c r="BQ118" s="800"/>
      <c r="BR118" s="800"/>
      <c r="BS118" s="800"/>
      <c r="BT118" s="800"/>
      <c r="BU118" s="800"/>
      <c r="BV118" s="800"/>
      <c r="BW118" s="800"/>
      <c r="BX118" s="800"/>
      <c r="BY118" s="800"/>
      <c r="BZ118" s="800"/>
      <c r="CA118" s="800"/>
      <c r="CB118" s="800"/>
      <c r="CC118" s="800"/>
      <c r="CD118" s="800"/>
      <c r="CE118" s="800"/>
      <c r="CF118" s="800"/>
      <c r="CG118" s="800"/>
      <c r="CH118" s="800"/>
      <c r="CI118" s="800"/>
      <c r="CJ118" s="800"/>
      <c r="CK118" s="800"/>
      <c r="CL118" s="800"/>
      <c r="CM118" s="800"/>
    </row>
    <row r="119" spans="1:91" s="814" customFormat="1" ht="16.3">
      <c r="A119" s="800"/>
      <c r="B119" s="828" t="s">
        <v>603</v>
      </c>
      <c r="C119" s="825"/>
      <c r="D119" s="811"/>
      <c r="E119" s="825"/>
      <c r="F119" s="811"/>
      <c r="G119" s="825"/>
      <c r="H119" s="825"/>
      <c r="I119" s="825"/>
      <c r="J119" s="825"/>
      <c r="K119" s="826"/>
      <c r="L119" s="800"/>
      <c r="M119" s="800"/>
      <c r="N119" s="800"/>
      <c r="O119" s="800"/>
      <c r="P119" s="800"/>
      <c r="Q119" s="800"/>
      <c r="R119" s="800"/>
      <c r="S119" s="800"/>
      <c r="T119" s="800"/>
      <c r="U119" s="800"/>
      <c r="V119" s="800"/>
      <c r="W119" s="800"/>
      <c r="X119" s="800"/>
      <c r="Y119" s="800"/>
      <c r="Z119" s="800"/>
      <c r="AA119" s="800"/>
      <c r="AB119" s="800"/>
      <c r="AC119" s="800"/>
      <c r="AD119" s="800"/>
      <c r="AE119" s="800"/>
      <c r="AF119" s="800"/>
      <c r="AG119" s="800"/>
      <c r="AH119" s="800"/>
      <c r="AI119" s="800"/>
      <c r="AJ119" s="800"/>
      <c r="AK119" s="800"/>
      <c r="AL119" s="800"/>
      <c r="AM119" s="800"/>
      <c r="AN119" s="800"/>
      <c r="AO119" s="800"/>
      <c r="AP119" s="800"/>
      <c r="AQ119" s="800"/>
      <c r="AR119" s="800"/>
      <c r="AS119" s="800"/>
      <c r="AT119" s="800"/>
      <c r="AU119" s="800"/>
      <c r="AV119" s="800"/>
      <c r="AW119" s="800"/>
      <c r="AX119" s="800"/>
      <c r="AY119" s="800"/>
      <c r="AZ119" s="800"/>
      <c r="BA119" s="800"/>
      <c r="BB119" s="800"/>
      <c r="BC119" s="800"/>
      <c r="BD119" s="800"/>
      <c r="BE119" s="800"/>
      <c r="BF119" s="800"/>
      <c r="BG119" s="800"/>
      <c r="BH119" s="800"/>
      <c r="BI119" s="800"/>
      <c r="BJ119" s="800"/>
      <c r="BK119" s="800"/>
      <c r="BL119" s="800"/>
      <c r="BM119" s="800"/>
      <c r="BN119" s="800"/>
      <c r="BO119" s="800"/>
      <c r="BP119" s="800"/>
      <c r="BQ119" s="800"/>
      <c r="BR119" s="800"/>
      <c r="BS119" s="800"/>
      <c r="BT119" s="800"/>
      <c r="BU119" s="800"/>
      <c r="BV119" s="800"/>
      <c r="BW119" s="800"/>
      <c r="BX119" s="800"/>
      <c r="BY119" s="800"/>
      <c r="BZ119" s="800"/>
      <c r="CA119" s="800"/>
      <c r="CB119" s="800"/>
      <c r="CC119" s="800"/>
      <c r="CD119" s="800"/>
      <c r="CE119" s="800"/>
      <c r="CF119" s="800"/>
      <c r="CG119" s="800"/>
      <c r="CH119" s="800"/>
      <c r="CI119" s="800"/>
      <c r="CJ119" s="800"/>
      <c r="CK119" s="800"/>
      <c r="CL119" s="800"/>
      <c r="CM119" s="800"/>
    </row>
    <row r="120" spans="1:91" s="814" customFormat="1" ht="16.3">
      <c r="A120" s="800"/>
      <c r="B120" s="828" t="s">
        <v>608</v>
      </c>
      <c r="C120" s="825"/>
      <c r="D120" s="811"/>
      <c r="E120" s="825"/>
      <c r="F120" s="811"/>
      <c r="G120" s="825"/>
      <c r="H120" s="825"/>
      <c r="I120" s="825"/>
      <c r="J120" s="825"/>
      <c r="K120" s="826"/>
      <c r="L120" s="800"/>
      <c r="M120" s="800"/>
      <c r="N120" s="800"/>
      <c r="O120" s="800"/>
      <c r="P120" s="800"/>
      <c r="Q120" s="800"/>
      <c r="R120" s="800"/>
      <c r="S120" s="800"/>
      <c r="T120" s="800"/>
      <c r="U120" s="800"/>
      <c r="V120" s="800"/>
      <c r="W120" s="800"/>
      <c r="X120" s="800"/>
      <c r="Y120" s="800"/>
      <c r="Z120" s="800"/>
      <c r="AA120" s="800"/>
      <c r="AB120" s="800"/>
      <c r="AC120" s="800"/>
      <c r="AD120" s="800"/>
      <c r="AE120" s="800"/>
      <c r="AF120" s="800"/>
      <c r="AG120" s="800"/>
      <c r="AH120" s="800"/>
      <c r="AI120" s="800"/>
      <c r="AJ120" s="800"/>
      <c r="AK120" s="800"/>
      <c r="AL120" s="800"/>
      <c r="AM120" s="800"/>
      <c r="AN120" s="800"/>
      <c r="AO120" s="800"/>
      <c r="AP120" s="800"/>
      <c r="AQ120" s="800"/>
      <c r="AR120" s="800"/>
      <c r="AS120" s="800"/>
      <c r="AT120" s="800"/>
      <c r="AU120" s="800"/>
      <c r="AV120" s="800"/>
      <c r="AW120" s="800"/>
      <c r="AX120" s="800"/>
      <c r="AY120" s="800"/>
      <c r="AZ120" s="800"/>
      <c r="BA120" s="800"/>
      <c r="BB120" s="800"/>
      <c r="BC120" s="800"/>
      <c r="BD120" s="800"/>
      <c r="BE120" s="800"/>
      <c r="BF120" s="800"/>
      <c r="BG120" s="800"/>
      <c r="BH120" s="800"/>
      <c r="BI120" s="800"/>
      <c r="BJ120" s="800"/>
      <c r="BK120" s="800"/>
      <c r="BL120" s="800"/>
      <c r="BM120" s="800"/>
      <c r="BN120" s="800"/>
      <c r="BO120" s="800"/>
      <c r="BP120" s="800"/>
      <c r="BQ120" s="800"/>
      <c r="BR120" s="800"/>
      <c r="BS120" s="800"/>
      <c r="BT120" s="800"/>
      <c r="BU120" s="800"/>
      <c r="BV120" s="800"/>
      <c r="BW120" s="800"/>
      <c r="BX120" s="800"/>
      <c r="BY120" s="800"/>
      <c r="BZ120" s="800"/>
      <c r="CA120" s="800"/>
      <c r="CB120" s="800"/>
      <c r="CC120" s="800"/>
      <c r="CD120" s="800"/>
      <c r="CE120" s="800"/>
      <c r="CF120" s="800"/>
      <c r="CG120" s="800"/>
      <c r="CH120" s="800"/>
      <c r="CI120" s="800"/>
      <c r="CJ120" s="800"/>
      <c r="CK120" s="800"/>
      <c r="CL120" s="800"/>
      <c r="CM120" s="800"/>
    </row>
    <row r="121" spans="1:91" s="814" customFormat="1" ht="16.3">
      <c r="A121" s="800"/>
      <c r="B121" s="828" t="s">
        <v>950</v>
      </c>
      <c r="C121" s="825"/>
      <c r="D121" s="811"/>
      <c r="E121" s="825"/>
      <c r="F121" s="811"/>
      <c r="G121" s="825"/>
      <c r="H121" s="825"/>
      <c r="I121" s="825"/>
      <c r="J121" s="825"/>
      <c r="K121" s="826"/>
      <c r="L121" s="800"/>
      <c r="M121" s="800"/>
      <c r="N121" s="800"/>
      <c r="O121" s="800"/>
      <c r="P121" s="800"/>
      <c r="Q121" s="800"/>
      <c r="R121" s="800"/>
      <c r="S121" s="800"/>
      <c r="T121" s="800"/>
      <c r="U121" s="800"/>
      <c r="V121" s="800"/>
      <c r="W121" s="800"/>
      <c r="X121" s="800"/>
      <c r="Y121" s="800"/>
      <c r="Z121" s="800"/>
      <c r="AA121" s="800"/>
      <c r="AB121" s="800"/>
      <c r="AC121" s="800"/>
      <c r="AD121" s="800"/>
      <c r="AE121" s="800"/>
      <c r="AF121" s="800"/>
      <c r="AG121" s="800"/>
      <c r="AH121" s="800"/>
      <c r="AI121" s="800"/>
      <c r="AJ121" s="800"/>
      <c r="AK121" s="800"/>
      <c r="AL121" s="800"/>
      <c r="AM121" s="800"/>
      <c r="AN121" s="800"/>
      <c r="AO121" s="800"/>
      <c r="AP121" s="800"/>
      <c r="AQ121" s="800"/>
      <c r="AR121" s="800"/>
      <c r="AS121" s="800"/>
      <c r="AT121" s="800"/>
      <c r="AU121" s="800"/>
      <c r="AV121" s="800"/>
      <c r="AW121" s="800"/>
      <c r="AX121" s="800"/>
      <c r="AY121" s="800"/>
      <c r="AZ121" s="800"/>
      <c r="BA121" s="800"/>
      <c r="BB121" s="800"/>
      <c r="BC121" s="800"/>
      <c r="BD121" s="800"/>
      <c r="BE121" s="800"/>
      <c r="BF121" s="800"/>
      <c r="BG121" s="800"/>
      <c r="BH121" s="800"/>
      <c r="BI121" s="800"/>
      <c r="BJ121" s="800"/>
      <c r="BK121" s="800"/>
      <c r="BL121" s="800"/>
      <c r="BM121" s="800"/>
      <c r="BN121" s="800"/>
      <c r="BO121" s="800"/>
      <c r="BP121" s="800"/>
      <c r="BQ121" s="800"/>
      <c r="BR121" s="800"/>
      <c r="BS121" s="800"/>
      <c r="BT121" s="800"/>
      <c r="BU121" s="800"/>
      <c r="BV121" s="800"/>
      <c r="BW121" s="800"/>
      <c r="BX121" s="800"/>
      <c r="BY121" s="800"/>
      <c r="BZ121" s="800"/>
      <c r="CA121" s="800"/>
      <c r="CB121" s="800"/>
      <c r="CC121" s="800"/>
      <c r="CD121" s="800"/>
      <c r="CE121" s="800"/>
      <c r="CF121" s="800"/>
      <c r="CG121" s="800"/>
      <c r="CH121" s="800"/>
      <c r="CI121" s="800"/>
      <c r="CJ121" s="800"/>
      <c r="CK121" s="800"/>
      <c r="CL121" s="800"/>
      <c r="CM121" s="800"/>
    </row>
    <row r="122" spans="1:91" s="814" customFormat="1" ht="16.3">
      <c r="A122" s="800"/>
      <c r="B122" s="828" t="s">
        <v>81</v>
      </c>
      <c r="C122" s="825"/>
      <c r="D122" s="811"/>
      <c r="E122" s="825"/>
      <c r="F122" s="811"/>
      <c r="G122" s="825"/>
      <c r="H122" s="825"/>
      <c r="I122" s="825"/>
      <c r="J122" s="825"/>
      <c r="K122" s="826"/>
      <c r="L122" s="800"/>
      <c r="M122" s="800"/>
      <c r="N122" s="800"/>
      <c r="O122" s="800"/>
      <c r="P122" s="800"/>
      <c r="Q122" s="800"/>
      <c r="R122" s="800"/>
      <c r="S122" s="800"/>
      <c r="T122" s="800"/>
      <c r="U122" s="800"/>
      <c r="V122" s="800"/>
      <c r="W122" s="800"/>
      <c r="X122" s="800"/>
      <c r="Y122" s="800"/>
      <c r="Z122" s="800"/>
      <c r="AA122" s="800"/>
      <c r="AB122" s="800"/>
      <c r="AC122" s="800"/>
      <c r="AD122" s="800"/>
      <c r="AE122" s="800"/>
      <c r="AF122" s="800"/>
      <c r="AG122" s="800"/>
      <c r="AH122" s="800"/>
      <c r="AI122" s="800"/>
      <c r="AJ122" s="800"/>
      <c r="AK122" s="800"/>
      <c r="AL122" s="800"/>
      <c r="AM122" s="800"/>
      <c r="AN122" s="800"/>
      <c r="AO122" s="800"/>
      <c r="AP122" s="800"/>
      <c r="AQ122" s="800"/>
      <c r="AR122" s="800"/>
      <c r="AS122" s="800"/>
      <c r="AT122" s="800"/>
      <c r="AU122" s="800"/>
      <c r="AV122" s="800"/>
      <c r="AW122" s="800"/>
      <c r="AX122" s="800"/>
      <c r="AY122" s="800"/>
      <c r="AZ122" s="800"/>
      <c r="BA122" s="800"/>
      <c r="BB122" s="800"/>
      <c r="BC122" s="800"/>
      <c r="BD122" s="800"/>
      <c r="BE122" s="800"/>
      <c r="BF122" s="800"/>
      <c r="BG122" s="800"/>
      <c r="BH122" s="800"/>
      <c r="BI122" s="800"/>
      <c r="BJ122" s="800"/>
      <c r="BK122" s="800"/>
      <c r="BL122" s="800"/>
      <c r="BM122" s="800"/>
      <c r="BN122" s="800"/>
      <c r="BO122" s="800"/>
      <c r="BP122" s="800"/>
      <c r="BQ122" s="800"/>
      <c r="BR122" s="800"/>
      <c r="BS122" s="800"/>
      <c r="BT122" s="800"/>
      <c r="BU122" s="800"/>
      <c r="BV122" s="800"/>
      <c r="BW122" s="800"/>
      <c r="BX122" s="800"/>
      <c r="BY122" s="800"/>
      <c r="BZ122" s="800"/>
      <c r="CA122" s="800"/>
      <c r="CB122" s="800"/>
      <c r="CC122" s="800"/>
      <c r="CD122" s="800"/>
      <c r="CE122" s="800"/>
      <c r="CF122" s="800"/>
      <c r="CG122" s="800"/>
      <c r="CH122" s="800"/>
      <c r="CI122" s="800"/>
      <c r="CJ122" s="800"/>
      <c r="CK122" s="800"/>
      <c r="CL122" s="800"/>
      <c r="CM122" s="800"/>
    </row>
    <row r="123" spans="1:91" s="814" customFormat="1" ht="16.3">
      <c r="A123" s="800"/>
      <c r="B123" s="849" t="s">
        <v>82</v>
      </c>
      <c r="C123" s="825"/>
      <c r="D123" s="811"/>
      <c r="E123" s="811"/>
      <c r="F123" s="811"/>
      <c r="G123" s="825"/>
      <c r="H123" s="825"/>
      <c r="I123" s="825"/>
      <c r="J123" s="825"/>
      <c r="K123" s="826"/>
      <c r="L123" s="800"/>
      <c r="M123" s="800"/>
      <c r="N123" s="800"/>
      <c r="O123" s="800"/>
      <c r="P123" s="800"/>
      <c r="Q123" s="800"/>
      <c r="R123" s="800"/>
      <c r="S123" s="800"/>
      <c r="T123" s="800"/>
      <c r="U123" s="800"/>
      <c r="V123" s="800"/>
      <c r="W123" s="800"/>
      <c r="X123" s="800"/>
      <c r="Y123" s="800"/>
      <c r="Z123" s="800"/>
      <c r="AA123" s="800"/>
      <c r="AB123" s="800"/>
      <c r="AC123" s="800"/>
      <c r="AD123" s="800"/>
      <c r="AE123" s="800"/>
      <c r="AF123" s="800"/>
      <c r="AG123" s="800"/>
      <c r="AH123" s="800"/>
      <c r="AI123" s="800"/>
      <c r="AJ123" s="800"/>
      <c r="AK123" s="800"/>
      <c r="AL123" s="800"/>
      <c r="AM123" s="800"/>
      <c r="AN123" s="800"/>
      <c r="AO123" s="800"/>
      <c r="AP123" s="800"/>
      <c r="AQ123" s="800"/>
      <c r="AR123" s="800"/>
      <c r="AS123" s="800"/>
      <c r="AT123" s="800"/>
      <c r="AU123" s="800"/>
      <c r="AV123" s="800"/>
      <c r="AW123" s="800"/>
      <c r="AX123" s="800"/>
      <c r="AY123" s="800"/>
      <c r="AZ123" s="800"/>
      <c r="BA123" s="800"/>
      <c r="BB123" s="800"/>
      <c r="BC123" s="800"/>
      <c r="BD123" s="800"/>
      <c r="BE123" s="800"/>
      <c r="BF123" s="800"/>
      <c r="BG123" s="800"/>
      <c r="BH123" s="800"/>
      <c r="BI123" s="800"/>
      <c r="BJ123" s="800"/>
      <c r="BK123" s="800"/>
      <c r="BL123" s="800"/>
      <c r="BM123" s="800"/>
      <c r="BN123" s="800"/>
      <c r="BO123" s="800"/>
      <c r="BP123" s="800"/>
      <c r="BQ123" s="800"/>
      <c r="BR123" s="800"/>
      <c r="BS123" s="800"/>
      <c r="BT123" s="800"/>
      <c r="BU123" s="800"/>
      <c r="BV123" s="800"/>
      <c r="BW123" s="800"/>
      <c r="BX123" s="800"/>
      <c r="BY123" s="800"/>
      <c r="BZ123" s="800"/>
      <c r="CA123" s="800"/>
      <c r="CB123" s="800"/>
      <c r="CC123" s="800"/>
      <c r="CD123" s="800"/>
      <c r="CE123" s="800"/>
      <c r="CF123" s="800"/>
      <c r="CG123" s="800"/>
      <c r="CH123" s="800"/>
      <c r="CI123" s="800"/>
      <c r="CJ123" s="800"/>
      <c r="CK123" s="800"/>
      <c r="CL123" s="800"/>
      <c r="CM123" s="800"/>
    </row>
    <row r="124" spans="1:91" s="814" customFormat="1" ht="16.3">
      <c r="A124" s="800"/>
      <c r="B124" s="850" t="s">
        <v>604</v>
      </c>
      <c r="C124" s="825"/>
      <c r="D124" s="811"/>
      <c r="E124" s="811"/>
      <c r="F124" s="811"/>
      <c r="G124" s="825"/>
      <c r="H124" s="825"/>
      <c r="I124" s="825"/>
      <c r="J124" s="825"/>
      <c r="K124" s="826"/>
      <c r="L124" s="800"/>
      <c r="M124" s="800"/>
      <c r="N124" s="800"/>
      <c r="O124" s="800"/>
      <c r="P124" s="800"/>
      <c r="Q124" s="800"/>
      <c r="R124" s="800"/>
      <c r="S124" s="800"/>
      <c r="T124" s="800"/>
      <c r="U124" s="800"/>
      <c r="V124" s="800"/>
      <c r="W124" s="800"/>
      <c r="X124" s="800"/>
      <c r="Y124" s="800"/>
      <c r="Z124" s="800"/>
      <c r="AA124" s="800"/>
      <c r="AB124" s="800"/>
      <c r="AC124" s="800"/>
      <c r="AD124" s="800"/>
      <c r="AE124" s="800"/>
      <c r="AF124" s="800"/>
      <c r="AG124" s="800"/>
      <c r="AH124" s="800"/>
      <c r="AI124" s="800"/>
      <c r="AJ124" s="800"/>
      <c r="AK124" s="800"/>
      <c r="AL124" s="800"/>
      <c r="AM124" s="800"/>
      <c r="AN124" s="800"/>
      <c r="AO124" s="800"/>
      <c r="AP124" s="800"/>
      <c r="AQ124" s="800"/>
      <c r="AR124" s="800"/>
      <c r="AS124" s="800"/>
      <c r="AT124" s="800"/>
      <c r="AU124" s="800"/>
      <c r="AV124" s="800"/>
      <c r="AW124" s="800"/>
      <c r="AX124" s="800"/>
      <c r="AY124" s="800"/>
      <c r="AZ124" s="800"/>
      <c r="BA124" s="800"/>
      <c r="BB124" s="800"/>
      <c r="BC124" s="800"/>
      <c r="BD124" s="800"/>
      <c r="BE124" s="800"/>
      <c r="BF124" s="800"/>
      <c r="BG124" s="800"/>
      <c r="BH124" s="800"/>
      <c r="BI124" s="800"/>
      <c r="BJ124" s="800"/>
      <c r="BK124" s="800"/>
      <c r="BL124" s="800"/>
      <c r="BM124" s="800"/>
      <c r="BN124" s="800"/>
      <c r="BO124" s="800"/>
      <c r="BP124" s="800"/>
      <c r="BQ124" s="800"/>
      <c r="BR124" s="800"/>
      <c r="BS124" s="800"/>
      <c r="BT124" s="800"/>
      <c r="BU124" s="800"/>
      <c r="BV124" s="800"/>
      <c r="BW124" s="800"/>
      <c r="BX124" s="800"/>
      <c r="BY124" s="800"/>
      <c r="BZ124" s="800"/>
      <c r="CA124" s="800"/>
      <c r="CB124" s="800"/>
      <c r="CC124" s="800"/>
      <c r="CD124" s="800"/>
      <c r="CE124" s="800"/>
      <c r="CF124" s="800"/>
      <c r="CG124" s="800"/>
      <c r="CH124" s="800"/>
      <c r="CI124" s="800"/>
      <c r="CJ124" s="800"/>
      <c r="CK124" s="800"/>
      <c r="CL124" s="800"/>
      <c r="CM124" s="800"/>
    </row>
    <row r="125" spans="1:91" s="814" customFormat="1" ht="16.3">
      <c r="A125" s="800"/>
      <c r="B125" s="850" t="s">
        <v>664</v>
      </c>
      <c r="C125" s="825"/>
      <c r="D125" s="811"/>
      <c r="E125" s="811"/>
      <c r="F125" s="811"/>
      <c r="G125" s="825"/>
      <c r="H125" s="825"/>
      <c r="I125" s="825"/>
      <c r="J125" s="825"/>
      <c r="K125" s="838"/>
      <c r="L125" s="800"/>
      <c r="M125" s="800"/>
      <c r="N125" s="800"/>
      <c r="O125" s="800"/>
      <c r="P125" s="800"/>
      <c r="Q125" s="800"/>
      <c r="R125" s="800"/>
      <c r="S125" s="800"/>
      <c r="T125" s="800"/>
      <c r="U125" s="800"/>
      <c r="V125" s="800"/>
      <c r="W125" s="800"/>
      <c r="X125" s="800"/>
      <c r="Y125" s="800"/>
      <c r="Z125" s="800"/>
      <c r="AA125" s="800"/>
      <c r="AB125" s="800"/>
      <c r="AC125" s="800"/>
      <c r="AD125" s="800"/>
      <c r="AE125" s="800"/>
      <c r="AF125" s="800"/>
      <c r="AG125" s="800"/>
      <c r="AH125" s="800"/>
      <c r="AI125" s="800"/>
      <c r="AJ125" s="800"/>
      <c r="AK125" s="800"/>
      <c r="AL125" s="800"/>
      <c r="AM125" s="800"/>
      <c r="AN125" s="800"/>
      <c r="AO125" s="800"/>
      <c r="AP125" s="800"/>
      <c r="AQ125" s="800"/>
      <c r="AR125" s="800"/>
      <c r="AS125" s="800"/>
      <c r="AT125" s="800"/>
      <c r="AU125" s="800"/>
      <c r="AV125" s="800"/>
      <c r="AW125" s="800"/>
      <c r="AX125" s="800"/>
      <c r="AY125" s="800"/>
      <c r="AZ125" s="800"/>
      <c r="BA125" s="800"/>
      <c r="BB125" s="800"/>
      <c r="BC125" s="800"/>
      <c r="BD125" s="800"/>
      <c r="BE125" s="800"/>
      <c r="BF125" s="800"/>
      <c r="BG125" s="800"/>
      <c r="BH125" s="800"/>
      <c r="BI125" s="800"/>
      <c r="BJ125" s="800"/>
      <c r="BK125" s="800"/>
      <c r="BL125" s="800"/>
      <c r="BM125" s="800"/>
      <c r="BN125" s="800"/>
      <c r="BO125" s="800"/>
      <c r="BP125" s="800"/>
      <c r="BQ125" s="800"/>
      <c r="BR125" s="800"/>
      <c r="BS125" s="800"/>
      <c r="BT125" s="800"/>
      <c r="BU125" s="800"/>
      <c r="BV125" s="800"/>
      <c r="BW125" s="800"/>
      <c r="BX125" s="800"/>
      <c r="BY125" s="800"/>
      <c r="BZ125" s="800"/>
      <c r="CA125" s="800"/>
      <c r="CB125" s="800"/>
      <c r="CC125" s="800"/>
      <c r="CD125" s="800"/>
      <c r="CE125" s="800"/>
      <c r="CF125" s="800"/>
      <c r="CG125" s="800"/>
      <c r="CH125" s="800"/>
      <c r="CI125" s="800"/>
      <c r="CJ125" s="800"/>
      <c r="CK125" s="800"/>
      <c r="CL125" s="800"/>
      <c r="CM125" s="800"/>
    </row>
    <row r="126" spans="1:91" s="814" customFormat="1" ht="16.3">
      <c r="A126" s="800"/>
      <c r="B126" s="850" t="s">
        <v>605</v>
      </c>
      <c r="C126" s="825"/>
      <c r="D126" s="811"/>
      <c r="E126" s="811"/>
      <c r="F126" s="811"/>
      <c r="G126" s="825"/>
      <c r="H126" s="825"/>
      <c r="I126" s="825"/>
      <c r="J126" s="825"/>
      <c r="K126" s="838"/>
      <c r="L126" s="800"/>
      <c r="M126" s="800"/>
      <c r="N126" s="800"/>
      <c r="O126" s="800"/>
      <c r="P126" s="800"/>
      <c r="Q126" s="800"/>
      <c r="R126" s="800"/>
      <c r="S126" s="800"/>
      <c r="T126" s="800"/>
      <c r="U126" s="800"/>
      <c r="V126" s="800"/>
      <c r="W126" s="800"/>
      <c r="X126" s="800"/>
      <c r="Y126" s="800"/>
      <c r="Z126" s="800"/>
      <c r="AA126" s="800"/>
      <c r="AB126" s="800"/>
      <c r="AC126" s="800"/>
      <c r="AD126" s="800"/>
      <c r="AE126" s="800"/>
      <c r="AF126" s="800"/>
      <c r="AG126" s="800"/>
      <c r="AH126" s="800"/>
      <c r="AI126" s="800"/>
      <c r="AJ126" s="800"/>
      <c r="AK126" s="800"/>
      <c r="AL126" s="800"/>
      <c r="AM126" s="800"/>
      <c r="AN126" s="800"/>
      <c r="AO126" s="800"/>
      <c r="AP126" s="800"/>
      <c r="AQ126" s="800"/>
      <c r="AR126" s="800"/>
      <c r="AS126" s="800"/>
      <c r="AT126" s="800"/>
      <c r="AU126" s="800"/>
      <c r="AV126" s="800"/>
      <c r="AW126" s="800"/>
      <c r="AX126" s="800"/>
      <c r="AY126" s="800"/>
      <c r="AZ126" s="800"/>
      <c r="BA126" s="800"/>
      <c r="BB126" s="800"/>
      <c r="BC126" s="800"/>
      <c r="BD126" s="800"/>
      <c r="BE126" s="800"/>
      <c r="BF126" s="800"/>
      <c r="BG126" s="800"/>
      <c r="BH126" s="800"/>
      <c r="BI126" s="800"/>
      <c r="BJ126" s="800"/>
      <c r="BK126" s="800"/>
      <c r="BL126" s="800"/>
      <c r="BM126" s="800"/>
      <c r="BN126" s="800"/>
      <c r="BO126" s="800"/>
      <c r="BP126" s="800"/>
      <c r="BQ126" s="800"/>
      <c r="BR126" s="800"/>
      <c r="BS126" s="800"/>
      <c r="BT126" s="800"/>
      <c r="BU126" s="800"/>
      <c r="BV126" s="800"/>
      <c r="BW126" s="800"/>
      <c r="BX126" s="800"/>
      <c r="BY126" s="800"/>
      <c r="BZ126" s="800"/>
      <c r="CA126" s="800"/>
      <c r="CB126" s="800"/>
      <c r="CC126" s="800"/>
      <c r="CD126" s="800"/>
      <c r="CE126" s="800"/>
      <c r="CF126" s="800"/>
      <c r="CG126" s="800"/>
      <c r="CH126" s="800"/>
      <c r="CI126" s="800"/>
      <c r="CJ126" s="800"/>
      <c r="CK126" s="800"/>
      <c r="CL126" s="800"/>
      <c r="CM126" s="800"/>
    </row>
    <row r="127" spans="1:91" s="814" customFormat="1" ht="16.3">
      <c r="A127" s="800"/>
      <c r="B127" s="851" t="s">
        <v>606</v>
      </c>
      <c r="C127" s="852"/>
      <c r="D127" s="852"/>
      <c r="E127" s="852"/>
      <c r="F127" s="852"/>
      <c r="G127" s="852"/>
      <c r="H127" s="852"/>
      <c r="I127" s="852"/>
      <c r="J127" s="852"/>
      <c r="K127" s="853"/>
      <c r="L127" s="800"/>
      <c r="M127" s="800"/>
      <c r="N127" s="800"/>
      <c r="O127" s="800"/>
      <c r="P127" s="800"/>
      <c r="Q127" s="800"/>
      <c r="R127" s="800"/>
      <c r="S127" s="800"/>
      <c r="T127" s="800"/>
      <c r="U127" s="800"/>
      <c r="V127" s="800"/>
      <c r="W127" s="800"/>
      <c r="X127" s="800"/>
      <c r="Y127" s="800"/>
      <c r="Z127" s="800"/>
      <c r="AA127" s="800"/>
      <c r="AB127" s="800"/>
      <c r="AC127" s="800"/>
      <c r="AD127" s="800"/>
      <c r="AE127" s="800"/>
      <c r="AF127" s="800"/>
      <c r="AG127" s="800"/>
      <c r="AH127" s="800"/>
      <c r="AI127" s="800"/>
      <c r="AJ127" s="800"/>
      <c r="AK127" s="800"/>
      <c r="AL127" s="800"/>
      <c r="AM127" s="800"/>
      <c r="AN127" s="800"/>
      <c r="AO127" s="800"/>
      <c r="AP127" s="800"/>
      <c r="AQ127" s="800"/>
      <c r="AR127" s="800"/>
      <c r="AS127" s="800"/>
      <c r="AT127" s="800"/>
      <c r="AU127" s="800"/>
      <c r="AV127" s="800"/>
      <c r="AW127" s="800"/>
      <c r="AX127" s="800"/>
      <c r="AY127" s="800"/>
      <c r="AZ127" s="800"/>
      <c r="BA127" s="800"/>
      <c r="BB127" s="800"/>
      <c r="BC127" s="800"/>
      <c r="BD127" s="800"/>
      <c r="BE127" s="800"/>
      <c r="BF127" s="800"/>
      <c r="BG127" s="800"/>
      <c r="BH127" s="800"/>
      <c r="BI127" s="800"/>
      <c r="BJ127" s="800"/>
      <c r="BK127" s="800"/>
      <c r="BL127" s="800"/>
      <c r="BM127" s="800"/>
      <c r="BN127" s="800"/>
      <c r="BO127" s="800"/>
      <c r="BP127" s="800"/>
      <c r="BQ127" s="800"/>
      <c r="BR127" s="800"/>
      <c r="BS127" s="800"/>
      <c r="BT127" s="800"/>
      <c r="BU127" s="800"/>
      <c r="BV127" s="800"/>
      <c r="BW127" s="800"/>
      <c r="BX127" s="800"/>
      <c r="BY127" s="800"/>
      <c r="BZ127" s="800"/>
      <c r="CA127" s="800"/>
      <c r="CB127" s="800"/>
      <c r="CC127" s="800"/>
      <c r="CD127" s="800"/>
      <c r="CE127" s="800"/>
      <c r="CF127" s="800"/>
      <c r="CG127" s="800"/>
      <c r="CH127" s="800"/>
      <c r="CI127" s="800"/>
      <c r="CJ127" s="800"/>
      <c r="CK127" s="800"/>
      <c r="CL127" s="800"/>
      <c r="CM127" s="800"/>
    </row>
    <row r="128" spans="1:91" s="561" customFormat="1" ht="16.3">
      <c r="A128" s="559"/>
      <c r="B128" s="649" t="s">
        <v>69</v>
      </c>
      <c r="C128" s="665" t="s">
        <v>86</v>
      </c>
      <c r="D128" s="666"/>
      <c r="E128" s="693"/>
      <c r="F128" s="668"/>
      <c r="G128" s="668"/>
      <c r="H128" s="693"/>
      <c r="I128" s="668"/>
      <c r="J128" s="668"/>
      <c r="K128" s="655" t="s">
        <v>784</v>
      </c>
      <c r="L128" s="559"/>
      <c r="M128" s="559"/>
      <c r="N128" s="559"/>
      <c r="O128" s="559"/>
      <c r="P128" s="559"/>
      <c r="Q128" s="559"/>
      <c r="R128" s="559"/>
      <c r="S128" s="559"/>
      <c r="T128" s="559"/>
      <c r="U128" s="559"/>
      <c r="V128" s="559"/>
      <c r="W128" s="559"/>
      <c r="X128" s="559"/>
      <c r="Y128" s="559"/>
      <c r="Z128" s="559"/>
      <c r="AA128" s="559"/>
      <c r="AB128" s="559"/>
      <c r="AC128" s="559"/>
      <c r="AD128" s="559"/>
      <c r="AE128" s="559"/>
      <c r="AF128" s="559"/>
      <c r="AG128" s="559"/>
      <c r="AH128" s="559"/>
      <c r="AI128" s="559"/>
      <c r="AJ128" s="559"/>
      <c r="AK128" s="559"/>
      <c r="AL128" s="559"/>
      <c r="AM128" s="559"/>
      <c r="AN128" s="559"/>
      <c r="AO128" s="559"/>
      <c r="AP128" s="559"/>
      <c r="AQ128" s="559"/>
      <c r="AR128" s="559"/>
      <c r="AS128" s="559"/>
      <c r="AT128" s="559"/>
      <c r="AU128" s="559"/>
      <c r="AV128" s="559"/>
      <c r="AW128" s="559"/>
      <c r="AX128" s="559"/>
      <c r="AY128" s="559"/>
      <c r="AZ128" s="559"/>
      <c r="BA128" s="559"/>
      <c r="BB128" s="559"/>
      <c r="BC128" s="559"/>
      <c r="BD128" s="559"/>
      <c r="BE128" s="559"/>
      <c r="BF128" s="559"/>
      <c r="BG128" s="559"/>
      <c r="BH128" s="559"/>
      <c r="BI128" s="559"/>
      <c r="BJ128" s="559"/>
      <c r="BK128" s="559"/>
      <c r="BL128" s="559"/>
      <c r="BM128" s="559"/>
      <c r="BN128" s="559"/>
      <c r="BO128" s="559"/>
      <c r="BP128" s="559"/>
      <c r="BQ128" s="559"/>
      <c r="BR128" s="559"/>
      <c r="BS128" s="559"/>
      <c r="BT128" s="559"/>
      <c r="BU128" s="559"/>
      <c r="BV128" s="559"/>
      <c r="BW128" s="559"/>
      <c r="BX128" s="559"/>
      <c r="BY128" s="559"/>
      <c r="BZ128" s="559"/>
      <c r="CA128" s="559"/>
      <c r="CB128" s="559"/>
      <c r="CC128" s="559"/>
      <c r="CD128" s="559"/>
      <c r="CE128" s="559"/>
      <c r="CF128" s="559"/>
      <c r="CG128" s="559"/>
      <c r="CH128" s="559"/>
      <c r="CI128" s="559"/>
      <c r="CJ128" s="559"/>
      <c r="CK128" s="559"/>
      <c r="CL128" s="559"/>
      <c r="CM128" s="559"/>
    </row>
    <row r="129" spans="1:91" s="561" customFormat="1" ht="16.3">
      <c r="A129" s="559"/>
      <c r="B129" s="656" t="s">
        <v>71</v>
      </c>
      <c r="C129" s="657" t="s">
        <v>87</v>
      </c>
      <c r="D129" s="658"/>
      <c r="E129" s="659"/>
      <c r="F129" s="660"/>
      <c r="G129" s="660"/>
      <c r="H129" s="659"/>
      <c r="I129" s="660"/>
      <c r="J129" s="660"/>
      <c r="K129" s="655"/>
      <c r="L129" s="559"/>
      <c r="M129" s="559"/>
      <c r="N129" s="559"/>
      <c r="O129" s="559"/>
      <c r="P129" s="559"/>
      <c r="Q129" s="559"/>
      <c r="R129" s="559"/>
      <c r="S129" s="559"/>
      <c r="T129" s="559"/>
      <c r="U129" s="559"/>
      <c r="V129" s="559"/>
      <c r="W129" s="559"/>
      <c r="X129" s="559"/>
      <c r="Y129" s="559"/>
      <c r="Z129" s="559"/>
      <c r="AA129" s="559"/>
      <c r="AB129" s="559"/>
      <c r="AC129" s="559"/>
      <c r="AD129" s="559"/>
      <c r="AE129" s="559"/>
      <c r="AF129" s="559"/>
      <c r="AG129" s="559"/>
      <c r="AH129" s="559"/>
      <c r="AI129" s="559"/>
      <c r="AJ129" s="559"/>
      <c r="AK129" s="559"/>
      <c r="AL129" s="559"/>
      <c r="AM129" s="559"/>
      <c r="AN129" s="559"/>
      <c r="AO129" s="559"/>
      <c r="AP129" s="559"/>
      <c r="AQ129" s="559"/>
      <c r="AR129" s="559"/>
      <c r="AS129" s="559"/>
      <c r="AT129" s="559"/>
      <c r="AU129" s="559"/>
      <c r="AV129" s="559"/>
      <c r="AW129" s="559"/>
      <c r="AX129" s="559"/>
      <c r="AY129" s="559"/>
      <c r="AZ129" s="559"/>
      <c r="BA129" s="559"/>
      <c r="BB129" s="559"/>
      <c r="BC129" s="559"/>
      <c r="BD129" s="559"/>
      <c r="BE129" s="559"/>
      <c r="BF129" s="559"/>
      <c r="BG129" s="559"/>
      <c r="BH129" s="559"/>
      <c r="BI129" s="559"/>
      <c r="BJ129" s="559"/>
      <c r="BK129" s="559"/>
      <c r="BL129" s="559"/>
      <c r="BM129" s="559"/>
      <c r="BN129" s="559"/>
      <c r="BO129" s="559"/>
      <c r="BP129" s="559"/>
      <c r="BQ129" s="559"/>
      <c r="BR129" s="559"/>
      <c r="BS129" s="559"/>
      <c r="BT129" s="559"/>
      <c r="BU129" s="559"/>
      <c r="BV129" s="559"/>
      <c r="BW129" s="559"/>
      <c r="BX129" s="559"/>
      <c r="BY129" s="559"/>
      <c r="BZ129" s="559"/>
      <c r="CA129" s="559"/>
      <c r="CB129" s="559"/>
      <c r="CC129" s="559"/>
      <c r="CD129" s="559"/>
      <c r="CE129" s="559"/>
      <c r="CF129" s="559"/>
      <c r="CG129" s="559"/>
      <c r="CH129" s="559"/>
      <c r="CI129" s="559"/>
      <c r="CJ129" s="559"/>
      <c r="CK129" s="559"/>
      <c r="CL129" s="559"/>
      <c r="CM129" s="559"/>
    </row>
    <row r="130" spans="1:91" s="561" customFormat="1" ht="16.3">
      <c r="A130" s="559"/>
      <c r="B130" s="269"/>
      <c r="C130" s="657" t="s">
        <v>88</v>
      </c>
      <c r="D130" s="658">
        <v>359</v>
      </c>
      <c r="E130" s="659" t="s">
        <v>52</v>
      </c>
      <c r="F130" s="660">
        <v>66</v>
      </c>
      <c r="G130" s="660">
        <v>25</v>
      </c>
      <c r="H130" s="659" t="s">
        <v>43</v>
      </c>
      <c r="I130" s="660"/>
      <c r="J130" s="660"/>
      <c r="K130" s="655"/>
      <c r="L130" s="559"/>
      <c r="M130" s="559"/>
      <c r="N130" s="559"/>
      <c r="O130" s="559"/>
      <c r="P130" s="559"/>
      <c r="Q130" s="559"/>
      <c r="R130" s="559"/>
      <c r="S130" s="559"/>
      <c r="T130" s="559"/>
      <c r="U130" s="559"/>
      <c r="V130" s="559"/>
      <c r="W130" s="559"/>
      <c r="X130" s="559"/>
      <c r="Y130" s="559"/>
      <c r="Z130" s="559"/>
      <c r="AA130" s="559"/>
      <c r="AB130" s="559"/>
      <c r="AC130" s="559"/>
      <c r="AD130" s="559"/>
      <c r="AE130" s="559"/>
      <c r="AF130" s="559"/>
      <c r="AG130" s="559"/>
      <c r="AH130" s="559"/>
      <c r="AI130" s="559"/>
      <c r="AJ130" s="559"/>
      <c r="AK130" s="559"/>
      <c r="AL130" s="559"/>
      <c r="AM130" s="559"/>
      <c r="AN130" s="559"/>
      <c r="AO130" s="559"/>
      <c r="AP130" s="559"/>
      <c r="AQ130" s="559"/>
      <c r="AR130" s="559"/>
      <c r="AS130" s="559"/>
      <c r="AT130" s="559"/>
      <c r="AU130" s="559"/>
      <c r="AV130" s="559"/>
      <c r="AW130" s="559"/>
      <c r="AX130" s="559"/>
      <c r="AY130" s="559"/>
      <c r="AZ130" s="559"/>
      <c r="BA130" s="559"/>
      <c r="BB130" s="559"/>
      <c r="BC130" s="559"/>
      <c r="BD130" s="559"/>
      <c r="BE130" s="559"/>
      <c r="BF130" s="559"/>
      <c r="BG130" s="559"/>
      <c r="BH130" s="559"/>
      <c r="BI130" s="559"/>
      <c r="BJ130" s="559"/>
      <c r="BK130" s="559"/>
      <c r="BL130" s="559"/>
      <c r="BM130" s="559"/>
      <c r="BN130" s="559"/>
      <c r="BO130" s="559"/>
      <c r="BP130" s="559"/>
      <c r="BQ130" s="559"/>
      <c r="BR130" s="559"/>
      <c r="BS130" s="559"/>
      <c r="BT130" s="559"/>
      <c r="BU130" s="559"/>
      <c r="BV130" s="559"/>
      <c r="BW130" s="559"/>
      <c r="BX130" s="559"/>
      <c r="BY130" s="559"/>
      <c r="BZ130" s="559"/>
      <c r="CA130" s="559"/>
      <c r="CB130" s="559"/>
      <c r="CC130" s="559"/>
      <c r="CD130" s="559"/>
      <c r="CE130" s="559"/>
      <c r="CF130" s="559"/>
      <c r="CG130" s="559"/>
      <c r="CH130" s="559"/>
      <c r="CI130" s="559"/>
      <c r="CJ130" s="559"/>
      <c r="CK130" s="559"/>
      <c r="CL130" s="559"/>
      <c r="CM130" s="559"/>
    </row>
    <row r="131" spans="1:91" s="561" customFormat="1" ht="16.3">
      <c r="A131" s="559"/>
      <c r="B131" s="694" t="s">
        <v>68</v>
      </c>
      <c r="C131" s="657" t="s">
        <v>89</v>
      </c>
      <c r="D131" s="658">
        <v>444</v>
      </c>
      <c r="E131" s="659" t="s">
        <v>52</v>
      </c>
      <c r="F131" s="660">
        <v>66</v>
      </c>
      <c r="G131" s="660">
        <v>25</v>
      </c>
      <c r="H131" s="659" t="s">
        <v>43</v>
      </c>
      <c r="I131" s="660"/>
      <c r="J131" s="660"/>
      <c r="K131" s="655"/>
      <c r="L131" s="559"/>
      <c r="M131" s="559"/>
      <c r="N131" s="559"/>
      <c r="O131" s="559"/>
      <c r="P131" s="559"/>
      <c r="Q131" s="559"/>
      <c r="R131" s="559"/>
      <c r="S131" s="559"/>
      <c r="T131" s="559"/>
      <c r="U131" s="559"/>
      <c r="V131" s="559"/>
      <c r="W131" s="559"/>
      <c r="X131" s="559"/>
      <c r="Y131" s="559"/>
      <c r="Z131" s="559"/>
      <c r="AA131" s="559"/>
      <c r="AB131" s="559"/>
      <c r="AC131" s="559"/>
      <c r="AD131" s="559"/>
      <c r="AE131" s="559"/>
      <c r="AF131" s="559"/>
      <c r="AG131" s="559"/>
      <c r="AH131" s="559"/>
      <c r="AI131" s="559"/>
      <c r="AJ131" s="559"/>
      <c r="AK131" s="559"/>
      <c r="AL131" s="559"/>
      <c r="AM131" s="559"/>
      <c r="AN131" s="559"/>
      <c r="AO131" s="559"/>
      <c r="AP131" s="559"/>
      <c r="AQ131" s="559"/>
      <c r="AR131" s="559"/>
      <c r="AS131" s="559"/>
      <c r="AT131" s="559"/>
      <c r="AU131" s="559"/>
      <c r="AV131" s="559"/>
      <c r="AW131" s="559"/>
      <c r="AX131" s="559"/>
      <c r="AY131" s="559"/>
      <c r="AZ131" s="559"/>
      <c r="BA131" s="559"/>
      <c r="BB131" s="559"/>
      <c r="BC131" s="559"/>
      <c r="BD131" s="559"/>
      <c r="BE131" s="559"/>
      <c r="BF131" s="559"/>
      <c r="BG131" s="559"/>
      <c r="BH131" s="559"/>
      <c r="BI131" s="559"/>
      <c r="BJ131" s="559"/>
      <c r="BK131" s="559"/>
      <c r="BL131" s="559"/>
      <c r="BM131" s="559"/>
      <c r="BN131" s="559"/>
      <c r="BO131" s="559"/>
      <c r="BP131" s="559"/>
      <c r="BQ131" s="559"/>
      <c r="BR131" s="559"/>
      <c r="BS131" s="559"/>
      <c r="BT131" s="559"/>
      <c r="BU131" s="559"/>
      <c r="BV131" s="559"/>
      <c r="BW131" s="559"/>
      <c r="BX131" s="559"/>
      <c r="BY131" s="559"/>
      <c r="BZ131" s="559"/>
      <c r="CA131" s="559"/>
      <c r="CB131" s="559"/>
      <c r="CC131" s="559"/>
      <c r="CD131" s="559"/>
      <c r="CE131" s="559"/>
      <c r="CF131" s="559"/>
      <c r="CG131" s="559"/>
      <c r="CH131" s="559"/>
      <c r="CI131" s="559"/>
      <c r="CJ131" s="559"/>
      <c r="CK131" s="559"/>
      <c r="CL131" s="559"/>
      <c r="CM131" s="559"/>
    </row>
    <row r="132" spans="1:91" s="561" customFormat="1" ht="16.3">
      <c r="A132" s="559"/>
      <c r="B132" s="657"/>
      <c r="C132" s="657" t="s">
        <v>90</v>
      </c>
      <c r="D132" s="658"/>
      <c r="E132" s="659"/>
      <c r="F132" s="660"/>
      <c r="G132" s="660"/>
      <c r="H132" s="659"/>
      <c r="I132" s="660"/>
      <c r="J132" s="660"/>
      <c r="K132" s="655"/>
      <c r="L132" s="559"/>
      <c r="M132" s="559"/>
      <c r="N132" s="559"/>
      <c r="O132" s="559"/>
      <c r="P132" s="559"/>
      <c r="Q132" s="559"/>
      <c r="R132" s="559"/>
      <c r="S132" s="559"/>
      <c r="T132" s="559"/>
      <c r="U132" s="559"/>
      <c r="V132" s="559"/>
      <c r="W132" s="559"/>
      <c r="X132" s="559"/>
      <c r="Y132" s="559"/>
      <c r="Z132" s="559"/>
      <c r="AA132" s="559"/>
      <c r="AB132" s="559"/>
      <c r="AC132" s="559"/>
      <c r="AD132" s="559"/>
      <c r="AE132" s="559"/>
      <c r="AF132" s="559"/>
      <c r="AG132" s="559"/>
      <c r="AH132" s="559"/>
      <c r="AI132" s="559"/>
      <c r="AJ132" s="559"/>
      <c r="AK132" s="559"/>
      <c r="AL132" s="559"/>
      <c r="AM132" s="559"/>
      <c r="AN132" s="559"/>
      <c r="AO132" s="559"/>
      <c r="AP132" s="559"/>
      <c r="AQ132" s="559"/>
      <c r="AR132" s="559"/>
      <c r="AS132" s="559"/>
      <c r="AT132" s="559"/>
      <c r="AU132" s="559"/>
      <c r="AV132" s="559"/>
      <c r="AW132" s="559"/>
      <c r="AX132" s="559"/>
      <c r="AY132" s="559"/>
      <c r="AZ132" s="559"/>
      <c r="BA132" s="559"/>
      <c r="BB132" s="559"/>
      <c r="BC132" s="559"/>
      <c r="BD132" s="559"/>
      <c r="BE132" s="559"/>
      <c r="BF132" s="559"/>
      <c r="BG132" s="559"/>
      <c r="BH132" s="559"/>
      <c r="BI132" s="559"/>
      <c r="BJ132" s="559"/>
      <c r="BK132" s="559"/>
      <c r="BL132" s="559"/>
      <c r="BM132" s="559"/>
      <c r="BN132" s="559"/>
      <c r="BO132" s="559"/>
      <c r="BP132" s="559"/>
      <c r="BQ132" s="559"/>
      <c r="BR132" s="559"/>
      <c r="BS132" s="559"/>
      <c r="BT132" s="559"/>
      <c r="BU132" s="559"/>
      <c r="BV132" s="559"/>
      <c r="BW132" s="559"/>
      <c r="BX132" s="559"/>
      <c r="BY132" s="559"/>
      <c r="BZ132" s="559"/>
      <c r="CA132" s="559"/>
      <c r="CB132" s="559"/>
      <c r="CC132" s="559"/>
      <c r="CD132" s="559"/>
      <c r="CE132" s="559"/>
      <c r="CF132" s="559"/>
      <c r="CG132" s="559"/>
      <c r="CH132" s="559"/>
      <c r="CI132" s="559"/>
      <c r="CJ132" s="559"/>
      <c r="CK132" s="559"/>
      <c r="CL132" s="559"/>
      <c r="CM132" s="559"/>
    </row>
    <row r="133" spans="1:91" s="561" customFormat="1" ht="16.3">
      <c r="A133" s="559"/>
      <c r="B133" s="657"/>
      <c r="C133" s="657" t="s">
        <v>91</v>
      </c>
      <c r="D133" s="658">
        <v>417</v>
      </c>
      <c r="E133" s="659" t="s">
        <v>52</v>
      </c>
      <c r="F133" s="660">
        <v>66</v>
      </c>
      <c r="G133" s="660">
        <v>25</v>
      </c>
      <c r="H133" s="659" t="s">
        <v>43</v>
      </c>
      <c r="I133" s="660"/>
      <c r="J133" s="660"/>
      <c r="K133" s="655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59"/>
      <c r="AD133" s="559"/>
      <c r="AE133" s="559"/>
      <c r="AF133" s="559"/>
      <c r="AG133" s="559"/>
      <c r="AH133" s="559"/>
      <c r="AI133" s="559"/>
      <c r="AJ133" s="559"/>
      <c r="AK133" s="559"/>
      <c r="AL133" s="559"/>
      <c r="AM133" s="559"/>
      <c r="AN133" s="559"/>
      <c r="AO133" s="559"/>
      <c r="AP133" s="559"/>
      <c r="AQ133" s="559"/>
      <c r="AR133" s="559"/>
      <c r="AS133" s="559"/>
      <c r="AT133" s="559"/>
      <c r="AU133" s="559"/>
      <c r="AV133" s="559"/>
      <c r="AW133" s="559"/>
      <c r="AX133" s="559"/>
      <c r="AY133" s="559"/>
      <c r="AZ133" s="559"/>
      <c r="BA133" s="559"/>
      <c r="BB133" s="559"/>
      <c r="BC133" s="559"/>
      <c r="BD133" s="559"/>
      <c r="BE133" s="559"/>
      <c r="BF133" s="559"/>
      <c r="BG133" s="559"/>
      <c r="BH133" s="559"/>
      <c r="BI133" s="559"/>
      <c r="BJ133" s="559"/>
      <c r="BK133" s="559"/>
      <c r="BL133" s="559"/>
      <c r="BM133" s="559"/>
      <c r="BN133" s="559"/>
      <c r="BO133" s="559"/>
      <c r="BP133" s="559"/>
      <c r="BQ133" s="559"/>
      <c r="BR133" s="559"/>
      <c r="BS133" s="559"/>
      <c r="BT133" s="559"/>
      <c r="BU133" s="559"/>
      <c r="BV133" s="559"/>
      <c r="BW133" s="559"/>
      <c r="BX133" s="559"/>
      <c r="BY133" s="559"/>
      <c r="BZ133" s="559"/>
      <c r="CA133" s="559"/>
      <c r="CB133" s="559"/>
      <c r="CC133" s="559"/>
      <c r="CD133" s="559"/>
      <c r="CE133" s="559"/>
      <c r="CF133" s="559"/>
      <c r="CG133" s="559"/>
      <c r="CH133" s="559"/>
      <c r="CI133" s="559"/>
      <c r="CJ133" s="559"/>
      <c r="CK133" s="559"/>
      <c r="CL133" s="559"/>
      <c r="CM133" s="559"/>
    </row>
    <row r="134" spans="1:91" s="561" customFormat="1" ht="16.3">
      <c r="A134" s="559"/>
      <c r="B134" s="672"/>
      <c r="C134" s="672" t="s">
        <v>89</v>
      </c>
      <c r="D134" s="695">
        <v>502</v>
      </c>
      <c r="E134" s="696" t="s">
        <v>52</v>
      </c>
      <c r="F134" s="675">
        <v>66</v>
      </c>
      <c r="G134" s="675">
        <v>25</v>
      </c>
      <c r="H134" s="696" t="s">
        <v>43</v>
      </c>
      <c r="I134" s="675"/>
      <c r="J134" s="675"/>
      <c r="K134" s="655"/>
      <c r="L134" s="559"/>
      <c r="M134" s="559"/>
      <c r="N134" s="559"/>
      <c r="O134" s="559"/>
      <c r="P134" s="559"/>
      <c r="Q134" s="559"/>
      <c r="R134" s="559"/>
      <c r="S134" s="559"/>
      <c r="T134" s="559"/>
      <c r="U134" s="559"/>
      <c r="V134" s="559"/>
      <c r="W134" s="559"/>
      <c r="X134" s="559"/>
      <c r="Y134" s="559"/>
      <c r="Z134" s="559"/>
      <c r="AA134" s="559"/>
      <c r="AB134" s="559"/>
      <c r="AC134" s="559"/>
      <c r="AD134" s="559"/>
      <c r="AE134" s="559"/>
      <c r="AF134" s="559"/>
      <c r="AG134" s="559"/>
      <c r="AH134" s="559"/>
      <c r="AI134" s="559"/>
      <c r="AJ134" s="559"/>
      <c r="AK134" s="559"/>
      <c r="AL134" s="559"/>
      <c r="AM134" s="559"/>
      <c r="AN134" s="559"/>
      <c r="AO134" s="559"/>
      <c r="AP134" s="559"/>
      <c r="AQ134" s="559"/>
      <c r="AR134" s="559"/>
      <c r="AS134" s="559"/>
      <c r="AT134" s="559"/>
      <c r="AU134" s="559"/>
      <c r="AV134" s="559"/>
      <c r="AW134" s="559"/>
      <c r="AX134" s="559"/>
      <c r="AY134" s="559"/>
      <c r="AZ134" s="559"/>
      <c r="BA134" s="559"/>
      <c r="BB134" s="559"/>
      <c r="BC134" s="559"/>
      <c r="BD134" s="559"/>
      <c r="BE134" s="559"/>
      <c r="BF134" s="559"/>
      <c r="BG134" s="559"/>
      <c r="BH134" s="559"/>
      <c r="BI134" s="559"/>
      <c r="BJ134" s="559"/>
      <c r="BK134" s="559"/>
      <c r="BL134" s="559"/>
      <c r="BM134" s="559"/>
      <c r="BN134" s="559"/>
      <c r="BO134" s="559"/>
      <c r="BP134" s="559"/>
      <c r="BQ134" s="559"/>
      <c r="BR134" s="559"/>
      <c r="BS134" s="559"/>
      <c r="BT134" s="559"/>
      <c r="BU134" s="559"/>
      <c r="BV134" s="559"/>
      <c r="BW134" s="559"/>
      <c r="BX134" s="559"/>
      <c r="BY134" s="559"/>
      <c r="BZ134" s="559"/>
      <c r="CA134" s="559"/>
      <c r="CB134" s="559"/>
      <c r="CC134" s="559"/>
      <c r="CD134" s="559"/>
      <c r="CE134" s="559"/>
      <c r="CF134" s="559"/>
      <c r="CG134" s="559"/>
      <c r="CH134" s="559"/>
      <c r="CI134" s="559"/>
      <c r="CJ134" s="559"/>
      <c r="CK134" s="559"/>
      <c r="CL134" s="559"/>
      <c r="CM134" s="559"/>
    </row>
    <row r="135" spans="1:91" s="561" customFormat="1" ht="16.3">
      <c r="A135" s="559"/>
      <c r="B135" s="657"/>
      <c r="C135" s="670" t="s">
        <v>92</v>
      </c>
      <c r="D135" s="658"/>
      <c r="E135" s="659"/>
      <c r="F135" s="660"/>
      <c r="G135" s="660"/>
      <c r="H135" s="659"/>
      <c r="I135" s="660"/>
      <c r="J135" s="660"/>
      <c r="K135" s="655"/>
      <c r="L135" s="559"/>
      <c r="M135" s="559"/>
      <c r="N135" s="559"/>
      <c r="O135" s="559"/>
      <c r="P135" s="559"/>
      <c r="Q135" s="559"/>
      <c r="R135" s="559"/>
      <c r="S135" s="559"/>
      <c r="T135" s="559"/>
      <c r="U135" s="559"/>
      <c r="V135" s="559"/>
      <c r="W135" s="559"/>
      <c r="X135" s="559"/>
      <c r="Y135" s="559"/>
      <c r="Z135" s="559"/>
      <c r="AA135" s="559"/>
      <c r="AB135" s="559"/>
      <c r="AC135" s="559"/>
      <c r="AD135" s="559"/>
      <c r="AE135" s="559"/>
      <c r="AF135" s="559"/>
      <c r="AG135" s="559"/>
      <c r="AH135" s="559"/>
      <c r="AI135" s="559"/>
      <c r="AJ135" s="559"/>
      <c r="AK135" s="559"/>
      <c r="AL135" s="559"/>
      <c r="AM135" s="559"/>
      <c r="AN135" s="559"/>
      <c r="AO135" s="559"/>
      <c r="AP135" s="559"/>
      <c r="AQ135" s="559"/>
      <c r="AR135" s="559"/>
      <c r="AS135" s="559"/>
      <c r="AT135" s="559"/>
      <c r="AU135" s="559"/>
      <c r="AV135" s="559"/>
      <c r="AW135" s="559"/>
      <c r="AX135" s="559"/>
      <c r="AY135" s="559"/>
      <c r="AZ135" s="559"/>
      <c r="BA135" s="559"/>
      <c r="BB135" s="559"/>
      <c r="BC135" s="559"/>
      <c r="BD135" s="559"/>
      <c r="BE135" s="559"/>
      <c r="BF135" s="559"/>
      <c r="BG135" s="559"/>
      <c r="BH135" s="559"/>
      <c r="BI135" s="559"/>
      <c r="BJ135" s="559"/>
      <c r="BK135" s="559"/>
      <c r="BL135" s="559"/>
      <c r="BM135" s="559"/>
      <c r="BN135" s="559"/>
      <c r="BO135" s="559"/>
      <c r="BP135" s="559"/>
      <c r="BQ135" s="559"/>
      <c r="BR135" s="559"/>
      <c r="BS135" s="559"/>
      <c r="BT135" s="559"/>
      <c r="BU135" s="559"/>
      <c r="BV135" s="559"/>
      <c r="BW135" s="559"/>
      <c r="BX135" s="559"/>
      <c r="BY135" s="559"/>
      <c r="BZ135" s="559"/>
      <c r="CA135" s="559"/>
      <c r="CB135" s="559"/>
      <c r="CC135" s="559"/>
      <c r="CD135" s="559"/>
      <c r="CE135" s="559"/>
      <c r="CF135" s="559"/>
      <c r="CG135" s="559"/>
      <c r="CH135" s="559"/>
      <c r="CI135" s="559"/>
      <c r="CJ135" s="559"/>
      <c r="CK135" s="559"/>
      <c r="CL135" s="559"/>
      <c r="CM135" s="559"/>
    </row>
    <row r="136" spans="1:91" s="561" customFormat="1" ht="16.3">
      <c r="A136" s="559"/>
      <c r="B136" s="657"/>
      <c r="C136" s="657" t="s">
        <v>93</v>
      </c>
      <c r="D136" s="658">
        <v>528</v>
      </c>
      <c r="E136" s="659" t="s">
        <v>52</v>
      </c>
      <c r="F136" s="660">
        <v>66</v>
      </c>
      <c r="G136" s="660">
        <v>25</v>
      </c>
      <c r="H136" s="659" t="s">
        <v>43</v>
      </c>
      <c r="I136" s="660"/>
      <c r="J136" s="660"/>
      <c r="K136" s="655"/>
      <c r="L136" s="559"/>
      <c r="M136" s="559"/>
      <c r="N136" s="559"/>
      <c r="O136" s="559"/>
      <c r="P136" s="559"/>
      <c r="Q136" s="559"/>
      <c r="R136" s="559"/>
      <c r="S136" s="559"/>
      <c r="T136" s="559"/>
      <c r="U136" s="559"/>
      <c r="V136" s="559"/>
      <c r="W136" s="559"/>
      <c r="X136" s="559"/>
      <c r="Y136" s="559"/>
      <c r="Z136" s="559"/>
      <c r="AA136" s="559"/>
      <c r="AB136" s="559"/>
      <c r="AC136" s="559"/>
      <c r="AD136" s="559"/>
      <c r="AE136" s="559"/>
      <c r="AF136" s="559"/>
      <c r="AG136" s="559"/>
      <c r="AH136" s="559"/>
      <c r="AI136" s="559"/>
      <c r="AJ136" s="559"/>
      <c r="AK136" s="559"/>
      <c r="AL136" s="559"/>
      <c r="AM136" s="559"/>
      <c r="AN136" s="559"/>
      <c r="AO136" s="559"/>
      <c r="AP136" s="559"/>
      <c r="AQ136" s="559"/>
      <c r="AR136" s="559"/>
      <c r="AS136" s="559"/>
      <c r="AT136" s="559"/>
      <c r="AU136" s="559"/>
      <c r="AV136" s="559"/>
      <c r="AW136" s="559"/>
      <c r="AX136" s="559"/>
      <c r="AY136" s="559"/>
      <c r="AZ136" s="559"/>
      <c r="BA136" s="559"/>
      <c r="BB136" s="559"/>
      <c r="BC136" s="559"/>
      <c r="BD136" s="559"/>
      <c r="BE136" s="559"/>
      <c r="BF136" s="559"/>
      <c r="BG136" s="559"/>
      <c r="BH136" s="559"/>
      <c r="BI136" s="559"/>
      <c r="BJ136" s="559"/>
      <c r="BK136" s="559"/>
      <c r="BL136" s="559"/>
      <c r="BM136" s="559"/>
      <c r="BN136" s="559"/>
      <c r="BO136" s="559"/>
      <c r="BP136" s="559"/>
      <c r="BQ136" s="559"/>
      <c r="BR136" s="559"/>
      <c r="BS136" s="559"/>
      <c r="BT136" s="559"/>
      <c r="BU136" s="559"/>
      <c r="BV136" s="559"/>
      <c r="BW136" s="559"/>
      <c r="BX136" s="559"/>
      <c r="BY136" s="559"/>
      <c r="BZ136" s="559"/>
      <c r="CA136" s="559"/>
      <c r="CB136" s="559"/>
      <c r="CC136" s="559"/>
      <c r="CD136" s="559"/>
      <c r="CE136" s="559"/>
      <c r="CF136" s="559"/>
      <c r="CG136" s="559"/>
      <c r="CH136" s="559"/>
      <c r="CI136" s="559"/>
      <c r="CJ136" s="559"/>
      <c r="CK136" s="559"/>
      <c r="CL136" s="559"/>
      <c r="CM136" s="559"/>
    </row>
    <row r="137" spans="1:91" s="561" customFormat="1" ht="16.3">
      <c r="A137" s="559"/>
      <c r="B137" s="657"/>
      <c r="C137" s="657" t="s">
        <v>94</v>
      </c>
      <c r="D137" s="658">
        <v>612</v>
      </c>
      <c r="E137" s="659" t="s">
        <v>52</v>
      </c>
      <c r="F137" s="660">
        <v>66</v>
      </c>
      <c r="G137" s="660">
        <v>25</v>
      </c>
      <c r="H137" s="659" t="s">
        <v>43</v>
      </c>
      <c r="I137" s="660"/>
      <c r="J137" s="660"/>
      <c r="K137" s="655"/>
      <c r="L137" s="559"/>
      <c r="M137" s="559"/>
      <c r="N137" s="559"/>
      <c r="O137" s="559"/>
      <c r="P137" s="559"/>
      <c r="Q137" s="559"/>
      <c r="R137" s="559"/>
      <c r="S137" s="559"/>
      <c r="T137" s="559"/>
      <c r="U137" s="559"/>
      <c r="V137" s="559"/>
      <c r="W137" s="559"/>
      <c r="X137" s="559"/>
      <c r="Y137" s="559"/>
      <c r="Z137" s="559"/>
      <c r="AA137" s="559"/>
      <c r="AB137" s="559"/>
      <c r="AC137" s="559"/>
      <c r="AD137" s="559"/>
      <c r="AE137" s="559"/>
      <c r="AF137" s="559"/>
      <c r="AG137" s="559"/>
      <c r="AH137" s="559"/>
      <c r="AI137" s="559"/>
      <c r="AJ137" s="559"/>
      <c r="AK137" s="559"/>
      <c r="AL137" s="559"/>
      <c r="AM137" s="559"/>
      <c r="AN137" s="559"/>
      <c r="AO137" s="559"/>
      <c r="AP137" s="559"/>
      <c r="AQ137" s="559"/>
      <c r="AR137" s="559"/>
      <c r="AS137" s="559"/>
      <c r="AT137" s="559"/>
      <c r="AU137" s="559"/>
      <c r="AV137" s="559"/>
      <c r="AW137" s="559"/>
      <c r="AX137" s="559"/>
      <c r="AY137" s="559"/>
      <c r="AZ137" s="559"/>
      <c r="BA137" s="559"/>
      <c r="BB137" s="559"/>
      <c r="BC137" s="559"/>
      <c r="BD137" s="559"/>
      <c r="BE137" s="559"/>
      <c r="BF137" s="559"/>
      <c r="BG137" s="559"/>
      <c r="BH137" s="559"/>
      <c r="BI137" s="559"/>
      <c r="BJ137" s="559"/>
      <c r="BK137" s="559"/>
      <c r="BL137" s="559"/>
      <c r="BM137" s="559"/>
      <c r="BN137" s="559"/>
      <c r="BO137" s="559"/>
      <c r="BP137" s="559"/>
      <c r="BQ137" s="559"/>
      <c r="BR137" s="559"/>
      <c r="BS137" s="559"/>
      <c r="BT137" s="559"/>
      <c r="BU137" s="559"/>
      <c r="BV137" s="559"/>
      <c r="BW137" s="559"/>
      <c r="BX137" s="559"/>
      <c r="BY137" s="559"/>
      <c r="BZ137" s="559"/>
      <c r="CA137" s="559"/>
      <c r="CB137" s="559"/>
      <c r="CC137" s="559"/>
      <c r="CD137" s="559"/>
      <c r="CE137" s="559"/>
      <c r="CF137" s="559"/>
      <c r="CG137" s="559"/>
      <c r="CH137" s="559"/>
      <c r="CI137" s="559"/>
      <c r="CJ137" s="559"/>
      <c r="CK137" s="559"/>
      <c r="CL137" s="559"/>
      <c r="CM137" s="559"/>
    </row>
    <row r="138" spans="1:91" s="561" customFormat="1" ht="16.3">
      <c r="A138" s="559"/>
      <c r="B138" s="657"/>
      <c r="C138" s="657" t="s">
        <v>95</v>
      </c>
      <c r="D138" s="658">
        <v>696</v>
      </c>
      <c r="E138" s="659" t="s">
        <v>52</v>
      </c>
      <c r="F138" s="660" t="s">
        <v>52</v>
      </c>
      <c r="G138" s="660">
        <v>25</v>
      </c>
      <c r="H138" s="659" t="s">
        <v>43</v>
      </c>
      <c r="I138" s="660"/>
      <c r="J138" s="660"/>
      <c r="K138" s="655"/>
      <c r="L138" s="559"/>
      <c r="M138" s="559"/>
      <c r="N138" s="559"/>
      <c r="O138" s="559"/>
      <c r="P138" s="559"/>
      <c r="Q138" s="559"/>
      <c r="R138" s="559"/>
      <c r="S138" s="559"/>
      <c r="T138" s="559"/>
      <c r="U138" s="559"/>
      <c r="V138" s="559"/>
      <c r="W138" s="559"/>
      <c r="X138" s="559"/>
      <c r="Y138" s="559"/>
      <c r="Z138" s="559"/>
      <c r="AA138" s="559"/>
      <c r="AB138" s="559"/>
      <c r="AC138" s="559"/>
      <c r="AD138" s="559"/>
      <c r="AE138" s="559"/>
      <c r="AF138" s="559"/>
      <c r="AG138" s="559"/>
      <c r="AH138" s="559"/>
      <c r="AI138" s="559"/>
      <c r="AJ138" s="559"/>
      <c r="AK138" s="559"/>
      <c r="AL138" s="559"/>
      <c r="AM138" s="559"/>
      <c r="AN138" s="559"/>
      <c r="AO138" s="559"/>
      <c r="AP138" s="559"/>
      <c r="AQ138" s="559"/>
      <c r="AR138" s="559"/>
      <c r="AS138" s="559"/>
      <c r="AT138" s="559"/>
      <c r="AU138" s="559"/>
      <c r="AV138" s="559"/>
      <c r="AW138" s="559"/>
      <c r="AX138" s="559"/>
      <c r="AY138" s="559"/>
      <c r="AZ138" s="559"/>
      <c r="BA138" s="559"/>
      <c r="BB138" s="559"/>
      <c r="BC138" s="559"/>
      <c r="BD138" s="559"/>
      <c r="BE138" s="559"/>
      <c r="BF138" s="559"/>
      <c r="BG138" s="559"/>
      <c r="BH138" s="559"/>
      <c r="BI138" s="559"/>
      <c r="BJ138" s="559"/>
      <c r="BK138" s="559"/>
      <c r="BL138" s="559"/>
      <c r="BM138" s="559"/>
      <c r="BN138" s="559"/>
      <c r="BO138" s="559"/>
      <c r="BP138" s="559"/>
      <c r="BQ138" s="559"/>
      <c r="BR138" s="559"/>
      <c r="BS138" s="559"/>
      <c r="BT138" s="559"/>
      <c r="BU138" s="559"/>
      <c r="BV138" s="559"/>
      <c r="BW138" s="559"/>
      <c r="BX138" s="559"/>
      <c r="BY138" s="559"/>
      <c r="BZ138" s="559"/>
      <c r="CA138" s="559"/>
      <c r="CB138" s="559"/>
      <c r="CC138" s="559"/>
      <c r="CD138" s="559"/>
      <c r="CE138" s="559"/>
      <c r="CF138" s="559"/>
      <c r="CG138" s="559"/>
      <c r="CH138" s="559"/>
      <c r="CI138" s="559"/>
      <c r="CJ138" s="559"/>
      <c r="CK138" s="559"/>
      <c r="CL138" s="559"/>
      <c r="CM138" s="559"/>
    </row>
    <row r="139" spans="1:91" s="561" customFormat="1" ht="16.3">
      <c r="A139" s="559"/>
      <c r="B139" s="671"/>
      <c r="C139" s="672" t="s">
        <v>96</v>
      </c>
      <c r="D139" s="695">
        <v>781</v>
      </c>
      <c r="E139" s="696" t="s">
        <v>52</v>
      </c>
      <c r="F139" s="675" t="s">
        <v>52</v>
      </c>
      <c r="G139" s="675">
        <v>25</v>
      </c>
      <c r="H139" s="696" t="s">
        <v>43</v>
      </c>
      <c r="I139" s="675"/>
      <c r="J139" s="675"/>
      <c r="K139" s="664"/>
      <c r="L139" s="559"/>
      <c r="M139" s="559"/>
      <c r="N139" s="559"/>
      <c r="O139" s="559"/>
      <c r="P139" s="559"/>
      <c r="Q139" s="559"/>
      <c r="R139" s="559"/>
      <c r="S139" s="559"/>
      <c r="T139" s="559"/>
      <c r="U139" s="559"/>
      <c r="V139" s="559"/>
      <c r="W139" s="559"/>
      <c r="X139" s="559"/>
      <c r="Y139" s="559"/>
      <c r="Z139" s="559"/>
      <c r="AA139" s="559"/>
      <c r="AB139" s="559"/>
      <c r="AC139" s="559"/>
      <c r="AD139" s="559"/>
      <c r="AE139" s="559"/>
      <c r="AF139" s="559"/>
      <c r="AG139" s="559"/>
      <c r="AH139" s="559"/>
      <c r="AI139" s="559"/>
      <c r="AJ139" s="559"/>
      <c r="AK139" s="559"/>
      <c r="AL139" s="559"/>
      <c r="AM139" s="559"/>
      <c r="AN139" s="559"/>
      <c r="AO139" s="559"/>
      <c r="AP139" s="559"/>
      <c r="AQ139" s="559"/>
      <c r="AR139" s="559"/>
      <c r="AS139" s="559"/>
      <c r="AT139" s="559"/>
      <c r="AU139" s="559"/>
      <c r="AV139" s="559"/>
      <c r="AW139" s="559"/>
      <c r="AX139" s="559"/>
      <c r="AY139" s="559"/>
      <c r="AZ139" s="559"/>
      <c r="BA139" s="559"/>
      <c r="BB139" s="559"/>
      <c r="BC139" s="559"/>
      <c r="BD139" s="559"/>
      <c r="BE139" s="559"/>
      <c r="BF139" s="559"/>
      <c r="BG139" s="559"/>
      <c r="BH139" s="559"/>
      <c r="BI139" s="559"/>
      <c r="BJ139" s="559"/>
      <c r="BK139" s="559"/>
      <c r="BL139" s="559"/>
      <c r="BM139" s="559"/>
      <c r="BN139" s="559"/>
      <c r="BO139" s="559"/>
      <c r="BP139" s="559"/>
      <c r="BQ139" s="559"/>
      <c r="BR139" s="559"/>
      <c r="BS139" s="559"/>
      <c r="BT139" s="559"/>
      <c r="BU139" s="559"/>
      <c r="BV139" s="559"/>
      <c r="BW139" s="559"/>
      <c r="BX139" s="559"/>
      <c r="BY139" s="559"/>
      <c r="BZ139" s="559"/>
      <c r="CA139" s="559"/>
      <c r="CB139" s="559"/>
      <c r="CC139" s="559"/>
      <c r="CD139" s="559"/>
      <c r="CE139" s="559"/>
      <c r="CF139" s="559"/>
      <c r="CG139" s="559"/>
      <c r="CH139" s="559"/>
      <c r="CI139" s="559"/>
      <c r="CJ139" s="559"/>
      <c r="CK139" s="559"/>
      <c r="CL139" s="559"/>
      <c r="CM139" s="559"/>
    </row>
    <row r="140" spans="1:91" s="561" customFormat="1" ht="16.3">
      <c r="A140" s="559"/>
      <c r="B140" s="697" t="s">
        <v>97</v>
      </c>
      <c r="C140" s="678"/>
      <c r="D140" s="659"/>
      <c r="E140" s="659"/>
      <c r="F140" s="659"/>
      <c r="G140" s="659"/>
      <c r="H140" s="659"/>
      <c r="I140" s="659"/>
      <c r="J140" s="659"/>
      <c r="K140" s="679"/>
      <c r="L140" s="559"/>
      <c r="M140" s="559"/>
      <c r="N140" s="559"/>
      <c r="O140" s="559"/>
      <c r="P140" s="559"/>
      <c r="Q140" s="559"/>
      <c r="R140" s="559"/>
      <c r="S140" s="559"/>
      <c r="T140" s="559"/>
      <c r="U140" s="559"/>
      <c r="V140" s="559"/>
      <c r="W140" s="559"/>
      <c r="X140" s="559"/>
      <c r="Y140" s="559"/>
      <c r="Z140" s="559"/>
      <c r="AA140" s="559"/>
      <c r="AB140" s="559"/>
      <c r="AC140" s="559"/>
      <c r="AD140" s="559"/>
      <c r="AE140" s="559"/>
      <c r="AF140" s="559"/>
      <c r="AG140" s="559"/>
      <c r="AH140" s="559"/>
      <c r="AI140" s="559"/>
      <c r="AJ140" s="559"/>
      <c r="AK140" s="559"/>
      <c r="AL140" s="559"/>
      <c r="AM140" s="559"/>
      <c r="AN140" s="559"/>
      <c r="AO140" s="559"/>
      <c r="AP140" s="559"/>
      <c r="AQ140" s="559"/>
      <c r="AR140" s="559"/>
      <c r="AS140" s="559"/>
      <c r="AT140" s="559"/>
      <c r="AU140" s="559"/>
      <c r="AV140" s="559"/>
      <c r="AW140" s="559"/>
      <c r="AX140" s="559"/>
      <c r="AY140" s="559"/>
      <c r="AZ140" s="559"/>
      <c r="BA140" s="559"/>
      <c r="BB140" s="559"/>
      <c r="BC140" s="559"/>
      <c r="BD140" s="559"/>
      <c r="BE140" s="559"/>
      <c r="BF140" s="559"/>
      <c r="BG140" s="559"/>
      <c r="BH140" s="559"/>
      <c r="BI140" s="559"/>
      <c r="BJ140" s="559"/>
      <c r="BK140" s="559"/>
      <c r="BL140" s="559"/>
      <c r="BM140" s="559"/>
      <c r="BN140" s="559"/>
      <c r="BO140" s="559"/>
      <c r="BP140" s="559"/>
      <c r="BQ140" s="559"/>
      <c r="BR140" s="559"/>
      <c r="BS140" s="559"/>
      <c r="BT140" s="559"/>
      <c r="BU140" s="559"/>
      <c r="BV140" s="559"/>
      <c r="BW140" s="559"/>
      <c r="BX140" s="559"/>
      <c r="BY140" s="559"/>
      <c r="BZ140" s="559"/>
      <c r="CA140" s="559"/>
      <c r="CB140" s="559"/>
      <c r="CC140" s="559"/>
      <c r="CD140" s="559"/>
      <c r="CE140" s="559"/>
      <c r="CF140" s="559"/>
      <c r="CG140" s="559"/>
      <c r="CH140" s="559"/>
      <c r="CI140" s="559"/>
      <c r="CJ140" s="559"/>
      <c r="CK140" s="559"/>
      <c r="CL140" s="559"/>
      <c r="CM140" s="559"/>
    </row>
    <row r="141" spans="1:91" s="561" customFormat="1" ht="16.3">
      <c r="A141" s="559"/>
      <c r="B141" s="677" t="s">
        <v>790</v>
      </c>
      <c r="C141" s="678"/>
      <c r="D141" s="659"/>
      <c r="E141" s="678"/>
      <c r="F141" s="659"/>
      <c r="G141" s="678"/>
      <c r="H141" s="678"/>
      <c r="I141" s="678"/>
      <c r="J141" s="678"/>
      <c r="K141" s="679"/>
      <c r="L141" s="559"/>
      <c r="M141" s="559"/>
      <c r="N141" s="559"/>
      <c r="O141" s="559"/>
      <c r="P141" s="559"/>
      <c r="Q141" s="559"/>
      <c r="R141" s="559"/>
      <c r="S141" s="559"/>
      <c r="T141" s="559"/>
      <c r="U141" s="559"/>
      <c r="V141" s="559"/>
      <c r="W141" s="559"/>
      <c r="X141" s="559"/>
      <c r="Y141" s="559"/>
      <c r="Z141" s="559"/>
      <c r="AA141" s="559"/>
      <c r="AB141" s="559"/>
      <c r="AC141" s="559"/>
      <c r="AD141" s="559"/>
      <c r="AE141" s="559"/>
      <c r="AF141" s="559"/>
      <c r="AG141" s="559"/>
      <c r="AH141" s="559"/>
      <c r="AI141" s="559"/>
      <c r="AJ141" s="559"/>
      <c r="AK141" s="559"/>
      <c r="AL141" s="559"/>
      <c r="AM141" s="559"/>
      <c r="AN141" s="559"/>
      <c r="AO141" s="559"/>
      <c r="AP141" s="559"/>
      <c r="AQ141" s="559"/>
      <c r="AR141" s="559"/>
      <c r="AS141" s="559"/>
      <c r="AT141" s="559"/>
      <c r="AU141" s="559"/>
      <c r="AV141" s="559"/>
      <c r="AW141" s="559"/>
      <c r="AX141" s="559"/>
      <c r="AY141" s="559"/>
      <c r="AZ141" s="559"/>
      <c r="BA141" s="559"/>
      <c r="BB141" s="559"/>
      <c r="BC141" s="559"/>
      <c r="BD141" s="559"/>
      <c r="BE141" s="559"/>
      <c r="BF141" s="559"/>
      <c r="BG141" s="559"/>
      <c r="BH141" s="559"/>
      <c r="BI141" s="559"/>
      <c r="BJ141" s="559"/>
      <c r="BK141" s="559"/>
      <c r="BL141" s="559"/>
      <c r="BM141" s="559"/>
      <c r="BN141" s="559"/>
      <c r="BO141" s="559"/>
      <c r="BP141" s="559"/>
      <c r="BQ141" s="559"/>
      <c r="BR141" s="559"/>
      <c r="BS141" s="559"/>
      <c r="BT141" s="559"/>
      <c r="BU141" s="559"/>
      <c r="BV141" s="559"/>
      <c r="BW141" s="559"/>
      <c r="BX141" s="559"/>
      <c r="BY141" s="559"/>
      <c r="BZ141" s="559"/>
      <c r="CA141" s="559"/>
      <c r="CB141" s="559"/>
      <c r="CC141" s="559"/>
      <c r="CD141" s="559"/>
      <c r="CE141" s="559"/>
      <c r="CF141" s="559"/>
      <c r="CG141" s="559"/>
      <c r="CH141" s="559"/>
      <c r="CI141" s="559"/>
      <c r="CJ141" s="559"/>
      <c r="CK141" s="559"/>
      <c r="CL141" s="559"/>
      <c r="CM141" s="559"/>
    </row>
    <row r="142" spans="1:91" s="561" customFormat="1" ht="16.3">
      <c r="A142" s="559"/>
      <c r="B142" s="680" t="s">
        <v>791</v>
      </c>
      <c r="C142" s="678"/>
      <c r="D142" s="659"/>
      <c r="E142" s="678"/>
      <c r="F142" s="659"/>
      <c r="G142" s="678"/>
      <c r="H142" s="678"/>
      <c r="I142" s="678"/>
      <c r="J142" s="678"/>
      <c r="K142" s="679"/>
      <c r="L142" s="559"/>
      <c r="M142" s="559"/>
      <c r="N142" s="559"/>
      <c r="O142" s="559"/>
      <c r="P142" s="559"/>
      <c r="Q142" s="559"/>
      <c r="R142" s="559"/>
      <c r="S142" s="559"/>
      <c r="T142" s="559"/>
      <c r="U142" s="559"/>
      <c r="V142" s="559"/>
      <c r="W142" s="559"/>
      <c r="X142" s="559"/>
      <c r="Y142" s="559"/>
      <c r="Z142" s="559"/>
      <c r="AA142" s="559"/>
      <c r="AB142" s="559"/>
      <c r="AC142" s="559"/>
      <c r="AD142" s="559"/>
      <c r="AE142" s="559"/>
      <c r="AF142" s="559"/>
      <c r="AG142" s="559"/>
      <c r="AH142" s="559"/>
      <c r="AI142" s="559"/>
      <c r="AJ142" s="559"/>
      <c r="AK142" s="559"/>
      <c r="AL142" s="559"/>
      <c r="AM142" s="559"/>
      <c r="AN142" s="559"/>
      <c r="AO142" s="559"/>
      <c r="AP142" s="559"/>
      <c r="AQ142" s="559"/>
      <c r="AR142" s="559"/>
      <c r="AS142" s="559"/>
      <c r="AT142" s="559"/>
      <c r="AU142" s="559"/>
      <c r="AV142" s="559"/>
      <c r="AW142" s="559"/>
      <c r="AX142" s="559"/>
      <c r="AY142" s="559"/>
      <c r="AZ142" s="559"/>
      <c r="BA142" s="559"/>
      <c r="BB142" s="559"/>
      <c r="BC142" s="559"/>
      <c r="BD142" s="559"/>
      <c r="BE142" s="559"/>
      <c r="BF142" s="559"/>
      <c r="BG142" s="559"/>
      <c r="BH142" s="559"/>
      <c r="BI142" s="559"/>
      <c r="BJ142" s="559"/>
      <c r="BK142" s="559"/>
      <c r="BL142" s="559"/>
      <c r="BM142" s="559"/>
      <c r="BN142" s="559"/>
      <c r="BO142" s="559"/>
      <c r="BP142" s="559"/>
      <c r="BQ142" s="559"/>
      <c r="BR142" s="559"/>
      <c r="BS142" s="559"/>
      <c r="BT142" s="559"/>
      <c r="BU142" s="559"/>
      <c r="BV142" s="559"/>
      <c r="BW142" s="559"/>
      <c r="BX142" s="559"/>
      <c r="BY142" s="559"/>
      <c r="BZ142" s="559"/>
      <c r="CA142" s="559"/>
      <c r="CB142" s="559"/>
      <c r="CC142" s="559"/>
      <c r="CD142" s="559"/>
      <c r="CE142" s="559"/>
      <c r="CF142" s="559"/>
      <c r="CG142" s="559"/>
      <c r="CH142" s="559"/>
      <c r="CI142" s="559"/>
      <c r="CJ142" s="559"/>
      <c r="CK142" s="559"/>
      <c r="CL142" s="559"/>
      <c r="CM142" s="559"/>
    </row>
    <row r="143" spans="1:91" s="561" customFormat="1" ht="16.3">
      <c r="A143" s="559"/>
      <c r="B143" s="680" t="s">
        <v>787</v>
      </c>
      <c r="C143" s="678"/>
      <c r="D143" s="659"/>
      <c r="E143" s="678"/>
      <c r="F143" s="659"/>
      <c r="G143" s="678"/>
      <c r="H143" s="678"/>
      <c r="I143" s="678"/>
      <c r="J143" s="678"/>
      <c r="K143" s="679"/>
      <c r="L143" s="559"/>
      <c r="M143" s="559"/>
      <c r="N143" s="559"/>
      <c r="O143" s="559"/>
      <c r="P143" s="559"/>
      <c r="Q143" s="559"/>
      <c r="R143" s="559"/>
      <c r="S143" s="559"/>
      <c r="T143" s="559"/>
      <c r="U143" s="559"/>
      <c r="V143" s="559"/>
      <c r="W143" s="559"/>
      <c r="X143" s="559"/>
      <c r="Y143" s="559"/>
      <c r="Z143" s="559"/>
      <c r="AA143" s="559"/>
      <c r="AB143" s="559"/>
      <c r="AC143" s="559"/>
      <c r="AD143" s="559"/>
      <c r="AE143" s="559"/>
      <c r="AF143" s="559"/>
      <c r="AG143" s="559"/>
      <c r="AH143" s="559"/>
      <c r="AI143" s="559"/>
      <c r="AJ143" s="559"/>
      <c r="AK143" s="559"/>
      <c r="AL143" s="559"/>
      <c r="AM143" s="559"/>
      <c r="AN143" s="559"/>
      <c r="AO143" s="559"/>
      <c r="AP143" s="559"/>
      <c r="AQ143" s="559"/>
      <c r="AR143" s="559"/>
      <c r="AS143" s="559"/>
      <c r="AT143" s="559"/>
      <c r="AU143" s="559"/>
      <c r="AV143" s="559"/>
      <c r="AW143" s="559"/>
      <c r="AX143" s="559"/>
      <c r="AY143" s="559"/>
      <c r="AZ143" s="559"/>
      <c r="BA143" s="559"/>
      <c r="BB143" s="559"/>
      <c r="BC143" s="559"/>
      <c r="BD143" s="559"/>
      <c r="BE143" s="559"/>
      <c r="BF143" s="559"/>
      <c r="BG143" s="559"/>
      <c r="BH143" s="559"/>
      <c r="BI143" s="559"/>
      <c r="BJ143" s="559"/>
      <c r="BK143" s="559"/>
      <c r="BL143" s="559"/>
      <c r="BM143" s="559"/>
      <c r="BN143" s="559"/>
      <c r="BO143" s="559"/>
      <c r="BP143" s="559"/>
      <c r="BQ143" s="559"/>
      <c r="BR143" s="559"/>
      <c r="BS143" s="559"/>
      <c r="BT143" s="559"/>
      <c r="BU143" s="559"/>
      <c r="BV143" s="559"/>
      <c r="BW143" s="559"/>
      <c r="BX143" s="559"/>
      <c r="BY143" s="559"/>
      <c r="BZ143" s="559"/>
      <c r="CA143" s="559"/>
      <c r="CB143" s="559"/>
      <c r="CC143" s="559"/>
      <c r="CD143" s="559"/>
      <c r="CE143" s="559"/>
      <c r="CF143" s="559"/>
      <c r="CG143" s="559"/>
      <c r="CH143" s="559"/>
      <c r="CI143" s="559"/>
      <c r="CJ143" s="559"/>
      <c r="CK143" s="559"/>
      <c r="CL143" s="559"/>
      <c r="CM143" s="559"/>
    </row>
    <row r="144" spans="1:91" s="561" customFormat="1" ht="16.3">
      <c r="A144" s="559"/>
      <c r="B144" s="677" t="s">
        <v>98</v>
      </c>
      <c r="C144" s="678"/>
      <c r="D144" s="659"/>
      <c r="E144" s="678"/>
      <c r="F144" s="659"/>
      <c r="G144" s="678"/>
      <c r="H144" s="678"/>
      <c r="I144" s="678"/>
      <c r="J144" s="678"/>
      <c r="K144" s="679"/>
      <c r="L144" s="559"/>
      <c r="M144" s="559"/>
      <c r="N144" s="559"/>
      <c r="O144" s="559"/>
      <c r="P144" s="559"/>
      <c r="Q144" s="559"/>
      <c r="R144" s="559"/>
      <c r="S144" s="559"/>
      <c r="T144" s="559"/>
      <c r="U144" s="559"/>
      <c r="V144" s="559"/>
      <c r="W144" s="559"/>
      <c r="X144" s="559"/>
      <c r="Y144" s="559"/>
      <c r="Z144" s="559"/>
      <c r="AA144" s="559"/>
      <c r="AB144" s="559"/>
      <c r="AC144" s="559"/>
      <c r="AD144" s="559"/>
      <c r="AE144" s="559"/>
      <c r="AF144" s="559"/>
      <c r="AG144" s="559"/>
      <c r="AH144" s="559"/>
      <c r="AI144" s="559"/>
      <c r="AJ144" s="559"/>
      <c r="AK144" s="559"/>
      <c r="AL144" s="559"/>
      <c r="AM144" s="559"/>
      <c r="AN144" s="559"/>
      <c r="AO144" s="559"/>
      <c r="AP144" s="559"/>
      <c r="AQ144" s="559"/>
      <c r="AR144" s="559"/>
      <c r="AS144" s="559"/>
      <c r="AT144" s="559"/>
      <c r="AU144" s="559"/>
      <c r="AV144" s="559"/>
      <c r="AW144" s="559"/>
      <c r="AX144" s="559"/>
      <c r="AY144" s="559"/>
      <c r="AZ144" s="559"/>
      <c r="BA144" s="559"/>
      <c r="BB144" s="559"/>
      <c r="BC144" s="559"/>
      <c r="BD144" s="559"/>
      <c r="BE144" s="559"/>
      <c r="BF144" s="559"/>
      <c r="BG144" s="559"/>
      <c r="BH144" s="559"/>
      <c r="BI144" s="559"/>
      <c r="BJ144" s="559"/>
      <c r="BK144" s="559"/>
      <c r="BL144" s="559"/>
      <c r="BM144" s="559"/>
      <c r="BN144" s="559"/>
      <c r="BO144" s="559"/>
      <c r="BP144" s="559"/>
      <c r="BQ144" s="559"/>
      <c r="BR144" s="559"/>
      <c r="BS144" s="559"/>
      <c r="BT144" s="559"/>
      <c r="BU144" s="559"/>
      <c r="BV144" s="559"/>
      <c r="BW144" s="559"/>
      <c r="BX144" s="559"/>
      <c r="BY144" s="559"/>
      <c r="BZ144" s="559"/>
      <c r="CA144" s="559"/>
      <c r="CB144" s="559"/>
      <c r="CC144" s="559"/>
      <c r="CD144" s="559"/>
      <c r="CE144" s="559"/>
      <c r="CF144" s="559"/>
      <c r="CG144" s="559"/>
      <c r="CH144" s="559"/>
      <c r="CI144" s="559"/>
      <c r="CJ144" s="559"/>
      <c r="CK144" s="559"/>
      <c r="CL144" s="559"/>
      <c r="CM144" s="559"/>
    </row>
    <row r="145" spans="1:91" s="561" customFormat="1" ht="16.3">
      <c r="A145" s="559"/>
      <c r="B145" s="677" t="s">
        <v>602</v>
      </c>
      <c r="C145" s="678"/>
      <c r="D145" s="659"/>
      <c r="E145" s="678"/>
      <c r="F145" s="659"/>
      <c r="G145" s="678"/>
      <c r="H145" s="678"/>
      <c r="I145" s="678"/>
      <c r="J145" s="678"/>
      <c r="K145" s="679"/>
      <c r="L145" s="559"/>
      <c r="M145" s="559"/>
      <c r="N145" s="559"/>
      <c r="O145" s="559"/>
      <c r="P145" s="559"/>
      <c r="Q145" s="559"/>
      <c r="R145" s="559"/>
      <c r="S145" s="559"/>
      <c r="T145" s="559"/>
      <c r="U145" s="559"/>
      <c r="V145" s="559"/>
      <c r="W145" s="559"/>
      <c r="X145" s="559"/>
      <c r="Y145" s="559"/>
      <c r="Z145" s="559"/>
      <c r="AA145" s="559"/>
      <c r="AB145" s="559"/>
      <c r="AC145" s="559"/>
      <c r="AD145" s="559"/>
      <c r="AE145" s="559"/>
      <c r="AF145" s="559"/>
      <c r="AG145" s="559"/>
      <c r="AH145" s="559"/>
      <c r="AI145" s="559"/>
      <c r="AJ145" s="559"/>
      <c r="AK145" s="559"/>
      <c r="AL145" s="559"/>
      <c r="AM145" s="559"/>
      <c r="AN145" s="559"/>
      <c r="AO145" s="559"/>
      <c r="AP145" s="559"/>
      <c r="AQ145" s="559"/>
      <c r="AR145" s="559"/>
      <c r="AS145" s="559"/>
      <c r="AT145" s="559"/>
      <c r="AU145" s="559"/>
      <c r="AV145" s="559"/>
      <c r="AW145" s="559"/>
      <c r="AX145" s="559"/>
      <c r="AY145" s="559"/>
      <c r="AZ145" s="559"/>
      <c r="BA145" s="559"/>
      <c r="BB145" s="559"/>
      <c r="BC145" s="559"/>
      <c r="BD145" s="559"/>
      <c r="BE145" s="559"/>
      <c r="BF145" s="559"/>
      <c r="BG145" s="559"/>
      <c r="BH145" s="559"/>
      <c r="BI145" s="559"/>
      <c r="BJ145" s="559"/>
      <c r="BK145" s="559"/>
      <c r="BL145" s="559"/>
      <c r="BM145" s="559"/>
      <c r="BN145" s="559"/>
      <c r="BO145" s="559"/>
      <c r="BP145" s="559"/>
      <c r="BQ145" s="559"/>
      <c r="BR145" s="559"/>
      <c r="BS145" s="559"/>
      <c r="BT145" s="559"/>
      <c r="BU145" s="559"/>
      <c r="BV145" s="559"/>
      <c r="BW145" s="559"/>
      <c r="BX145" s="559"/>
      <c r="BY145" s="559"/>
      <c r="BZ145" s="559"/>
      <c r="CA145" s="559"/>
      <c r="CB145" s="559"/>
      <c r="CC145" s="559"/>
      <c r="CD145" s="559"/>
      <c r="CE145" s="559"/>
      <c r="CF145" s="559"/>
      <c r="CG145" s="559"/>
      <c r="CH145" s="559"/>
      <c r="CI145" s="559"/>
      <c r="CJ145" s="559"/>
      <c r="CK145" s="559"/>
      <c r="CL145" s="559"/>
      <c r="CM145" s="559"/>
    </row>
    <row r="146" spans="1:91" s="561" customFormat="1" ht="16.3">
      <c r="A146" s="559"/>
      <c r="B146" s="677" t="s">
        <v>104</v>
      </c>
      <c r="C146" s="678"/>
      <c r="D146" s="659"/>
      <c r="E146" s="678"/>
      <c r="F146" s="659"/>
      <c r="G146" s="678"/>
      <c r="H146" s="678"/>
      <c r="I146" s="678"/>
      <c r="J146" s="678"/>
      <c r="K146" s="679"/>
      <c r="L146" s="559"/>
      <c r="M146" s="559"/>
      <c r="N146" s="559"/>
      <c r="O146" s="559"/>
      <c r="P146" s="559"/>
      <c r="Q146" s="559"/>
      <c r="R146" s="559"/>
      <c r="S146" s="559"/>
      <c r="T146" s="559"/>
      <c r="U146" s="559"/>
      <c r="V146" s="559"/>
      <c r="W146" s="559"/>
      <c r="X146" s="559"/>
      <c r="Y146" s="559"/>
      <c r="Z146" s="559"/>
      <c r="AA146" s="559"/>
      <c r="AB146" s="559"/>
      <c r="AC146" s="559"/>
      <c r="AD146" s="559"/>
      <c r="AE146" s="559"/>
      <c r="AF146" s="559"/>
      <c r="AG146" s="559"/>
      <c r="AH146" s="559"/>
      <c r="AI146" s="559"/>
      <c r="AJ146" s="559"/>
      <c r="AK146" s="559"/>
      <c r="AL146" s="559"/>
      <c r="AM146" s="559"/>
      <c r="AN146" s="559"/>
      <c r="AO146" s="559"/>
      <c r="AP146" s="559"/>
      <c r="AQ146" s="559"/>
      <c r="AR146" s="559"/>
      <c r="AS146" s="559"/>
      <c r="AT146" s="559"/>
      <c r="AU146" s="559"/>
      <c r="AV146" s="559"/>
      <c r="AW146" s="559"/>
      <c r="AX146" s="559"/>
      <c r="AY146" s="559"/>
      <c r="AZ146" s="559"/>
      <c r="BA146" s="559"/>
      <c r="BB146" s="559"/>
      <c r="BC146" s="559"/>
      <c r="BD146" s="559"/>
      <c r="BE146" s="559"/>
      <c r="BF146" s="559"/>
      <c r="BG146" s="559"/>
      <c r="BH146" s="559"/>
      <c r="BI146" s="559"/>
      <c r="BJ146" s="559"/>
      <c r="BK146" s="559"/>
      <c r="BL146" s="559"/>
      <c r="BM146" s="559"/>
      <c r="BN146" s="559"/>
      <c r="BO146" s="559"/>
      <c r="BP146" s="559"/>
      <c r="BQ146" s="559"/>
      <c r="BR146" s="559"/>
      <c r="BS146" s="559"/>
      <c r="BT146" s="559"/>
      <c r="BU146" s="559"/>
      <c r="BV146" s="559"/>
      <c r="BW146" s="559"/>
      <c r="BX146" s="559"/>
      <c r="BY146" s="559"/>
      <c r="BZ146" s="559"/>
      <c r="CA146" s="559"/>
      <c r="CB146" s="559"/>
      <c r="CC146" s="559"/>
      <c r="CD146" s="559"/>
      <c r="CE146" s="559"/>
      <c r="CF146" s="559"/>
      <c r="CG146" s="559"/>
      <c r="CH146" s="559"/>
      <c r="CI146" s="559"/>
      <c r="CJ146" s="559"/>
      <c r="CK146" s="559"/>
      <c r="CL146" s="559"/>
      <c r="CM146" s="559"/>
    </row>
    <row r="147" spans="1:91" s="561" customFormat="1" ht="16.3">
      <c r="A147" s="559"/>
      <c r="B147" s="677" t="s">
        <v>603</v>
      </c>
      <c r="C147" s="678"/>
      <c r="D147" s="659"/>
      <c r="E147" s="678"/>
      <c r="F147" s="659"/>
      <c r="G147" s="678"/>
      <c r="H147" s="678"/>
      <c r="I147" s="678"/>
      <c r="J147" s="678"/>
      <c r="K147" s="67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59"/>
      <c r="AK147" s="559"/>
      <c r="AL147" s="559"/>
      <c r="AM147" s="559"/>
      <c r="AN147" s="559"/>
      <c r="AO147" s="559"/>
      <c r="AP147" s="559"/>
      <c r="AQ147" s="559"/>
      <c r="AR147" s="559"/>
      <c r="AS147" s="559"/>
      <c r="AT147" s="559"/>
      <c r="AU147" s="559"/>
      <c r="AV147" s="559"/>
      <c r="AW147" s="559"/>
      <c r="AX147" s="559"/>
      <c r="AY147" s="559"/>
      <c r="AZ147" s="559"/>
      <c r="BA147" s="559"/>
      <c r="BB147" s="559"/>
      <c r="BC147" s="559"/>
      <c r="BD147" s="559"/>
      <c r="BE147" s="559"/>
      <c r="BF147" s="559"/>
      <c r="BG147" s="559"/>
      <c r="BH147" s="559"/>
      <c r="BI147" s="559"/>
      <c r="BJ147" s="559"/>
      <c r="BK147" s="559"/>
      <c r="BL147" s="559"/>
      <c r="BM147" s="559"/>
      <c r="BN147" s="559"/>
      <c r="BO147" s="559"/>
      <c r="BP147" s="559"/>
      <c r="BQ147" s="559"/>
      <c r="BR147" s="559"/>
      <c r="BS147" s="559"/>
      <c r="BT147" s="559"/>
      <c r="BU147" s="559"/>
      <c r="BV147" s="559"/>
      <c r="BW147" s="559"/>
      <c r="BX147" s="559"/>
      <c r="BY147" s="559"/>
      <c r="BZ147" s="559"/>
      <c r="CA147" s="559"/>
      <c r="CB147" s="559"/>
      <c r="CC147" s="559"/>
      <c r="CD147" s="559"/>
      <c r="CE147" s="559"/>
      <c r="CF147" s="559"/>
      <c r="CG147" s="559"/>
      <c r="CH147" s="559"/>
      <c r="CI147" s="559"/>
      <c r="CJ147" s="559"/>
      <c r="CK147" s="559"/>
      <c r="CL147" s="559"/>
      <c r="CM147" s="559"/>
    </row>
    <row r="148" spans="1:91" s="561" customFormat="1" ht="16.3">
      <c r="A148" s="559"/>
      <c r="B148" s="677" t="s">
        <v>608</v>
      </c>
      <c r="C148" s="678"/>
      <c r="D148" s="659"/>
      <c r="E148" s="678"/>
      <c r="F148" s="659"/>
      <c r="G148" s="678"/>
      <c r="H148" s="678"/>
      <c r="I148" s="678"/>
      <c r="J148" s="678"/>
      <c r="K148" s="679"/>
      <c r="L148" s="559"/>
      <c r="M148" s="559"/>
      <c r="N148" s="559"/>
      <c r="O148" s="559"/>
      <c r="P148" s="559"/>
      <c r="Q148" s="559"/>
      <c r="R148" s="559"/>
      <c r="S148" s="559"/>
      <c r="T148" s="559"/>
      <c r="U148" s="559"/>
      <c r="V148" s="559"/>
      <c r="W148" s="559"/>
      <c r="X148" s="559"/>
      <c r="Y148" s="559"/>
      <c r="Z148" s="559"/>
      <c r="AA148" s="559"/>
      <c r="AB148" s="559"/>
      <c r="AC148" s="559"/>
      <c r="AD148" s="559"/>
      <c r="AE148" s="559"/>
      <c r="AF148" s="559"/>
      <c r="AG148" s="559"/>
      <c r="AH148" s="559"/>
      <c r="AI148" s="559"/>
      <c r="AJ148" s="559"/>
      <c r="AK148" s="559"/>
      <c r="AL148" s="559"/>
      <c r="AM148" s="559"/>
      <c r="AN148" s="559"/>
      <c r="AO148" s="559"/>
      <c r="AP148" s="559"/>
      <c r="AQ148" s="559"/>
      <c r="AR148" s="559"/>
      <c r="AS148" s="559"/>
      <c r="AT148" s="559"/>
      <c r="AU148" s="559"/>
      <c r="AV148" s="559"/>
      <c r="AW148" s="559"/>
      <c r="AX148" s="559"/>
      <c r="AY148" s="559"/>
      <c r="AZ148" s="559"/>
      <c r="BA148" s="559"/>
      <c r="BB148" s="559"/>
      <c r="BC148" s="559"/>
      <c r="BD148" s="559"/>
      <c r="BE148" s="559"/>
      <c r="BF148" s="559"/>
      <c r="BG148" s="559"/>
      <c r="BH148" s="559"/>
      <c r="BI148" s="559"/>
      <c r="BJ148" s="559"/>
      <c r="BK148" s="559"/>
      <c r="BL148" s="559"/>
      <c r="BM148" s="559"/>
      <c r="BN148" s="559"/>
      <c r="BO148" s="559"/>
      <c r="BP148" s="559"/>
      <c r="BQ148" s="559"/>
      <c r="BR148" s="559"/>
      <c r="BS148" s="559"/>
      <c r="BT148" s="559"/>
      <c r="BU148" s="559"/>
      <c r="BV148" s="559"/>
      <c r="BW148" s="559"/>
      <c r="BX148" s="559"/>
      <c r="BY148" s="559"/>
      <c r="BZ148" s="559"/>
      <c r="CA148" s="559"/>
      <c r="CB148" s="559"/>
      <c r="CC148" s="559"/>
      <c r="CD148" s="559"/>
      <c r="CE148" s="559"/>
      <c r="CF148" s="559"/>
      <c r="CG148" s="559"/>
      <c r="CH148" s="559"/>
      <c r="CI148" s="559"/>
      <c r="CJ148" s="559"/>
      <c r="CK148" s="559"/>
      <c r="CL148" s="559"/>
      <c r="CM148" s="559"/>
    </row>
    <row r="149" spans="1:91" s="561" customFormat="1" ht="16.3">
      <c r="A149" s="559"/>
      <c r="B149" s="677" t="s">
        <v>789</v>
      </c>
      <c r="C149" s="678"/>
      <c r="D149" s="659"/>
      <c r="E149" s="678"/>
      <c r="F149" s="659"/>
      <c r="G149" s="678"/>
      <c r="H149" s="678"/>
      <c r="I149" s="678"/>
      <c r="J149" s="678"/>
      <c r="K149" s="679"/>
      <c r="L149" s="559"/>
      <c r="M149" s="559"/>
      <c r="N149" s="559"/>
      <c r="O149" s="559"/>
      <c r="P149" s="559"/>
      <c r="Q149" s="559"/>
      <c r="R149" s="559"/>
      <c r="S149" s="559"/>
      <c r="T149" s="559"/>
      <c r="U149" s="559"/>
      <c r="V149" s="559"/>
      <c r="W149" s="559"/>
      <c r="X149" s="559"/>
      <c r="Y149" s="559"/>
      <c r="Z149" s="559"/>
      <c r="AA149" s="559"/>
      <c r="AB149" s="559"/>
      <c r="AC149" s="559"/>
      <c r="AD149" s="559"/>
      <c r="AE149" s="559"/>
      <c r="AF149" s="559"/>
      <c r="AG149" s="559"/>
      <c r="AH149" s="559"/>
      <c r="AI149" s="559"/>
      <c r="AJ149" s="559"/>
      <c r="AK149" s="559"/>
      <c r="AL149" s="559"/>
      <c r="AM149" s="559"/>
      <c r="AN149" s="559"/>
      <c r="AO149" s="559"/>
      <c r="AP149" s="559"/>
      <c r="AQ149" s="559"/>
      <c r="AR149" s="559"/>
      <c r="AS149" s="559"/>
      <c r="AT149" s="559"/>
      <c r="AU149" s="559"/>
      <c r="AV149" s="559"/>
      <c r="AW149" s="559"/>
      <c r="AX149" s="559"/>
      <c r="AY149" s="559"/>
      <c r="AZ149" s="559"/>
      <c r="BA149" s="559"/>
      <c r="BB149" s="559"/>
      <c r="BC149" s="559"/>
      <c r="BD149" s="559"/>
      <c r="BE149" s="559"/>
      <c r="BF149" s="559"/>
      <c r="BG149" s="559"/>
      <c r="BH149" s="559"/>
      <c r="BI149" s="559"/>
      <c r="BJ149" s="559"/>
      <c r="BK149" s="559"/>
      <c r="BL149" s="559"/>
      <c r="BM149" s="559"/>
      <c r="BN149" s="559"/>
      <c r="BO149" s="559"/>
      <c r="BP149" s="559"/>
      <c r="BQ149" s="559"/>
      <c r="BR149" s="559"/>
      <c r="BS149" s="559"/>
      <c r="BT149" s="559"/>
      <c r="BU149" s="559"/>
      <c r="BV149" s="559"/>
      <c r="BW149" s="559"/>
      <c r="BX149" s="559"/>
      <c r="BY149" s="559"/>
      <c r="BZ149" s="559"/>
      <c r="CA149" s="559"/>
      <c r="CB149" s="559"/>
      <c r="CC149" s="559"/>
      <c r="CD149" s="559"/>
      <c r="CE149" s="559"/>
      <c r="CF149" s="559"/>
      <c r="CG149" s="559"/>
      <c r="CH149" s="559"/>
      <c r="CI149" s="559"/>
      <c r="CJ149" s="559"/>
      <c r="CK149" s="559"/>
      <c r="CL149" s="559"/>
      <c r="CM149" s="559"/>
    </row>
    <row r="150" spans="1:91" s="561" customFormat="1" ht="16.3">
      <c r="A150" s="559"/>
      <c r="B150" s="677" t="s">
        <v>81</v>
      </c>
      <c r="C150" s="678"/>
      <c r="D150" s="659"/>
      <c r="E150" s="678"/>
      <c r="F150" s="659"/>
      <c r="G150" s="678"/>
      <c r="H150" s="678"/>
      <c r="I150" s="678"/>
      <c r="J150" s="678"/>
      <c r="K150" s="679"/>
      <c r="L150" s="559"/>
      <c r="M150" s="559"/>
      <c r="N150" s="559"/>
      <c r="O150" s="559"/>
      <c r="P150" s="559"/>
      <c r="Q150" s="559"/>
      <c r="R150" s="559"/>
      <c r="S150" s="559"/>
      <c r="T150" s="559"/>
      <c r="U150" s="559"/>
      <c r="V150" s="559"/>
      <c r="W150" s="559"/>
      <c r="X150" s="559"/>
      <c r="Y150" s="559"/>
      <c r="Z150" s="559"/>
      <c r="AA150" s="559"/>
      <c r="AB150" s="559"/>
      <c r="AC150" s="559"/>
      <c r="AD150" s="559"/>
      <c r="AE150" s="559"/>
      <c r="AF150" s="559"/>
      <c r="AG150" s="559"/>
      <c r="AH150" s="559"/>
      <c r="AI150" s="559"/>
      <c r="AJ150" s="559"/>
      <c r="AK150" s="559"/>
      <c r="AL150" s="559"/>
      <c r="AM150" s="559"/>
      <c r="AN150" s="559"/>
      <c r="AO150" s="559"/>
      <c r="AP150" s="559"/>
      <c r="AQ150" s="559"/>
      <c r="AR150" s="559"/>
      <c r="AS150" s="559"/>
      <c r="AT150" s="559"/>
      <c r="AU150" s="559"/>
      <c r="AV150" s="559"/>
      <c r="AW150" s="559"/>
      <c r="AX150" s="559"/>
      <c r="AY150" s="559"/>
      <c r="AZ150" s="559"/>
      <c r="BA150" s="559"/>
      <c r="BB150" s="559"/>
      <c r="BC150" s="559"/>
      <c r="BD150" s="559"/>
      <c r="BE150" s="559"/>
      <c r="BF150" s="559"/>
      <c r="BG150" s="559"/>
      <c r="BH150" s="559"/>
      <c r="BI150" s="559"/>
      <c r="BJ150" s="559"/>
      <c r="BK150" s="559"/>
      <c r="BL150" s="559"/>
      <c r="BM150" s="559"/>
      <c r="BN150" s="559"/>
      <c r="BO150" s="559"/>
      <c r="BP150" s="559"/>
      <c r="BQ150" s="559"/>
      <c r="BR150" s="559"/>
      <c r="BS150" s="559"/>
      <c r="BT150" s="559"/>
      <c r="BU150" s="559"/>
      <c r="BV150" s="559"/>
      <c r="BW150" s="559"/>
      <c r="BX150" s="559"/>
      <c r="BY150" s="559"/>
      <c r="BZ150" s="559"/>
      <c r="CA150" s="559"/>
      <c r="CB150" s="559"/>
      <c r="CC150" s="559"/>
      <c r="CD150" s="559"/>
      <c r="CE150" s="559"/>
      <c r="CF150" s="559"/>
      <c r="CG150" s="559"/>
      <c r="CH150" s="559"/>
      <c r="CI150" s="559"/>
      <c r="CJ150" s="559"/>
      <c r="CK150" s="559"/>
      <c r="CL150" s="559"/>
      <c r="CM150" s="559"/>
    </row>
    <row r="151" spans="1:91" s="561" customFormat="1" ht="16.3">
      <c r="A151" s="559"/>
      <c r="B151" s="684" t="s">
        <v>82</v>
      </c>
      <c r="C151" s="678"/>
      <c r="D151" s="659"/>
      <c r="E151" s="659"/>
      <c r="F151" s="659"/>
      <c r="G151" s="678"/>
      <c r="H151" s="678"/>
      <c r="I151" s="678"/>
      <c r="J151" s="678"/>
      <c r="K151" s="679"/>
      <c r="L151" s="559"/>
      <c r="M151" s="559"/>
      <c r="N151" s="559"/>
      <c r="O151" s="559"/>
      <c r="P151" s="559"/>
      <c r="Q151" s="559"/>
      <c r="R151" s="559"/>
      <c r="S151" s="559"/>
      <c r="T151" s="559"/>
      <c r="U151" s="559"/>
      <c r="V151" s="559"/>
      <c r="W151" s="559"/>
      <c r="X151" s="559"/>
      <c r="Y151" s="559"/>
      <c r="Z151" s="559"/>
      <c r="AA151" s="559"/>
      <c r="AB151" s="559"/>
      <c r="AC151" s="559"/>
      <c r="AD151" s="559"/>
      <c r="AE151" s="559"/>
      <c r="AF151" s="559"/>
      <c r="AG151" s="559"/>
      <c r="AH151" s="559"/>
      <c r="AI151" s="559"/>
      <c r="AJ151" s="559"/>
      <c r="AK151" s="559"/>
      <c r="AL151" s="559"/>
      <c r="AM151" s="559"/>
      <c r="AN151" s="559"/>
      <c r="AO151" s="559"/>
      <c r="AP151" s="559"/>
      <c r="AQ151" s="559"/>
      <c r="AR151" s="559"/>
      <c r="AS151" s="559"/>
      <c r="AT151" s="559"/>
      <c r="AU151" s="559"/>
      <c r="AV151" s="559"/>
      <c r="AW151" s="559"/>
      <c r="AX151" s="559"/>
      <c r="AY151" s="559"/>
      <c r="AZ151" s="559"/>
      <c r="BA151" s="559"/>
      <c r="BB151" s="559"/>
      <c r="BC151" s="559"/>
      <c r="BD151" s="559"/>
      <c r="BE151" s="559"/>
      <c r="BF151" s="559"/>
      <c r="BG151" s="559"/>
      <c r="BH151" s="559"/>
      <c r="BI151" s="559"/>
      <c r="BJ151" s="559"/>
      <c r="BK151" s="559"/>
      <c r="BL151" s="559"/>
      <c r="BM151" s="559"/>
      <c r="BN151" s="559"/>
      <c r="BO151" s="559"/>
      <c r="BP151" s="559"/>
      <c r="BQ151" s="559"/>
      <c r="BR151" s="559"/>
      <c r="BS151" s="559"/>
      <c r="BT151" s="559"/>
      <c r="BU151" s="559"/>
      <c r="BV151" s="559"/>
      <c r="BW151" s="559"/>
      <c r="BX151" s="559"/>
      <c r="BY151" s="559"/>
      <c r="BZ151" s="559"/>
      <c r="CA151" s="559"/>
      <c r="CB151" s="559"/>
      <c r="CC151" s="559"/>
      <c r="CD151" s="559"/>
      <c r="CE151" s="559"/>
      <c r="CF151" s="559"/>
      <c r="CG151" s="559"/>
      <c r="CH151" s="559"/>
      <c r="CI151" s="559"/>
      <c r="CJ151" s="559"/>
      <c r="CK151" s="559"/>
      <c r="CL151" s="559"/>
      <c r="CM151" s="559"/>
    </row>
    <row r="152" spans="1:91" s="561" customFormat="1" ht="16.3">
      <c r="A152" s="559"/>
      <c r="B152" s="698" t="s">
        <v>604</v>
      </c>
      <c r="C152" s="678"/>
      <c r="D152" s="659"/>
      <c r="E152" s="659"/>
      <c r="F152" s="659"/>
      <c r="G152" s="678"/>
      <c r="H152" s="678"/>
      <c r="I152" s="678"/>
      <c r="J152" s="678"/>
      <c r="K152" s="679"/>
      <c r="L152" s="559"/>
      <c r="M152" s="559"/>
      <c r="N152" s="559"/>
      <c r="O152" s="559"/>
      <c r="P152" s="559"/>
      <c r="Q152" s="559"/>
      <c r="R152" s="559"/>
      <c r="S152" s="559"/>
      <c r="T152" s="559"/>
      <c r="U152" s="559"/>
      <c r="V152" s="559"/>
      <c r="W152" s="559"/>
      <c r="X152" s="559"/>
      <c r="Y152" s="559"/>
      <c r="Z152" s="559"/>
      <c r="AA152" s="559"/>
      <c r="AB152" s="559"/>
      <c r="AC152" s="559"/>
      <c r="AD152" s="559"/>
      <c r="AE152" s="559"/>
      <c r="AF152" s="559"/>
      <c r="AG152" s="559"/>
      <c r="AH152" s="559"/>
      <c r="AI152" s="559"/>
      <c r="AJ152" s="559"/>
      <c r="AK152" s="559"/>
      <c r="AL152" s="559"/>
      <c r="AM152" s="559"/>
      <c r="AN152" s="559"/>
      <c r="AO152" s="559"/>
      <c r="AP152" s="559"/>
      <c r="AQ152" s="559"/>
      <c r="AR152" s="559"/>
      <c r="AS152" s="559"/>
      <c r="AT152" s="559"/>
      <c r="AU152" s="559"/>
      <c r="AV152" s="559"/>
      <c r="AW152" s="559"/>
      <c r="AX152" s="559"/>
      <c r="AY152" s="559"/>
      <c r="AZ152" s="559"/>
      <c r="BA152" s="559"/>
      <c r="BB152" s="559"/>
      <c r="BC152" s="559"/>
      <c r="BD152" s="559"/>
      <c r="BE152" s="559"/>
      <c r="BF152" s="559"/>
      <c r="BG152" s="559"/>
      <c r="BH152" s="559"/>
      <c r="BI152" s="559"/>
      <c r="BJ152" s="559"/>
      <c r="BK152" s="559"/>
      <c r="BL152" s="559"/>
      <c r="BM152" s="559"/>
      <c r="BN152" s="559"/>
      <c r="BO152" s="559"/>
      <c r="BP152" s="559"/>
      <c r="BQ152" s="559"/>
      <c r="BR152" s="559"/>
      <c r="BS152" s="559"/>
      <c r="BT152" s="559"/>
      <c r="BU152" s="559"/>
      <c r="BV152" s="559"/>
      <c r="BW152" s="559"/>
      <c r="BX152" s="559"/>
      <c r="BY152" s="559"/>
      <c r="BZ152" s="559"/>
      <c r="CA152" s="559"/>
      <c r="CB152" s="559"/>
      <c r="CC152" s="559"/>
      <c r="CD152" s="559"/>
      <c r="CE152" s="559"/>
      <c r="CF152" s="559"/>
      <c r="CG152" s="559"/>
      <c r="CH152" s="559"/>
      <c r="CI152" s="559"/>
      <c r="CJ152" s="559"/>
      <c r="CK152" s="559"/>
      <c r="CL152" s="559"/>
      <c r="CM152" s="559"/>
    </row>
    <row r="153" spans="1:91" s="561" customFormat="1" ht="16.3">
      <c r="A153" s="559"/>
      <c r="B153" s="698" t="s">
        <v>664</v>
      </c>
      <c r="C153" s="678"/>
      <c r="D153" s="659"/>
      <c r="E153" s="659"/>
      <c r="F153" s="659"/>
      <c r="G153" s="678"/>
      <c r="H153" s="678"/>
      <c r="I153" s="678"/>
      <c r="J153" s="678"/>
      <c r="K153" s="681"/>
      <c r="L153" s="559"/>
      <c r="M153" s="559"/>
      <c r="N153" s="559"/>
      <c r="O153" s="559"/>
      <c r="P153" s="559"/>
      <c r="Q153" s="559"/>
      <c r="R153" s="559"/>
      <c r="S153" s="559"/>
      <c r="T153" s="559"/>
      <c r="U153" s="559"/>
      <c r="V153" s="559"/>
      <c r="W153" s="559"/>
      <c r="X153" s="559"/>
      <c r="Y153" s="559"/>
      <c r="Z153" s="559"/>
      <c r="AA153" s="559"/>
      <c r="AB153" s="559"/>
      <c r="AC153" s="559"/>
      <c r="AD153" s="559"/>
      <c r="AE153" s="559"/>
      <c r="AF153" s="559"/>
      <c r="AG153" s="559"/>
      <c r="AH153" s="559"/>
      <c r="AI153" s="559"/>
      <c r="AJ153" s="559"/>
      <c r="AK153" s="559"/>
      <c r="AL153" s="559"/>
      <c r="AM153" s="559"/>
      <c r="AN153" s="559"/>
      <c r="AO153" s="559"/>
      <c r="AP153" s="559"/>
      <c r="AQ153" s="559"/>
      <c r="AR153" s="559"/>
      <c r="AS153" s="559"/>
      <c r="AT153" s="559"/>
      <c r="AU153" s="559"/>
      <c r="AV153" s="559"/>
      <c r="AW153" s="559"/>
      <c r="AX153" s="559"/>
      <c r="AY153" s="559"/>
      <c r="AZ153" s="559"/>
      <c r="BA153" s="559"/>
      <c r="BB153" s="559"/>
      <c r="BC153" s="559"/>
      <c r="BD153" s="559"/>
      <c r="BE153" s="559"/>
      <c r="BF153" s="559"/>
      <c r="BG153" s="559"/>
      <c r="BH153" s="559"/>
      <c r="BI153" s="559"/>
      <c r="BJ153" s="559"/>
      <c r="BK153" s="559"/>
      <c r="BL153" s="559"/>
      <c r="BM153" s="559"/>
      <c r="BN153" s="559"/>
      <c r="BO153" s="559"/>
      <c r="BP153" s="559"/>
      <c r="BQ153" s="559"/>
      <c r="BR153" s="559"/>
      <c r="BS153" s="559"/>
      <c r="BT153" s="559"/>
      <c r="BU153" s="559"/>
      <c r="BV153" s="559"/>
      <c r="BW153" s="559"/>
      <c r="BX153" s="559"/>
      <c r="BY153" s="559"/>
      <c r="BZ153" s="559"/>
      <c r="CA153" s="559"/>
      <c r="CB153" s="559"/>
      <c r="CC153" s="559"/>
      <c r="CD153" s="559"/>
      <c r="CE153" s="559"/>
      <c r="CF153" s="559"/>
      <c r="CG153" s="559"/>
      <c r="CH153" s="559"/>
      <c r="CI153" s="559"/>
      <c r="CJ153" s="559"/>
      <c r="CK153" s="559"/>
      <c r="CL153" s="559"/>
      <c r="CM153" s="559"/>
    </row>
    <row r="154" spans="1:91" s="561" customFormat="1" ht="16.3">
      <c r="A154" s="559"/>
      <c r="B154" s="698" t="s">
        <v>605</v>
      </c>
      <c r="C154" s="678"/>
      <c r="D154" s="659"/>
      <c r="E154" s="659"/>
      <c r="F154" s="659"/>
      <c r="G154" s="678"/>
      <c r="H154" s="678"/>
      <c r="I154" s="678"/>
      <c r="J154" s="678"/>
      <c r="K154" s="681"/>
      <c r="L154" s="559"/>
      <c r="M154" s="559"/>
      <c r="N154" s="559"/>
      <c r="O154" s="559"/>
      <c r="P154" s="559"/>
      <c r="Q154" s="559"/>
      <c r="R154" s="559"/>
      <c r="S154" s="559"/>
      <c r="T154" s="559"/>
      <c r="U154" s="559"/>
      <c r="V154" s="559"/>
      <c r="W154" s="559"/>
      <c r="X154" s="559"/>
      <c r="Y154" s="559"/>
      <c r="Z154" s="559"/>
      <c r="AA154" s="559"/>
      <c r="AB154" s="559"/>
      <c r="AC154" s="559"/>
      <c r="AD154" s="559"/>
      <c r="AE154" s="559"/>
      <c r="AF154" s="559"/>
      <c r="AG154" s="559"/>
      <c r="AH154" s="559"/>
      <c r="AI154" s="559"/>
      <c r="AJ154" s="559"/>
      <c r="AK154" s="559"/>
      <c r="AL154" s="559"/>
      <c r="AM154" s="559"/>
      <c r="AN154" s="559"/>
      <c r="AO154" s="559"/>
      <c r="AP154" s="559"/>
      <c r="AQ154" s="559"/>
      <c r="AR154" s="559"/>
      <c r="AS154" s="559"/>
      <c r="AT154" s="559"/>
      <c r="AU154" s="559"/>
      <c r="AV154" s="559"/>
      <c r="AW154" s="559"/>
      <c r="AX154" s="559"/>
      <c r="AY154" s="559"/>
      <c r="AZ154" s="559"/>
      <c r="BA154" s="559"/>
      <c r="BB154" s="559"/>
      <c r="BC154" s="559"/>
      <c r="BD154" s="559"/>
      <c r="BE154" s="559"/>
      <c r="BF154" s="559"/>
      <c r="BG154" s="559"/>
      <c r="BH154" s="559"/>
      <c r="BI154" s="559"/>
      <c r="BJ154" s="559"/>
      <c r="BK154" s="559"/>
      <c r="BL154" s="559"/>
      <c r="BM154" s="559"/>
      <c r="BN154" s="559"/>
      <c r="BO154" s="559"/>
      <c r="BP154" s="559"/>
      <c r="BQ154" s="559"/>
      <c r="BR154" s="559"/>
      <c r="BS154" s="559"/>
      <c r="BT154" s="559"/>
      <c r="BU154" s="559"/>
      <c r="BV154" s="559"/>
      <c r="BW154" s="559"/>
      <c r="BX154" s="559"/>
      <c r="BY154" s="559"/>
      <c r="BZ154" s="559"/>
      <c r="CA154" s="559"/>
      <c r="CB154" s="559"/>
      <c r="CC154" s="559"/>
      <c r="CD154" s="559"/>
      <c r="CE154" s="559"/>
      <c r="CF154" s="559"/>
      <c r="CG154" s="559"/>
      <c r="CH154" s="559"/>
      <c r="CI154" s="559"/>
      <c r="CJ154" s="559"/>
      <c r="CK154" s="559"/>
      <c r="CL154" s="559"/>
      <c r="CM154" s="559"/>
    </row>
    <row r="155" spans="1:91" s="561" customFormat="1" ht="16.3">
      <c r="A155" s="559"/>
      <c r="B155" s="685" t="s">
        <v>606</v>
      </c>
      <c r="C155" s="686"/>
      <c r="D155" s="686"/>
      <c r="E155" s="686"/>
      <c r="F155" s="686"/>
      <c r="G155" s="686"/>
      <c r="H155" s="686"/>
      <c r="I155" s="686"/>
      <c r="J155" s="686"/>
      <c r="K155" s="699"/>
      <c r="L155" s="559"/>
      <c r="M155" s="559"/>
      <c r="N155" s="559"/>
      <c r="O155" s="559"/>
      <c r="P155" s="559"/>
      <c r="Q155" s="559"/>
      <c r="R155" s="559"/>
      <c r="S155" s="559"/>
      <c r="T155" s="559"/>
      <c r="U155" s="559"/>
      <c r="V155" s="559"/>
      <c r="W155" s="559"/>
      <c r="X155" s="559"/>
      <c r="Y155" s="559"/>
      <c r="Z155" s="559"/>
      <c r="AA155" s="559"/>
      <c r="AB155" s="559"/>
      <c r="AC155" s="559"/>
      <c r="AD155" s="559"/>
      <c r="AE155" s="559"/>
      <c r="AF155" s="559"/>
      <c r="AG155" s="559"/>
      <c r="AH155" s="559"/>
      <c r="AI155" s="559"/>
      <c r="AJ155" s="559"/>
      <c r="AK155" s="559"/>
      <c r="AL155" s="559"/>
      <c r="AM155" s="559"/>
      <c r="AN155" s="559"/>
      <c r="AO155" s="559"/>
      <c r="AP155" s="559"/>
      <c r="AQ155" s="559"/>
      <c r="AR155" s="559"/>
      <c r="AS155" s="559"/>
      <c r="AT155" s="559"/>
      <c r="AU155" s="559"/>
      <c r="AV155" s="559"/>
      <c r="AW155" s="559"/>
      <c r="AX155" s="559"/>
      <c r="AY155" s="559"/>
      <c r="AZ155" s="559"/>
      <c r="BA155" s="559"/>
      <c r="BB155" s="559"/>
      <c r="BC155" s="559"/>
      <c r="BD155" s="559"/>
      <c r="BE155" s="559"/>
      <c r="BF155" s="559"/>
      <c r="BG155" s="559"/>
      <c r="BH155" s="559"/>
      <c r="BI155" s="559"/>
      <c r="BJ155" s="559"/>
      <c r="BK155" s="559"/>
      <c r="BL155" s="559"/>
      <c r="BM155" s="559"/>
      <c r="BN155" s="559"/>
      <c r="BO155" s="559"/>
      <c r="BP155" s="559"/>
      <c r="BQ155" s="559"/>
      <c r="BR155" s="559"/>
      <c r="BS155" s="559"/>
      <c r="BT155" s="559"/>
      <c r="BU155" s="559"/>
      <c r="BV155" s="559"/>
      <c r="BW155" s="559"/>
      <c r="BX155" s="559"/>
      <c r="BY155" s="559"/>
      <c r="BZ155" s="559"/>
      <c r="CA155" s="559"/>
      <c r="CB155" s="559"/>
      <c r="CC155" s="559"/>
      <c r="CD155" s="559"/>
      <c r="CE155" s="559"/>
      <c r="CF155" s="559"/>
      <c r="CG155" s="559"/>
      <c r="CH155" s="559"/>
      <c r="CI155" s="559"/>
      <c r="CJ155" s="559"/>
      <c r="CK155" s="559"/>
      <c r="CL155" s="559"/>
      <c r="CM155" s="559"/>
    </row>
    <row r="156" spans="1:91" s="561" customFormat="1" ht="16.3">
      <c r="A156" s="559"/>
      <c r="B156" s="700"/>
      <c r="C156" s="691"/>
      <c r="D156" s="692"/>
      <c r="E156" s="692"/>
      <c r="F156" s="692"/>
      <c r="G156" s="692"/>
      <c r="H156" s="701"/>
      <c r="I156" s="692"/>
      <c r="J156" s="692"/>
      <c r="K156" s="702"/>
      <c r="L156" s="559"/>
      <c r="M156" s="559"/>
      <c r="N156" s="559"/>
      <c r="O156" s="559"/>
      <c r="P156" s="559"/>
      <c r="Q156" s="559"/>
      <c r="R156" s="559"/>
      <c r="S156" s="559"/>
      <c r="T156" s="559"/>
      <c r="U156" s="559"/>
      <c r="V156" s="559"/>
      <c r="W156" s="559"/>
      <c r="X156" s="559"/>
      <c r="Y156" s="559"/>
      <c r="Z156" s="559"/>
      <c r="AA156" s="559"/>
      <c r="AB156" s="559"/>
      <c r="AC156" s="559"/>
      <c r="AD156" s="559"/>
      <c r="AE156" s="559"/>
      <c r="AF156" s="559"/>
      <c r="AG156" s="559"/>
      <c r="AH156" s="559"/>
      <c r="AI156" s="559"/>
      <c r="AJ156" s="559"/>
      <c r="AK156" s="559"/>
      <c r="AL156" s="559"/>
      <c r="AM156" s="559"/>
      <c r="AN156" s="559"/>
      <c r="AO156" s="559"/>
      <c r="AP156" s="559"/>
      <c r="AQ156" s="559"/>
      <c r="AR156" s="559"/>
      <c r="AS156" s="559"/>
      <c r="AT156" s="559"/>
      <c r="AU156" s="559"/>
      <c r="AV156" s="559"/>
      <c r="AW156" s="559"/>
      <c r="AX156" s="559"/>
      <c r="AY156" s="559"/>
      <c r="AZ156" s="559"/>
      <c r="BA156" s="559"/>
      <c r="BB156" s="559"/>
      <c r="BC156" s="559"/>
      <c r="BD156" s="559"/>
      <c r="BE156" s="559"/>
      <c r="BF156" s="559"/>
      <c r="BG156" s="559"/>
      <c r="BH156" s="559"/>
      <c r="BI156" s="559"/>
      <c r="BJ156" s="559"/>
      <c r="BK156" s="559"/>
      <c r="BL156" s="559"/>
      <c r="BM156" s="559"/>
      <c r="BN156" s="559"/>
      <c r="BO156" s="559"/>
      <c r="BP156" s="559"/>
      <c r="BQ156" s="559"/>
      <c r="BR156" s="559"/>
      <c r="BS156" s="559"/>
      <c r="BT156" s="559"/>
      <c r="BU156" s="559"/>
      <c r="BV156" s="559"/>
      <c r="BW156" s="559"/>
      <c r="BX156" s="559"/>
      <c r="BY156" s="559"/>
      <c r="BZ156" s="559"/>
      <c r="CA156" s="559"/>
      <c r="CB156" s="559"/>
      <c r="CC156" s="559"/>
      <c r="CD156" s="559"/>
      <c r="CE156" s="559"/>
      <c r="CF156" s="559"/>
      <c r="CG156" s="559"/>
      <c r="CH156" s="559"/>
      <c r="CI156" s="559"/>
      <c r="CJ156" s="559"/>
      <c r="CK156" s="559"/>
      <c r="CL156" s="559"/>
      <c r="CM156" s="559"/>
    </row>
    <row r="157" spans="1:91" ht="16.3">
      <c r="A157" s="777"/>
      <c r="B157" s="801" t="s">
        <v>69</v>
      </c>
      <c r="C157" s="802" t="s">
        <v>70</v>
      </c>
      <c r="D157" s="803"/>
      <c r="E157" s="804"/>
      <c r="F157" s="805"/>
      <c r="G157" s="805"/>
      <c r="H157" s="804"/>
      <c r="I157" s="805"/>
      <c r="J157" s="806"/>
      <c r="K157" s="843" t="s">
        <v>938</v>
      </c>
      <c r="L157" s="777"/>
      <c r="M157" s="777"/>
      <c r="N157" s="777"/>
      <c r="O157" s="777"/>
      <c r="P157" s="777"/>
      <c r="Q157" s="777"/>
      <c r="R157" s="777"/>
      <c r="S157" s="777"/>
      <c r="T157" s="777"/>
      <c r="U157" s="777"/>
      <c r="V157" s="777"/>
      <c r="W157" s="777"/>
      <c r="X157" s="777"/>
      <c r="Y157" s="777"/>
      <c r="Z157" s="777"/>
      <c r="AA157" s="777"/>
      <c r="AB157" s="777"/>
      <c r="AC157" s="777"/>
      <c r="AD157" s="777"/>
      <c r="AE157" s="777"/>
      <c r="AF157" s="777"/>
      <c r="AG157" s="777"/>
      <c r="AH157" s="777"/>
      <c r="AI157" s="777"/>
      <c r="AJ157" s="777"/>
      <c r="AK157" s="777"/>
      <c r="AL157" s="777"/>
      <c r="AM157" s="777"/>
      <c r="AN157" s="777"/>
      <c r="AO157" s="777"/>
      <c r="AP157" s="777"/>
      <c r="AQ157" s="777"/>
      <c r="AR157" s="777"/>
      <c r="AS157" s="777"/>
      <c r="AT157" s="777"/>
      <c r="AU157" s="777"/>
      <c r="AV157" s="777"/>
      <c r="AW157" s="777"/>
      <c r="AX157" s="777"/>
      <c r="AY157" s="777"/>
      <c r="AZ157" s="777"/>
      <c r="BA157" s="777"/>
      <c r="BB157" s="777"/>
      <c r="BC157" s="777"/>
      <c r="BD157" s="777"/>
      <c r="BE157" s="777"/>
      <c r="BF157" s="777"/>
      <c r="BG157" s="777"/>
      <c r="BH157" s="777"/>
      <c r="BI157" s="777"/>
      <c r="BJ157" s="777"/>
      <c r="BK157" s="777"/>
      <c r="BL157" s="777"/>
      <c r="BM157" s="777"/>
      <c r="BN157" s="777"/>
      <c r="BO157" s="777"/>
      <c r="BP157" s="777"/>
      <c r="BQ157" s="777"/>
      <c r="BR157" s="777"/>
      <c r="BS157" s="777"/>
      <c r="BT157" s="777"/>
      <c r="BU157" s="777"/>
      <c r="BV157" s="777"/>
      <c r="BW157" s="777"/>
      <c r="BX157" s="777"/>
      <c r="BY157" s="777"/>
      <c r="BZ157" s="777"/>
      <c r="CA157" s="777"/>
      <c r="CB157" s="777"/>
      <c r="CC157" s="777"/>
      <c r="CD157" s="777"/>
      <c r="CE157" s="777"/>
      <c r="CF157" s="777"/>
      <c r="CG157" s="777"/>
      <c r="CH157" s="777"/>
      <c r="CI157" s="777"/>
      <c r="CJ157" s="777"/>
      <c r="CK157" s="777"/>
      <c r="CL157" s="777"/>
      <c r="CM157" s="777"/>
    </row>
    <row r="158" spans="1:91" ht="16.3">
      <c r="A158" s="777"/>
      <c r="B158" s="808" t="s">
        <v>71</v>
      </c>
      <c r="C158" s="809" t="s">
        <v>105</v>
      </c>
      <c r="D158" s="810">
        <v>418</v>
      </c>
      <c r="E158" s="811">
        <v>66</v>
      </c>
      <c r="F158" s="812">
        <v>35</v>
      </c>
      <c r="G158" s="812">
        <v>25</v>
      </c>
      <c r="H158" s="811" t="s">
        <v>43</v>
      </c>
      <c r="I158" s="812"/>
      <c r="J158" s="812"/>
      <c r="K158" s="843"/>
      <c r="L158" s="777"/>
      <c r="M158" s="777"/>
      <c r="N158" s="777"/>
      <c r="O158" s="777"/>
      <c r="P158" s="777"/>
      <c r="Q158" s="777"/>
      <c r="R158" s="777"/>
      <c r="S158" s="777"/>
      <c r="T158" s="777"/>
      <c r="U158" s="777"/>
      <c r="V158" s="777"/>
      <c r="W158" s="777"/>
      <c r="X158" s="777"/>
      <c r="Y158" s="777"/>
      <c r="Z158" s="777"/>
      <c r="AA158" s="777"/>
      <c r="AB158" s="777"/>
      <c r="AC158" s="777"/>
      <c r="AD158" s="777"/>
      <c r="AE158" s="777"/>
      <c r="AF158" s="777"/>
      <c r="AG158" s="777"/>
      <c r="AH158" s="777"/>
      <c r="AI158" s="777"/>
      <c r="AJ158" s="777"/>
      <c r="AK158" s="777"/>
      <c r="AL158" s="777"/>
      <c r="AM158" s="777"/>
      <c r="AN158" s="777"/>
      <c r="AO158" s="777"/>
      <c r="AP158" s="777"/>
      <c r="AQ158" s="777"/>
      <c r="AR158" s="777"/>
      <c r="AS158" s="777"/>
      <c r="AT158" s="777"/>
      <c r="AU158" s="777"/>
      <c r="AV158" s="777"/>
      <c r="AW158" s="777"/>
      <c r="AX158" s="777"/>
      <c r="AY158" s="777"/>
      <c r="AZ158" s="777"/>
      <c r="BA158" s="777"/>
      <c r="BB158" s="777"/>
      <c r="BC158" s="777"/>
      <c r="BD158" s="777"/>
      <c r="BE158" s="777"/>
      <c r="BF158" s="777"/>
      <c r="BG158" s="777"/>
      <c r="BH158" s="777"/>
      <c r="BI158" s="777"/>
      <c r="BJ158" s="777"/>
      <c r="BK158" s="777"/>
      <c r="BL158" s="777"/>
      <c r="BM158" s="777"/>
      <c r="BN158" s="777"/>
      <c r="BO158" s="777"/>
      <c r="BP158" s="777"/>
      <c r="BQ158" s="777"/>
      <c r="BR158" s="777"/>
      <c r="BS158" s="777"/>
      <c r="BT158" s="777"/>
      <c r="BU158" s="777"/>
      <c r="BV158" s="777"/>
      <c r="BW158" s="777"/>
      <c r="BX158" s="777"/>
      <c r="BY158" s="777"/>
      <c r="BZ158" s="777"/>
      <c r="CA158" s="777"/>
      <c r="CB158" s="777"/>
      <c r="CC158" s="777"/>
      <c r="CD158" s="777"/>
      <c r="CE158" s="777"/>
      <c r="CF158" s="777"/>
      <c r="CG158" s="777"/>
      <c r="CH158" s="777"/>
      <c r="CI158" s="777"/>
      <c r="CJ158" s="777"/>
      <c r="CK158" s="777"/>
      <c r="CL158" s="777"/>
      <c r="CM158" s="777"/>
    </row>
    <row r="159" spans="1:91" ht="16.5" customHeight="1">
      <c r="A159" s="777"/>
      <c r="B159" s="863" t="s">
        <v>73</v>
      </c>
      <c r="C159" s="809" t="s">
        <v>106</v>
      </c>
      <c r="D159" s="810">
        <v>402</v>
      </c>
      <c r="E159" s="811">
        <v>66</v>
      </c>
      <c r="F159" s="812">
        <v>35</v>
      </c>
      <c r="G159" s="812">
        <v>25</v>
      </c>
      <c r="H159" s="811" t="s">
        <v>43</v>
      </c>
      <c r="I159" s="812"/>
      <c r="J159" s="812"/>
      <c r="K159" s="843"/>
      <c r="L159" s="777"/>
      <c r="M159" s="777"/>
      <c r="N159" s="777"/>
      <c r="O159" s="777"/>
      <c r="P159" s="777"/>
      <c r="Q159" s="777"/>
      <c r="R159" s="777"/>
      <c r="S159" s="777"/>
      <c r="T159" s="777"/>
      <c r="U159" s="777"/>
      <c r="V159" s="777"/>
      <c r="W159" s="777"/>
      <c r="X159" s="777"/>
      <c r="Y159" s="777"/>
      <c r="Z159" s="777"/>
      <c r="AA159" s="777"/>
      <c r="AB159" s="777"/>
      <c r="AC159" s="777"/>
      <c r="AD159" s="777"/>
      <c r="AE159" s="777"/>
      <c r="AF159" s="777"/>
      <c r="AG159" s="777"/>
      <c r="AH159" s="777"/>
      <c r="AI159" s="777"/>
      <c r="AJ159" s="777"/>
      <c r="AK159" s="777"/>
      <c r="AL159" s="777"/>
      <c r="AM159" s="777"/>
      <c r="AN159" s="777"/>
      <c r="AO159" s="777"/>
      <c r="AP159" s="777"/>
      <c r="AQ159" s="777"/>
      <c r="AR159" s="777"/>
      <c r="AS159" s="777"/>
      <c r="AT159" s="777"/>
      <c r="AU159" s="777"/>
      <c r="AV159" s="777"/>
      <c r="AW159" s="777"/>
      <c r="AX159" s="777"/>
      <c r="AY159" s="777"/>
      <c r="AZ159" s="777"/>
      <c r="BA159" s="777"/>
      <c r="BB159" s="777"/>
      <c r="BC159" s="777"/>
      <c r="BD159" s="777"/>
      <c r="BE159" s="777"/>
      <c r="BF159" s="777"/>
      <c r="BG159" s="777"/>
      <c r="BH159" s="777"/>
      <c r="BI159" s="777"/>
      <c r="BJ159" s="777"/>
      <c r="BK159" s="777"/>
      <c r="BL159" s="777"/>
      <c r="BM159" s="777"/>
      <c r="BN159" s="777"/>
      <c r="BO159" s="777"/>
      <c r="BP159" s="777"/>
      <c r="BQ159" s="777"/>
      <c r="BR159" s="777"/>
      <c r="BS159" s="777"/>
      <c r="BT159" s="777"/>
      <c r="BU159" s="777"/>
      <c r="BV159" s="777"/>
      <c r="BW159" s="777"/>
      <c r="BX159" s="777"/>
      <c r="BY159" s="777"/>
      <c r="BZ159" s="777"/>
      <c r="CA159" s="777"/>
      <c r="CB159" s="777"/>
      <c r="CC159" s="777"/>
      <c r="CD159" s="777"/>
      <c r="CE159" s="777"/>
      <c r="CF159" s="777"/>
      <c r="CG159" s="777"/>
      <c r="CH159" s="777"/>
      <c r="CI159" s="777"/>
      <c r="CJ159" s="777"/>
      <c r="CK159" s="777"/>
      <c r="CL159" s="777"/>
      <c r="CM159" s="777"/>
    </row>
    <row r="160" spans="1:91" ht="16.3">
      <c r="A160" s="777"/>
      <c r="B160" s="809"/>
      <c r="C160" s="809" t="s">
        <v>107</v>
      </c>
      <c r="D160" s="810">
        <v>469</v>
      </c>
      <c r="E160" s="811">
        <v>66</v>
      </c>
      <c r="F160" s="812">
        <v>35</v>
      </c>
      <c r="G160" s="812">
        <v>25</v>
      </c>
      <c r="H160" s="811" t="s">
        <v>43</v>
      </c>
      <c r="I160" s="812"/>
      <c r="J160" s="812"/>
      <c r="K160" s="843"/>
      <c r="L160" s="777"/>
      <c r="M160" s="777"/>
      <c r="N160" s="777"/>
      <c r="O160" s="777"/>
      <c r="P160" s="777"/>
      <c r="Q160" s="777"/>
      <c r="R160" s="777"/>
      <c r="S160" s="777"/>
      <c r="T160" s="777"/>
      <c r="U160" s="777"/>
      <c r="V160" s="777"/>
      <c r="W160" s="777"/>
      <c r="X160" s="777"/>
      <c r="Y160" s="777"/>
      <c r="Z160" s="777"/>
      <c r="AA160" s="777"/>
      <c r="AB160" s="777"/>
      <c r="AC160" s="777"/>
      <c r="AD160" s="777"/>
      <c r="AE160" s="777"/>
      <c r="AF160" s="777"/>
      <c r="AG160" s="777"/>
      <c r="AH160" s="777"/>
      <c r="AI160" s="777"/>
      <c r="AJ160" s="777"/>
      <c r="AK160" s="777"/>
      <c r="AL160" s="777"/>
      <c r="AM160" s="777"/>
      <c r="AN160" s="777"/>
      <c r="AO160" s="777"/>
      <c r="AP160" s="777"/>
      <c r="AQ160" s="777"/>
      <c r="AR160" s="777"/>
      <c r="AS160" s="777"/>
      <c r="AT160" s="777"/>
      <c r="AU160" s="777"/>
      <c r="AV160" s="777"/>
      <c r="AW160" s="777"/>
      <c r="AX160" s="777"/>
      <c r="AY160" s="777"/>
      <c r="AZ160" s="777"/>
      <c r="BA160" s="777"/>
      <c r="BB160" s="777"/>
      <c r="BC160" s="777"/>
      <c r="BD160" s="777"/>
      <c r="BE160" s="777"/>
      <c r="BF160" s="777"/>
      <c r="BG160" s="777"/>
      <c r="BH160" s="777"/>
      <c r="BI160" s="777"/>
      <c r="BJ160" s="777"/>
      <c r="BK160" s="777"/>
      <c r="BL160" s="777"/>
      <c r="BM160" s="777"/>
      <c r="BN160" s="777"/>
      <c r="BO160" s="777"/>
      <c r="BP160" s="777"/>
      <c r="BQ160" s="777"/>
      <c r="BR160" s="777"/>
      <c r="BS160" s="777"/>
      <c r="BT160" s="777"/>
      <c r="BU160" s="777"/>
      <c r="BV160" s="777"/>
      <c r="BW160" s="777"/>
      <c r="BX160" s="777"/>
      <c r="BY160" s="777"/>
      <c r="BZ160" s="777"/>
      <c r="CA160" s="777"/>
      <c r="CB160" s="777"/>
      <c r="CC160" s="777"/>
      <c r="CD160" s="777"/>
      <c r="CE160" s="777"/>
      <c r="CF160" s="777"/>
      <c r="CG160" s="777"/>
      <c r="CH160" s="777"/>
      <c r="CI160" s="777"/>
      <c r="CJ160" s="777"/>
      <c r="CK160" s="777"/>
      <c r="CL160" s="777"/>
      <c r="CM160" s="777"/>
    </row>
    <row r="161" spans="1:91" ht="16.3">
      <c r="A161" s="777"/>
      <c r="B161" s="809"/>
      <c r="C161" s="809" t="s">
        <v>108</v>
      </c>
      <c r="D161" s="810">
        <v>996</v>
      </c>
      <c r="E161" s="811" t="s">
        <v>52</v>
      </c>
      <c r="F161" s="854" t="s">
        <v>52</v>
      </c>
      <c r="G161" s="812" t="s">
        <v>52</v>
      </c>
      <c r="H161" s="811" t="s">
        <v>43</v>
      </c>
      <c r="I161" s="812"/>
      <c r="J161" s="812"/>
      <c r="K161" s="843"/>
      <c r="L161" s="777"/>
      <c r="M161" s="777"/>
      <c r="N161" s="777"/>
      <c r="O161" s="777"/>
      <c r="P161" s="777"/>
      <c r="Q161" s="777"/>
      <c r="R161" s="777"/>
      <c r="S161" s="777"/>
      <c r="T161" s="777"/>
      <c r="U161" s="777"/>
      <c r="V161" s="777"/>
      <c r="W161" s="777"/>
      <c r="X161" s="777"/>
      <c r="Y161" s="777"/>
      <c r="Z161" s="777"/>
      <c r="AA161" s="777"/>
      <c r="AB161" s="777"/>
      <c r="AC161" s="777"/>
      <c r="AD161" s="777"/>
      <c r="AE161" s="777"/>
      <c r="AF161" s="777"/>
      <c r="AG161" s="777"/>
      <c r="AH161" s="777"/>
      <c r="AI161" s="777"/>
      <c r="AJ161" s="777"/>
      <c r="AK161" s="777"/>
      <c r="AL161" s="777"/>
      <c r="AM161" s="777"/>
      <c r="AN161" s="777"/>
      <c r="AO161" s="777"/>
      <c r="AP161" s="777"/>
      <c r="AQ161" s="777"/>
      <c r="AR161" s="777"/>
      <c r="AS161" s="777"/>
      <c r="AT161" s="777"/>
      <c r="AU161" s="777"/>
      <c r="AV161" s="777"/>
      <c r="AW161" s="777"/>
      <c r="AX161" s="777"/>
      <c r="AY161" s="777"/>
      <c r="AZ161" s="777"/>
      <c r="BA161" s="777"/>
      <c r="BB161" s="777"/>
      <c r="BC161" s="777"/>
      <c r="BD161" s="777"/>
      <c r="BE161" s="777"/>
      <c r="BF161" s="777"/>
      <c r="BG161" s="777"/>
      <c r="BH161" s="777"/>
      <c r="BI161" s="777"/>
      <c r="BJ161" s="777"/>
      <c r="BK161" s="777"/>
      <c r="BL161" s="777"/>
      <c r="BM161" s="777"/>
      <c r="BN161" s="777"/>
      <c r="BO161" s="777"/>
      <c r="BP161" s="777"/>
      <c r="BQ161" s="777"/>
      <c r="BR161" s="777"/>
      <c r="BS161" s="777"/>
      <c r="BT161" s="777"/>
      <c r="BU161" s="777"/>
      <c r="BV161" s="777"/>
      <c r="BW161" s="777"/>
      <c r="BX161" s="777"/>
      <c r="BY161" s="777"/>
      <c r="BZ161" s="777"/>
      <c r="CA161" s="777"/>
      <c r="CB161" s="777"/>
      <c r="CC161" s="777"/>
      <c r="CD161" s="777"/>
      <c r="CE161" s="777"/>
      <c r="CF161" s="777"/>
      <c r="CG161" s="777"/>
      <c r="CH161" s="777"/>
      <c r="CI161" s="777"/>
      <c r="CJ161" s="777"/>
      <c r="CK161" s="777"/>
      <c r="CL161" s="777"/>
      <c r="CM161" s="777"/>
    </row>
    <row r="162" spans="1:91" ht="16.3">
      <c r="A162" s="777"/>
      <c r="B162" s="809"/>
      <c r="C162" s="809" t="s">
        <v>109</v>
      </c>
      <c r="D162" s="810">
        <v>1219</v>
      </c>
      <c r="E162" s="811" t="s">
        <v>52</v>
      </c>
      <c r="F162" s="855" t="s">
        <v>52</v>
      </c>
      <c r="G162" s="812" t="s">
        <v>52</v>
      </c>
      <c r="H162" s="811" t="s">
        <v>43</v>
      </c>
      <c r="I162" s="812"/>
      <c r="J162" s="812"/>
      <c r="K162" s="847"/>
      <c r="L162" s="777"/>
      <c r="M162" s="777"/>
      <c r="N162" s="777"/>
      <c r="O162" s="777"/>
      <c r="P162" s="777"/>
      <c r="Q162" s="777"/>
      <c r="R162" s="777"/>
      <c r="S162" s="777"/>
      <c r="T162" s="777"/>
      <c r="U162" s="777"/>
      <c r="V162" s="777"/>
      <c r="W162" s="777"/>
      <c r="X162" s="777"/>
      <c r="Y162" s="777"/>
      <c r="Z162" s="777"/>
      <c r="AA162" s="777"/>
      <c r="AB162" s="777"/>
      <c r="AC162" s="777"/>
      <c r="AD162" s="777"/>
      <c r="AE162" s="777"/>
      <c r="AF162" s="777"/>
      <c r="AG162" s="777"/>
      <c r="AH162" s="777"/>
      <c r="AI162" s="777"/>
      <c r="AJ162" s="777"/>
      <c r="AK162" s="777"/>
      <c r="AL162" s="777"/>
      <c r="AM162" s="777"/>
      <c r="AN162" s="777"/>
      <c r="AO162" s="777"/>
      <c r="AP162" s="777"/>
      <c r="AQ162" s="777"/>
      <c r="AR162" s="777"/>
      <c r="AS162" s="777"/>
      <c r="AT162" s="777"/>
      <c r="AU162" s="777"/>
      <c r="AV162" s="777"/>
      <c r="AW162" s="777"/>
      <c r="AX162" s="777"/>
      <c r="AY162" s="777"/>
      <c r="AZ162" s="777"/>
      <c r="BA162" s="777"/>
      <c r="BB162" s="777"/>
      <c r="BC162" s="777"/>
      <c r="BD162" s="777"/>
      <c r="BE162" s="777"/>
      <c r="BF162" s="777"/>
      <c r="BG162" s="777"/>
      <c r="BH162" s="777"/>
      <c r="BI162" s="777"/>
      <c r="BJ162" s="777"/>
      <c r="BK162" s="777"/>
      <c r="BL162" s="777"/>
      <c r="BM162" s="777"/>
      <c r="BN162" s="777"/>
      <c r="BO162" s="777"/>
      <c r="BP162" s="777"/>
      <c r="BQ162" s="777"/>
      <c r="BR162" s="777"/>
      <c r="BS162" s="777"/>
      <c r="BT162" s="777"/>
      <c r="BU162" s="777"/>
      <c r="BV162" s="777"/>
      <c r="BW162" s="777"/>
      <c r="BX162" s="777"/>
      <c r="BY162" s="777"/>
      <c r="BZ162" s="777"/>
      <c r="CA162" s="777"/>
      <c r="CB162" s="777"/>
      <c r="CC162" s="777"/>
      <c r="CD162" s="777"/>
      <c r="CE162" s="777"/>
      <c r="CF162" s="777"/>
      <c r="CG162" s="777"/>
      <c r="CH162" s="777"/>
      <c r="CI162" s="777"/>
      <c r="CJ162" s="777"/>
      <c r="CK162" s="777"/>
      <c r="CL162" s="777"/>
      <c r="CM162" s="777"/>
    </row>
    <row r="163" spans="1:91" ht="16.3">
      <c r="A163" s="777"/>
      <c r="B163" s="801"/>
      <c r="C163" s="839" t="s">
        <v>86</v>
      </c>
      <c r="D163" s="840"/>
      <c r="E163" s="856"/>
      <c r="F163" s="842"/>
      <c r="G163" s="842"/>
      <c r="H163" s="856"/>
      <c r="I163" s="842"/>
      <c r="J163" s="842"/>
      <c r="K163" s="801" t="s">
        <v>938</v>
      </c>
      <c r="L163" s="777"/>
      <c r="M163" s="777"/>
      <c r="N163" s="777"/>
      <c r="O163" s="777"/>
      <c r="P163" s="777"/>
      <c r="Q163" s="777"/>
      <c r="R163" s="777"/>
      <c r="S163" s="777"/>
      <c r="T163" s="777"/>
      <c r="U163" s="777"/>
      <c r="V163" s="777"/>
      <c r="W163" s="777"/>
      <c r="X163" s="777"/>
      <c r="Y163" s="777"/>
      <c r="Z163" s="777"/>
      <c r="AA163" s="777"/>
      <c r="AB163" s="777"/>
      <c r="AC163" s="777"/>
      <c r="AD163" s="777"/>
      <c r="AE163" s="777"/>
      <c r="AF163" s="777"/>
      <c r="AG163" s="777"/>
      <c r="AH163" s="777"/>
      <c r="AI163" s="777"/>
      <c r="AJ163" s="777"/>
      <c r="AK163" s="777"/>
      <c r="AL163" s="777"/>
      <c r="AM163" s="777"/>
      <c r="AN163" s="777"/>
      <c r="AO163" s="777"/>
      <c r="AP163" s="777"/>
      <c r="AQ163" s="777"/>
      <c r="AR163" s="777"/>
      <c r="AS163" s="777"/>
      <c r="AT163" s="777"/>
      <c r="AU163" s="777"/>
      <c r="AV163" s="777"/>
      <c r="AW163" s="777"/>
      <c r="AX163" s="777"/>
      <c r="AY163" s="777"/>
      <c r="AZ163" s="777"/>
      <c r="BA163" s="777"/>
      <c r="BB163" s="777"/>
      <c r="BC163" s="777"/>
      <c r="BD163" s="777"/>
      <c r="BE163" s="777"/>
      <c r="BF163" s="777"/>
      <c r="BG163" s="777"/>
      <c r="BH163" s="777"/>
      <c r="BI163" s="777"/>
      <c r="BJ163" s="777"/>
      <c r="BK163" s="777"/>
      <c r="BL163" s="777"/>
      <c r="BM163" s="777"/>
      <c r="BN163" s="777"/>
      <c r="BO163" s="777"/>
      <c r="BP163" s="777"/>
      <c r="BQ163" s="777"/>
      <c r="BR163" s="777"/>
      <c r="BS163" s="777"/>
      <c r="BT163" s="777"/>
      <c r="BU163" s="777"/>
      <c r="BV163" s="777"/>
      <c r="BW163" s="777"/>
      <c r="BX163" s="777"/>
      <c r="BY163" s="777"/>
      <c r="BZ163" s="777"/>
      <c r="CA163" s="777"/>
      <c r="CB163" s="777"/>
      <c r="CC163" s="777"/>
      <c r="CD163" s="777"/>
      <c r="CE163" s="777"/>
      <c r="CF163" s="777"/>
      <c r="CG163" s="777"/>
      <c r="CH163" s="777"/>
      <c r="CI163" s="777"/>
      <c r="CJ163" s="777"/>
      <c r="CK163" s="777"/>
      <c r="CL163" s="777"/>
      <c r="CM163" s="777"/>
    </row>
    <row r="164" spans="1:91" s="37" customFormat="1" ht="16.3">
      <c r="A164" s="800"/>
      <c r="B164" s="844"/>
      <c r="C164" s="809" t="s">
        <v>110</v>
      </c>
      <c r="D164" s="810">
        <v>636</v>
      </c>
      <c r="E164" s="811" t="s">
        <v>52</v>
      </c>
      <c r="F164" s="854" t="s">
        <v>52</v>
      </c>
      <c r="G164" s="812" t="s">
        <v>52</v>
      </c>
      <c r="H164" s="811" t="s">
        <v>43</v>
      </c>
      <c r="I164" s="812"/>
      <c r="J164" s="812"/>
      <c r="K164" s="843"/>
      <c r="L164" s="800"/>
      <c r="M164" s="800"/>
      <c r="N164" s="800"/>
      <c r="O164" s="800"/>
      <c r="P164" s="800"/>
      <c r="Q164" s="800"/>
      <c r="R164" s="800"/>
      <c r="S164" s="800"/>
      <c r="T164" s="800"/>
      <c r="U164" s="800"/>
      <c r="V164" s="800"/>
      <c r="W164" s="800"/>
      <c r="X164" s="800"/>
      <c r="Y164" s="800"/>
      <c r="Z164" s="800"/>
      <c r="AA164" s="800"/>
      <c r="AB164" s="800"/>
      <c r="AC164" s="800"/>
      <c r="AD164" s="800"/>
      <c r="AE164" s="800"/>
      <c r="AF164" s="800"/>
      <c r="AG164" s="800"/>
      <c r="AH164" s="800"/>
      <c r="AI164" s="800"/>
      <c r="AJ164" s="800"/>
      <c r="AK164" s="800"/>
      <c r="AL164" s="800"/>
      <c r="AM164" s="800"/>
      <c r="AN164" s="800"/>
      <c r="AO164" s="800"/>
      <c r="AP164" s="800"/>
      <c r="AQ164" s="800"/>
      <c r="AR164" s="800"/>
      <c r="AS164" s="800"/>
      <c r="AT164" s="800"/>
      <c r="AU164" s="800"/>
      <c r="AV164" s="800"/>
      <c r="AW164" s="800"/>
      <c r="AX164" s="800"/>
      <c r="AY164" s="800"/>
      <c r="AZ164" s="800"/>
      <c r="BA164" s="800"/>
      <c r="BB164" s="800"/>
      <c r="BC164" s="800"/>
      <c r="BD164" s="800"/>
      <c r="BE164" s="800"/>
      <c r="BF164" s="800"/>
      <c r="BG164" s="800"/>
      <c r="BH164" s="800"/>
      <c r="BI164" s="800"/>
      <c r="BJ164" s="800"/>
      <c r="BK164" s="800"/>
      <c r="BL164" s="800"/>
      <c r="BM164" s="800"/>
      <c r="BN164" s="800"/>
      <c r="BO164" s="800"/>
      <c r="BP164" s="800"/>
      <c r="BQ164" s="800"/>
      <c r="BR164" s="800"/>
      <c r="BS164" s="800"/>
      <c r="BT164" s="800"/>
      <c r="BU164" s="800"/>
      <c r="BV164" s="800"/>
      <c r="BW164" s="800"/>
      <c r="BX164" s="800"/>
      <c r="BY164" s="800"/>
      <c r="BZ164" s="800"/>
      <c r="CA164" s="800"/>
      <c r="CB164" s="800"/>
      <c r="CC164" s="800"/>
      <c r="CD164" s="800"/>
      <c r="CE164" s="800"/>
      <c r="CF164" s="800"/>
      <c r="CG164" s="800"/>
      <c r="CH164" s="800"/>
      <c r="CI164" s="800"/>
      <c r="CJ164" s="800"/>
      <c r="CK164" s="800"/>
      <c r="CL164" s="800"/>
      <c r="CM164" s="800"/>
    </row>
    <row r="165" spans="1:91" s="58" customFormat="1" ht="17.5" customHeight="1">
      <c r="A165" s="857"/>
      <c r="B165" s="858"/>
      <c r="C165" s="809" t="s">
        <v>111</v>
      </c>
      <c r="D165" s="810">
        <v>733</v>
      </c>
      <c r="E165" s="811" t="s">
        <v>52</v>
      </c>
      <c r="F165" s="812">
        <v>66</v>
      </c>
      <c r="G165" s="812">
        <v>25</v>
      </c>
      <c r="H165" s="811" t="s">
        <v>43</v>
      </c>
      <c r="I165" s="812"/>
      <c r="J165" s="812"/>
      <c r="K165" s="843"/>
      <c r="L165" s="857"/>
      <c r="M165" s="857"/>
      <c r="N165" s="857"/>
      <c r="O165" s="857"/>
      <c r="P165" s="857"/>
      <c r="Q165" s="857"/>
      <c r="R165" s="857"/>
      <c r="S165" s="857"/>
      <c r="T165" s="857"/>
      <c r="U165" s="857"/>
      <c r="V165" s="857"/>
      <c r="W165" s="857"/>
      <c r="X165" s="857"/>
      <c r="Y165" s="857"/>
      <c r="Z165" s="857"/>
      <c r="AA165" s="857"/>
      <c r="AB165" s="857"/>
      <c r="AC165" s="857"/>
      <c r="AD165" s="857"/>
      <c r="AE165" s="857"/>
      <c r="AF165" s="857"/>
      <c r="AG165" s="857"/>
      <c r="AH165" s="857"/>
      <c r="AI165" s="857"/>
      <c r="AJ165" s="857"/>
      <c r="AK165" s="857"/>
      <c r="AL165" s="857"/>
      <c r="AM165" s="857"/>
      <c r="AN165" s="857"/>
      <c r="AO165" s="857"/>
      <c r="AP165" s="857"/>
      <c r="AQ165" s="857"/>
      <c r="AR165" s="857"/>
      <c r="AS165" s="857"/>
      <c r="AT165" s="857"/>
      <c r="AU165" s="857"/>
      <c r="AV165" s="857"/>
      <c r="AW165" s="857"/>
      <c r="AX165" s="857"/>
      <c r="AY165" s="857"/>
      <c r="AZ165" s="857"/>
      <c r="BA165" s="857"/>
      <c r="BB165" s="857"/>
      <c r="BC165" s="857"/>
      <c r="BD165" s="857"/>
      <c r="BE165" s="857"/>
      <c r="BF165" s="857"/>
      <c r="BG165" s="857"/>
      <c r="BH165" s="857"/>
      <c r="BI165" s="857"/>
      <c r="BJ165" s="857"/>
      <c r="BK165" s="857"/>
      <c r="BL165" s="857"/>
      <c r="BM165" s="857"/>
      <c r="BN165" s="857"/>
      <c r="BO165" s="857"/>
      <c r="BP165" s="857"/>
      <c r="BQ165" s="857"/>
      <c r="BR165" s="857"/>
      <c r="BS165" s="857"/>
      <c r="BT165" s="857"/>
      <c r="BU165" s="857"/>
      <c r="BV165" s="857"/>
      <c r="BW165" s="857"/>
      <c r="BX165" s="857"/>
      <c r="BY165" s="857"/>
      <c r="BZ165" s="857"/>
      <c r="CA165" s="857"/>
      <c r="CB165" s="857"/>
      <c r="CC165" s="857"/>
      <c r="CD165" s="857"/>
      <c r="CE165" s="857"/>
      <c r="CF165" s="857"/>
      <c r="CG165" s="857"/>
      <c r="CH165" s="857"/>
      <c r="CI165" s="857"/>
      <c r="CJ165" s="857"/>
      <c r="CK165" s="857"/>
      <c r="CL165" s="857"/>
      <c r="CM165" s="857"/>
    </row>
    <row r="166" spans="1:91" s="58" customFormat="1" ht="17.5" customHeight="1">
      <c r="A166" s="857"/>
      <c r="B166" s="809"/>
      <c r="C166" s="809" t="s">
        <v>112</v>
      </c>
      <c r="D166" s="810">
        <v>2818</v>
      </c>
      <c r="E166" s="811" t="s">
        <v>52</v>
      </c>
      <c r="F166" s="854" t="s">
        <v>52</v>
      </c>
      <c r="G166" s="812">
        <v>25</v>
      </c>
      <c r="H166" s="811" t="s">
        <v>43</v>
      </c>
      <c r="I166" s="812"/>
      <c r="J166" s="812"/>
      <c r="K166" s="843"/>
      <c r="L166" s="857"/>
      <c r="M166" s="857"/>
      <c r="N166" s="857"/>
      <c r="O166" s="857"/>
      <c r="P166" s="857"/>
      <c r="Q166" s="857"/>
      <c r="R166" s="857"/>
      <c r="S166" s="857"/>
      <c r="T166" s="857"/>
      <c r="U166" s="857"/>
      <c r="V166" s="857"/>
      <c r="W166" s="857"/>
      <c r="X166" s="857"/>
      <c r="Y166" s="857"/>
      <c r="Z166" s="857"/>
      <c r="AA166" s="857"/>
      <c r="AB166" s="857"/>
      <c r="AC166" s="857"/>
      <c r="AD166" s="857"/>
      <c r="AE166" s="857"/>
      <c r="AF166" s="857"/>
      <c r="AG166" s="857"/>
      <c r="AH166" s="857"/>
      <c r="AI166" s="857"/>
      <c r="AJ166" s="857"/>
      <c r="AK166" s="857"/>
      <c r="AL166" s="857"/>
      <c r="AM166" s="857"/>
      <c r="AN166" s="857"/>
      <c r="AO166" s="857"/>
      <c r="AP166" s="857"/>
      <c r="AQ166" s="857"/>
      <c r="AR166" s="857"/>
      <c r="AS166" s="857"/>
      <c r="AT166" s="857"/>
      <c r="AU166" s="857"/>
      <c r="AV166" s="857"/>
      <c r="AW166" s="857"/>
      <c r="AX166" s="857"/>
      <c r="AY166" s="857"/>
      <c r="AZ166" s="857"/>
      <c r="BA166" s="857"/>
      <c r="BB166" s="857"/>
      <c r="BC166" s="857"/>
      <c r="BD166" s="857"/>
      <c r="BE166" s="857"/>
      <c r="BF166" s="857"/>
      <c r="BG166" s="857"/>
      <c r="BH166" s="857"/>
      <c r="BI166" s="857"/>
      <c r="BJ166" s="857"/>
      <c r="BK166" s="857"/>
      <c r="BL166" s="857"/>
      <c r="BM166" s="857"/>
      <c r="BN166" s="857"/>
      <c r="BO166" s="857"/>
      <c r="BP166" s="857"/>
      <c r="BQ166" s="857"/>
      <c r="BR166" s="857"/>
      <c r="BS166" s="857"/>
      <c r="BT166" s="857"/>
      <c r="BU166" s="857"/>
      <c r="BV166" s="857"/>
      <c r="BW166" s="857"/>
      <c r="BX166" s="857"/>
      <c r="BY166" s="857"/>
      <c r="BZ166" s="857"/>
      <c r="CA166" s="857"/>
      <c r="CB166" s="857"/>
      <c r="CC166" s="857"/>
      <c r="CD166" s="857"/>
      <c r="CE166" s="857"/>
      <c r="CF166" s="857"/>
      <c r="CG166" s="857"/>
      <c r="CH166" s="857"/>
      <c r="CI166" s="857"/>
      <c r="CJ166" s="857"/>
      <c r="CK166" s="857"/>
      <c r="CL166" s="857"/>
      <c r="CM166" s="857"/>
    </row>
    <row r="167" spans="1:91" s="58" customFormat="1" ht="17.5" customHeight="1">
      <c r="A167" s="857"/>
      <c r="B167" s="809"/>
      <c r="C167" s="809" t="s">
        <v>951</v>
      </c>
      <c r="D167" s="810">
        <v>4861</v>
      </c>
      <c r="E167" s="811" t="s">
        <v>52</v>
      </c>
      <c r="F167" s="854" t="s">
        <v>52</v>
      </c>
      <c r="G167" s="812">
        <v>25</v>
      </c>
      <c r="H167" s="811" t="s">
        <v>43</v>
      </c>
      <c r="I167" s="812"/>
      <c r="J167" s="812"/>
      <c r="K167" s="843"/>
      <c r="L167" s="857"/>
      <c r="M167" s="857"/>
      <c r="N167" s="857"/>
      <c r="O167" s="857"/>
      <c r="P167" s="857"/>
      <c r="Q167" s="857"/>
      <c r="R167" s="857"/>
      <c r="S167" s="857"/>
      <c r="T167" s="857"/>
      <c r="U167" s="857"/>
      <c r="V167" s="857"/>
      <c r="W167" s="857"/>
      <c r="X167" s="857"/>
      <c r="Y167" s="857"/>
      <c r="Z167" s="857"/>
      <c r="AA167" s="857"/>
      <c r="AB167" s="857"/>
      <c r="AC167" s="857"/>
      <c r="AD167" s="857"/>
      <c r="AE167" s="857"/>
      <c r="AF167" s="857"/>
      <c r="AG167" s="857"/>
      <c r="AH167" s="857"/>
      <c r="AI167" s="857"/>
      <c r="AJ167" s="857"/>
      <c r="AK167" s="857"/>
      <c r="AL167" s="857"/>
      <c r="AM167" s="857"/>
      <c r="AN167" s="857"/>
      <c r="AO167" s="857"/>
      <c r="AP167" s="857"/>
      <c r="AQ167" s="857"/>
      <c r="AR167" s="857"/>
      <c r="AS167" s="857"/>
      <c r="AT167" s="857"/>
      <c r="AU167" s="857"/>
      <c r="AV167" s="857"/>
      <c r="AW167" s="857"/>
      <c r="AX167" s="857"/>
      <c r="AY167" s="857"/>
      <c r="AZ167" s="857"/>
      <c r="BA167" s="857"/>
      <c r="BB167" s="857"/>
      <c r="BC167" s="857"/>
      <c r="BD167" s="857"/>
      <c r="BE167" s="857"/>
      <c r="BF167" s="857"/>
      <c r="BG167" s="857"/>
      <c r="BH167" s="857"/>
      <c r="BI167" s="857"/>
      <c r="BJ167" s="857"/>
      <c r="BK167" s="857"/>
      <c r="BL167" s="857"/>
      <c r="BM167" s="857"/>
      <c r="BN167" s="857"/>
      <c r="BO167" s="857"/>
      <c r="BP167" s="857"/>
      <c r="BQ167" s="857"/>
      <c r="BR167" s="857"/>
      <c r="BS167" s="857"/>
      <c r="BT167" s="857"/>
      <c r="BU167" s="857"/>
      <c r="BV167" s="857"/>
      <c r="BW167" s="857"/>
      <c r="BX167" s="857"/>
      <c r="BY167" s="857"/>
      <c r="BZ167" s="857"/>
      <c r="CA167" s="857"/>
      <c r="CB167" s="857"/>
      <c r="CC167" s="857"/>
      <c r="CD167" s="857"/>
      <c r="CE167" s="857"/>
      <c r="CF167" s="857"/>
      <c r="CG167" s="857"/>
      <c r="CH167" s="857"/>
      <c r="CI167" s="857"/>
      <c r="CJ167" s="857"/>
      <c r="CK167" s="857"/>
      <c r="CL167" s="857"/>
      <c r="CM167" s="857"/>
    </row>
    <row r="168" spans="1:91" s="58" customFormat="1" ht="16.3">
      <c r="A168" s="857"/>
      <c r="B168" s="809"/>
      <c r="C168" s="846" t="s">
        <v>92</v>
      </c>
      <c r="D168" s="810"/>
      <c r="E168" s="811"/>
      <c r="F168" s="812"/>
      <c r="G168" s="812"/>
      <c r="H168" s="811"/>
      <c r="I168" s="812"/>
      <c r="J168" s="812"/>
      <c r="K168" s="843"/>
      <c r="L168" s="857"/>
      <c r="M168" s="857"/>
      <c r="N168" s="857"/>
      <c r="O168" s="857"/>
      <c r="P168" s="857"/>
      <c r="Q168" s="857"/>
      <c r="R168" s="857"/>
      <c r="S168" s="857"/>
      <c r="T168" s="857"/>
      <c r="U168" s="857"/>
      <c r="V168" s="857"/>
      <c r="W168" s="857"/>
      <c r="X168" s="857"/>
      <c r="Y168" s="857"/>
      <c r="Z168" s="857"/>
      <c r="AA168" s="857"/>
      <c r="AB168" s="857"/>
      <c r="AC168" s="857"/>
      <c r="AD168" s="857"/>
      <c r="AE168" s="857"/>
      <c r="AF168" s="857"/>
      <c r="AG168" s="857"/>
      <c r="AH168" s="857"/>
      <c r="AI168" s="857"/>
      <c r="AJ168" s="857"/>
      <c r="AK168" s="857"/>
      <c r="AL168" s="857"/>
      <c r="AM168" s="857"/>
      <c r="AN168" s="857"/>
      <c r="AO168" s="857"/>
      <c r="AP168" s="857"/>
      <c r="AQ168" s="857"/>
      <c r="AR168" s="857"/>
      <c r="AS168" s="857"/>
      <c r="AT168" s="857"/>
      <c r="AU168" s="857"/>
      <c r="AV168" s="857"/>
      <c r="AW168" s="857"/>
      <c r="AX168" s="857"/>
      <c r="AY168" s="857"/>
      <c r="AZ168" s="857"/>
      <c r="BA168" s="857"/>
      <c r="BB168" s="857"/>
      <c r="BC168" s="857"/>
      <c r="BD168" s="857"/>
      <c r="BE168" s="857"/>
      <c r="BF168" s="857"/>
      <c r="BG168" s="857"/>
      <c r="BH168" s="857"/>
      <c r="BI168" s="857"/>
      <c r="BJ168" s="857"/>
      <c r="BK168" s="857"/>
      <c r="BL168" s="857"/>
      <c r="BM168" s="857"/>
      <c r="BN168" s="857"/>
      <c r="BO168" s="857"/>
      <c r="BP168" s="857"/>
      <c r="BQ168" s="857"/>
      <c r="BR168" s="857"/>
      <c r="BS168" s="857"/>
      <c r="BT168" s="857"/>
      <c r="BU168" s="857"/>
      <c r="BV168" s="857"/>
      <c r="BW168" s="857"/>
      <c r="BX168" s="857"/>
      <c r="BY168" s="857"/>
      <c r="BZ168" s="857"/>
      <c r="CA168" s="857"/>
      <c r="CB168" s="857"/>
      <c r="CC168" s="857"/>
      <c r="CD168" s="857"/>
      <c r="CE168" s="857"/>
      <c r="CF168" s="857"/>
      <c r="CG168" s="857"/>
      <c r="CH168" s="857"/>
      <c r="CI168" s="857"/>
      <c r="CJ168" s="857"/>
      <c r="CK168" s="857"/>
      <c r="CL168" s="857"/>
      <c r="CM168" s="857"/>
    </row>
    <row r="169" spans="1:91" s="860" customFormat="1" ht="16.3">
      <c r="A169" s="859"/>
      <c r="B169" s="809"/>
      <c r="C169" s="809" t="s">
        <v>113</v>
      </c>
      <c r="D169" s="810">
        <v>1769</v>
      </c>
      <c r="E169" s="811" t="s">
        <v>52</v>
      </c>
      <c r="F169" s="812" t="s">
        <v>52</v>
      </c>
      <c r="G169" s="812">
        <v>25</v>
      </c>
      <c r="H169" s="811" t="s">
        <v>43</v>
      </c>
      <c r="I169" s="812"/>
      <c r="J169" s="812"/>
      <c r="K169" s="843"/>
      <c r="L169" s="859"/>
      <c r="M169" s="859"/>
      <c r="N169" s="859"/>
      <c r="O169" s="859"/>
      <c r="P169" s="859"/>
      <c r="Q169" s="859"/>
      <c r="R169" s="859"/>
      <c r="S169" s="859"/>
      <c r="T169" s="859"/>
      <c r="U169" s="859"/>
      <c r="V169" s="859"/>
      <c r="W169" s="859"/>
      <c r="X169" s="859"/>
      <c r="Y169" s="859"/>
      <c r="Z169" s="859"/>
      <c r="AA169" s="859"/>
      <c r="AB169" s="859"/>
      <c r="AC169" s="859"/>
      <c r="AD169" s="859"/>
      <c r="AE169" s="859"/>
      <c r="AF169" s="859"/>
      <c r="AG169" s="859"/>
      <c r="AH169" s="859"/>
      <c r="AI169" s="859"/>
      <c r="AJ169" s="859"/>
      <c r="AK169" s="859"/>
      <c r="AL169" s="859"/>
      <c r="AM169" s="859"/>
      <c r="AN169" s="859"/>
      <c r="AO169" s="859"/>
      <c r="AP169" s="859"/>
      <c r="AQ169" s="859"/>
      <c r="AR169" s="859"/>
      <c r="AS169" s="859"/>
      <c r="AT169" s="859"/>
      <c r="AU169" s="859"/>
      <c r="AV169" s="859"/>
      <c r="AW169" s="859"/>
      <c r="AX169" s="859"/>
      <c r="AY169" s="859"/>
      <c r="AZ169" s="859"/>
      <c r="BA169" s="859"/>
      <c r="BB169" s="859"/>
      <c r="BC169" s="859"/>
      <c r="BD169" s="859"/>
      <c r="BE169" s="859"/>
      <c r="BF169" s="859"/>
      <c r="BG169" s="859"/>
      <c r="BH169" s="859"/>
      <c r="BI169" s="859"/>
      <c r="BJ169" s="859"/>
      <c r="BK169" s="859"/>
      <c r="BL169" s="859"/>
      <c r="BM169" s="859"/>
      <c r="BN169" s="859"/>
      <c r="BO169" s="859"/>
      <c r="BP169" s="859"/>
      <c r="BQ169" s="859"/>
      <c r="BR169" s="859"/>
      <c r="BS169" s="859"/>
      <c r="BT169" s="859"/>
      <c r="BU169" s="859"/>
      <c r="BV169" s="859"/>
      <c r="BW169" s="859"/>
      <c r="BX169" s="859"/>
      <c r="BY169" s="859"/>
      <c r="BZ169" s="859"/>
      <c r="CA169" s="859"/>
      <c r="CB169" s="859"/>
      <c r="CC169" s="859"/>
      <c r="CD169" s="859"/>
      <c r="CE169" s="859"/>
      <c r="CF169" s="859"/>
      <c r="CG169" s="859"/>
      <c r="CH169" s="859"/>
      <c r="CI169" s="859"/>
      <c r="CJ169" s="859"/>
      <c r="CK169" s="859"/>
      <c r="CL169" s="859"/>
      <c r="CM169" s="859"/>
    </row>
    <row r="170" spans="1:91" s="37" customFormat="1" ht="16.3">
      <c r="A170" s="800"/>
      <c r="B170" s="809"/>
      <c r="C170" s="809" t="s">
        <v>114</v>
      </c>
      <c r="D170" s="810">
        <v>1907</v>
      </c>
      <c r="E170" s="811" t="s">
        <v>52</v>
      </c>
      <c r="F170" s="812" t="s">
        <v>52</v>
      </c>
      <c r="G170" s="812">
        <v>25</v>
      </c>
      <c r="H170" s="811" t="s">
        <v>43</v>
      </c>
      <c r="I170" s="812"/>
      <c r="J170" s="812"/>
      <c r="K170" s="843"/>
      <c r="L170" s="800"/>
      <c r="M170" s="800"/>
      <c r="N170" s="800"/>
      <c r="O170" s="800"/>
      <c r="P170" s="800"/>
      <c r="Q170" s="800"/>
      <c r="R170" s="800"/>
      <c r="S170" s="800"/>
      <c r="T170" s="800"/>
      <c r="U170" s="800"/>
      <c r="V170" s="800"/>
      <c r="W170" s="800"/>
      <c r="X170" s="800"/>
      <c r="Y170" s="800"/>
      <c r="Z170" s="800"/>
      <c r="AA170" s="800"/>
      <c r="AB170" s="800"/>
      <c r="AC170" s="800"/>
      <c r="AD170" s="800"/>
      <c r="AE170" s="800"/>
      <c r="AF170" s="800"/>
      <c r="AG170" s="800"/>
      <c r="AH170" s="800"/>
      <c r="AI170" s="800"/>
      <c r="AJ170" s="800"/>
      <c r="AK170" s="800"/>
      <c r="AL170" s="800"/>
      <c r="AM170" s="800"/>
      <c r="AN170" s="800"/>
      <c r="AO170" s="800"/>
      <c r="AP170" s="800"/>
      <c r="AQ170" s="800"/>
      <c r="AR170" s="800"/>
      <c r="AS170" s="800"/>
      <c r="AT170" s="800"/>
      <c r="AU170" s="800"/>
      <c r="AV170" s="800"/>
      <c r="AW170" s="800"/>
      <c r="AX170" s="800"/>
      <c r="AY170" s="800"/>
      <c r="AZ170" s="800"/>
      <c r="BA170" s="800"/>
      <c r="BB170" s="800"/>
      <c r="BC170" s="800"/>
      <c r="BD170" s="800"/>
      <c r="BE170" s="800"/>
      <c r="BF170" s="800"/>
      <c r="BG170" s="800"/>
      <c r="BH170" s="800"/>
      <c r="BI170" s="800"/>
      <c r="BJ170" s="800"/>
      <c r="BK170" s="800"/>
      <c r="BL170" s="800"/>
      <c r="BM170" s="800"/>
      <c r="BN170" s="800"/>
      <c r="BO170" s="800"/>
      <c r="BP170" s="800"/>
      <c r="BQ170" s="800"/>
      <c r="BR170" s="800"/>
      <c r="BS170" s="800"/>
      <c r="BT170" s="800"/>
      <c r="BU170" s="800"/>
      <c r="BV170" s="800"/>
      <c r="BW170" s="800"/>
      <c r="BX170" s="800"/>
      <c r="BY170" s="800"/>
      <c r="BZ170" s="800"/>
      <c r="CA170" s="800"/>
      <c r="CB170" s="800"/>
      <c r="CC170" s="800"/>
      <c r="CD170" s="800"/>
      <c r="CE170" s="800"/>
      <c r="CF170" s="800"/>
      <c r="CG170" s="800"/>
      <c r="CH170" s="800"/>
      <c r="CI170" s="800"/>
      <c r="CJ170" s="800"/>
      <c r="CK170" s="800"/>
      <c r="CL170" s="800"/>
      <c r="CM170" s="800"/>
    </row>
    <row r="171" spans="1:91" s="37" customFormat="1" ht="16.3">
      <c r="A171" s="800"/>
      <c r="B171" s="809"/>
      <c r="C171" s="809" t="s">
        <v>115</v>
      </c>
      <c r="D171" s="810">
        <v>1907</v>
      </c>
      <c r="E171" s="811" t="s">
        <v>52</v>
      </c>
      <c r="F171" s="812" t="s">
        <v>52</v>
      </c>
      <c r="G171" s="812">
        <v>25</v>
      </c>
      <c r="H171" s="811" t="s">
        <v>43</v>
      </c>
      <c r="I171" s="812"/>
      <c r="J171" s="812"/>
      <c r="K171" s="843"/>
      <c r="L171" s="800"/>
      <c r="M171" s="800"/>
      <c r="N171" s="800"/>
      <c r="O171" s="800"/>
      <c r="P171" s="800"/>
      <c r="Q171" s="800"/>
      <c r="R171" s="800"/>
      <c r="S171" s="800"/>
      <c r="T171" s="800"/>
      <c r="U171" s="800"/>
      <c r="V171" s="800"/>
      <c r="W171" s="800"/>
      <c r="X171" s="800"/>
      <c r="Y171" s="800"/>
      <c r="Z171" s="800"/>
      <c r="AA171" s="800"/>
      <c r="AB171" s="800"/>
      <c r="AC171" s="800"/>
      <c r="AD171" s="800"/>
      <c r="AE171" s="800"/>
      <c r="AF171" s="800"/>
      <c r="AG171" s="800"/>
      <c r="AH171" s="800"/>
      <c r="AI171" s="800"/>
      <c r="AJ171" s="800"/>
      <c r="AK171" s="800"/>
      <c r="AL171" s="800"/>
      <c r="AM171" s="800"/>
      <c r="AN171" s="800"/>
      <c r="AO171" s="800"/>
      <c r="AP171" s="800"/>
      <c r="AQ171" s="800"/>
      <c r="AR171" s="800"/>
      <c r="AS171" s="800"/>
      <c r="AT171" s="800"/>
      <c r="AU171" s="800"/>
      <c r="AV171" s="800"/>
      <c r="AW171" s="800"/>
      <c r="AX171" s="800"/>
      <c r="AY171" s="800"/>
      <c r="AZ171" s="800"/>
      <c r="BA171" s="800"/>
      <c r="BB171" s="800"/>
      <c r="BC171" s="800"/>
      <c r="BD171" s="800"/>
      <c r="BE171" s="800"/>
      <c r="BF171" s="800"/>
      <c r="BG171" s="800"/>
      <c r="BH171" s="800"/>
      <c r="BI171" s="800"/>
      <c r="BJ171" s="800"/>
      <c r="BK171" s="800"/>
      <c r="BL171" s="800"/>
      <c r="BM171" s="800"/>
      <c r="BN171" s="800"/>
      <c r="BO171" s="800"/>
      <c r="BP171" s="800"/>
      <c r="BQ171" s="800"/>
      <c r="BR171" s="800"/>
      <c r="BS171" s="800"/>
      <c r="BT171" s="800"/>
      <c r="BU171" s="800"/>
      <c r="BV171" s="800"/>
      <c r="BW171" s="800"/>
      <c r="BX171" s="800"/>
      <c r="BY171" s="800"/>
      <c r="BZ171" s="800"/>
      <c r="CA171" s="800"/>
      <c r="CB171" s="800"/>
      <c r="CC171" s="800"/>
      <c r="CD171" s="800"/>
      <c r="CE171" s="800"/>
      <c r="CF171" s="800"/>
      <c r="CG171" s="800"/>
      <c r="CH171" s="800"/>
      <c r="CI171" s="800"/>
      <c r="CJ171" s="800"/>
      <c r="CK171" s="800"/>
      <c r="CL171" s="800"/>
      <c r="CM171" s="800"/>
    </row>
    <row r="172" spans="1:91" s="37" customFormat="1" ht="16.3">
      <c r="A172" s="800"/>
      <c r="B172" s="816"/>
      <c r="C172" s="818" t="s">
        <v>116</v>
      </c>
      <c r="D172" s="823">
        <v>2041</v>
      </c>
      <c r="E172" s="861" t="s">
        <v>52</v>
      </c>
      <c r="F172" s="821" t="s">
        <v>52</v>
      </c>
      <c r="G172" s="821">
        <v>25</v>
      </c>
      <c r="H172" s="862" t="s">
        <v>43</v>
      </c>
      <c r="I172" s="821"/>
      <c r="J172" s="821"/>
      <c r="K172" s="847"/>
      <c r="L172" s="800"/>
      <c r="M172" s="800"/>
      <c r="N172" s="800"/>
      <c r="O172" s="800"/>
      <c r="P172" s="800"/>
      <c r="Q172" s="800"/>
      <c r="R172" s="800"/>
      <c r="S172" s="800"/>
      <c r="T172" s="800"/>
      <c r="U172" s="800"/>
      <c r="V172" s="800"/>
      <c r="W172" s="800"/>
      <c r="X172" s="800"/>
      <c r="Y172" s="800"/>
      <c r="Z172" s="800"/>
      <c r="AA172" s="800"/>
      <c r="AB172" s="800"/>
      <c r="AC172" s="800"/>
      <c r="AD172" s="800"/>
      <c r="AE172" s="800"/>
      <c r="AF172" s="800"/>
      <c r="AG172" s="800"/>
      <c r="AH172" s="800"/>
      <c r="AI172" s="800"/>
      <c r="AJ172" s="800"/>
      <c r="AK172" s="800"/>
      <c r="AL172" s="800"/>
      <c r="AM172" s="800"/>
      <c r="AN172" s="800"/>
      <c r="AO172" s="800"/>
      <c r="AP172" s="800"/>
      <c r="AQ172" s="800"/>
      <c r="AR172" s="800"/>
      <c r="AS172" s="800"/>
      <c r="AT172" s="800"/>
      <c r="AU172" s="800"/>
      <c r="AV172" s="800"/>
      <c r="AW172" s="800"/>
      <c r="AX172" s="800"/>
      <c r="AY172" s="800"/>
      <c r="AZ172" s="800"/>
      <c r="BA172" s="800"/>
      <c r="BB172" s="800"/>
      <c r="BC172" s="800"/>
      <c r="BD172" s="800"/>
      <c r="BE172" s="800"/>
      <c r="BF172" s="800"/>
      <c r="BG172" s="800"/>
      <c r="BH172" s="800"/>
      <c r="BI172" s="800"/>
      <c r="BJ172" s="800"/>
      <c r="BK172" s="800"/>
      <c r="BL172" s="800"/>
      <c r="BM172" s="800"/>
      <c r="BN172" s="800"/>
      <c r="BO172" s="800"/>
      <c r="BP172" s="800"/>
      <c r="BQ172" s="800"/>
      <c r="BR172" s="800"/>
      <c r="BS172" s="800"/>
      <c r="BT172" s="800"/>
      <c r="BU172" s="800"/>
      <c r="BV172" s="800"/>
      <c r="BW172" s="800"/>
      <c r="BX172" s="800"/>
      <c r="BY172" s="800"/>
      <c r="BZ172" s="800"/>
      <c r="CA172" s="800"/>
      <c r="CB172" s="800"/>
      <c r="CC172" s="800"/>
      <c r="CD172" s="800"/>
      <c r="CE172" s="800"/>
      <c r="CF172" s="800"/>
      <c r="CG172" s="800"/>
      <c r="CH172" s="800"/>
      <c r="CI172" s="800"/>
      <c r="CJ172" s="800"/>
      <c r="CK172" s="800"/>
      <c r="CL172" s="800"/>
      <c r="CM172" s="800"/>
    </row>
    <row r="173" spans="1:91" ht="16.3">
      <c r="A173" s="777"/>
      <c r="B173" s="801" t="s">
        <v>69</v>
      </c>
      <c r="C173" s="802" t="s">
        <v>70</v>
      </c>
      <c r="D173" s="803"/>
      <c r="E173" s="804"/>
      <c r="F173" s="805"/>
      <c r="G173" s="805"/>
      <c r="H173" s="804"/>
      <c r="I173" s="805"/>
      <c r="J173" s="806"/>
      <c r="K173" s="801" t="s">
        <v>939</v>
      </c>
      <c r="L173" s="777"/>
      <c r="M173" s="777"/>
      <c r="N173" s="777"/>
      <c r="O173" s="777"/>
      <c r="P173" s="777"/>
      <c r="Q173" s="777"/>
      <c r="R173" s="777"/>
      <c r="S173" s="777"/>
      <c r="T173" s="777"/>
      <c r="U173" s="777"/>
      <c r="V173" s="777"/>
      <c r="W173" s="777"/>
      <c r="X173" s="777"/>
      <c r="Y173" s="777"/>
      <c r="Z173" s="777"/>
      <c r="AA173" s="777"/>
      <c r="AB173" s="777"/>
      <c r="AC173" s="777"/>
      <c r="AD173" s="777"/>
      <c r="AE173" s="777"/>
      <c r="AF173" s="777"/>
      <c r="AG173" s="777"/>
      <c r="AH173" s="777"/>
      <c r="AI173" s="777"/>
      <c r="AJ173" s="777"/>
      <c r="AK173" s="777"/>
      <c r="AL173" s="777"/>
      <c r="AM173" s="777"/>
      <c r="AN173" s="777"/>
      <c r="AO173" s="777"/>
      <c r="AP173" s="777"/>
      <c r="AQ173" s="777"/>
      <c r="AR173" s="777"/>
      <c r="AS173" s="777"/>
      <c r="AT173" s="777"/>
      <c r="AU173" s="777"/>
      <c r="AV173" s="777"/>
      <c r="AW173" s="777"/>
      <c r="AX173" s="777"/>
      <c r="AY173" s="777"/>
      <c r="AZ173" s="777"/>
      <c r="BA173" s="777"/>
      <c r="BB173" s="777"/>
      <c r="BC173" s="777"/>
      <c r="BD173" s="777"/>
      <c r="BE173" s="777"/>
      <c r="BF173" s="777"/>
      <c r="BG173" s="777"/>
      <c r="BH173" s="777"/>
      <c r="BI173" s="777"/>
      <c r="BJ173" s="777"/>
      <c r="BK173" s="777"/>
      <c r="BL173" s="777"/>
      <c r="BM173" s="777"/>
      <c r="BN173" s="777"/>
      <c r="BO173" s="777"/>
      <c r="BP173" s="777"/>
      <c r="BQ173" s="777"/>
      <c r="BR173" s="777"/>
      <c r="BS173" s="777"/>
      <c r="BT173" s="777"/>
      <c r="BU173" s="777"/>
      <c r="BV173" s="777"/>
      <c r="BW173" s="777"/>
      <c r="BX173" s="777"/>
      <c r="BY173" s="777"/>
      <c r="BZ173" s="777"/>
      <c r="CA173" s="777"/>
      <c r="CB173" s="777"/>
      <c r="CC173" s="777"/>
      <c r="CD173" s="777"/>
      <c r="CE173" s="777"/>
      <c r="CF173" s="777"/>
      <c r="CG173" s="777"/>
      <c r="CH173" s="777"/>
      <c r="CI173" s="777"/>
      <c r="CJ173" s="777"/>
      <c r="CK173" s="777"/>
      <c r="CL173" s="777"/>
      <c r="CM173" s="777"/>
    </row>
    <row r="174" spans="1:91" ht="16.3">
      <c r="A174" s="777"/>
      <c r="B174" s="808" t="s">
        <v>71</v>
      </c>
      <c r="C174" s="809" t="s">
        <v>105</v>
      </c>
      <c r="D174" s="810">
        <v>444</v>
      </c>
      <c r="E174" s="811">
        <v>66</v>
      </c>
      <c r="F174" s="812">
        <v>35</v>
      </c>
      <c r="G174" s="812">
        <v>25</v>
      </c>
      <c r="H174" s="811" t="s">
        <v>43</v>
      </c>
      <c r="I174" s="812"/>
      <c r="J174" s="812"/>
      <c r="K174" s="843"/>
      <c r="L174" s="777"/>
      <c r="M174" s="777"/>
      <c r="N174" s="777"/>
      <c r="O174" s="777"/>
      <c r="P174" s="777"/>
      <c r="Q174" s="777"/>
      <c r="R174" s="777"/>
      <c r="S174" s="777"/>
      <c r="T174" s="777"/>
      <c r="U174" s="777"/>
      <c r="V174" s="777"/>
      <c r="W174" s="777"/>
      <c r="X174" s="777"/>
      <c r="Y174" s="777"/>
      <c r="Z174" s="777"/>
      <c r="AA174" s="777"/>
      <c r="AB174" s="777"/>
      <c r="AC174" s="777"/>
      <c r="AD174" s="777"/>
      <c r="AE174" s="777"/>
      <c r="AF174" s="777"/>
      <c r="AG174" s="777"/>
      <c r="AH174" s="777"/>
      <c r="AI174" s="777"/>
      <c r="AJ174" s="777"/>
      <c r="AK174" s="777"/>
      <c r="AL174" s="777"/>
      <c r="AM174" s="777"/>
      <c r="AN174" s="777"/>
      <c r="AO174" s="777"/>
      <c r="AP174" s="777"/>
      <c r="AQ174" s="777"/>
      <c r="AR174" s="777"/>
      <c r="AS174" s="777"/>
      <c r="AT174" s="777"/>
      <c r="AU174" s="777"/>
      <c r="AV174" s="777"/>
      <c r="AW174" s="777"/>
      <c r="AX174" s="777"/>
      <c r="AY174" s="777"/>
      <c r="AZ174" s="777"/>
      <c r="BA174" s="777"/>
      <c r="BB174" s="777"/>
      <c r="BC174" s="777"/>
      <c r="BD174" s="777"/>
      <c r="BE174" s="777"/>
      <c r="BF174" s="777"/>
      <c r="BG174" s="777"/>
      <c r="BH174" s="777"/>
      <c r="BI174" s="777"/>
      <c r="BJ174" s="777"/>
      <c r="BK174" s="777"/>
      <c r="BL174" s="777"/>
      <c r="BM174" s="777"/>
      <c r="BN174" s="777"/>
      <c r="BO174" s="777"/>
      <c r="BP174" s="777"/>
      <c r="BQ174" s="777"/>
      <c r="BR174" s="777"/>
      <c r="BS174" s="777"/>
      <c r="BT174" s="777"/>
      <c r="BU174" s="777"/>
      <c r="BV174" s="777"/>
      <c r="BW174" s="777"/>
      <c r="BX174" s="777"/>
      <c r="BY174" s="777"/>
      <c r="BZ174" s="777"/>
      <c r="CA174" s="777"/>
      <c r="CB174" s="777"/>
      <c r="CC174" s="777"/>
      <c r="CD174" s="777"/>
      <c r="CE174" s="777"/>
      <c r="CF174" s="777"/>
      <c r="CG174" s="777"/>
      <c r="CH174" s="777"/>
      <c r="CI174" s="777"/>
      <c r="CJ174" s="777"/>
      <c r="CK174" s="777"/>
      <c r="CL174" s="777"/>
      <c r="CM174" s="777"/>
    </row>
    <row r="175" spans="1:91" ht="16.5" customHeight="1">
      <c r="A175" s="777"/>
      <c r="B175" s="863" t="s">
        <v>73</v>
      </c>
      <c r="C175" s="809" t="s">
        <v>106</v>
      </c>
      <c r="D175" s="810">
        <v>428</v>
      </c>
      <c r="E175" s="811">
        <v>66</v>
      </c>
      <c r="F175" s="812">
        <v>35</v>
      </c>
      <c r="G175" s="812">
        <v>25</v>
      </c>
      <c r="H175" s="811" t="s">
        <v>43</v>
      </c>
      <c r="I175" s="812"/>
      <c r="J175" s="812"/>
      <c r="K175" s="843"/>
      <c r="L175" s="777"/>
      <c r="M175" s="777"/>
      <c r="N175" s="777"/>
      <c r="O175" s="777"/>
      <c r="P175" s="777"/>
      <c r="Q175" s="777"/>
      <c r="R175" s="777"/>
      <c r="S175" s="777"/>
      <c r="T175" s="777"/>
      <c r="U175" s="777"/>
      <c r="V175" s="777"/>
      <c r="W175" s="777"/>
      <c r="X175" s="777"/>
      <c r="Y175" s="777"/>
      <c r="Z175" s="777"/>
      <c r="AA175" s="777"/>
      <c r="AB175" s="777"/>
      <c r="AC175" s="777"/>
      <c r="AD175" s="777"/>
      <c r="AE175" s="777"/>
      <c r="AF175" s="777"/>
      <c r="AG175" s="777"/>
      <c r="AH175" s="777"/>
      <c r="AI175" s="777"/>
      <c r="AJ175" s="777"/>
      <c r="AK175" s="777"/>
      <c r="AL175" s="777"/>
      <c r="AM175" s="777"/>
      <c r="AN175" s="777"/>
      <c r="AO175" s="777"/>
      <c r="AP175" s="777"/>
      <c r="AQ175" s="777"/>
      <c r="AR175" s="777"/>
      <c r="AS175" s="777"/>
      <c r="AT175" s="777"/>
      <c r="AU175" s="777"/>
      <c r="AV175" s="777"/>
      <c r="AW175" s="777"/>
      <c r="AX175" s="777"/>
      <c r="AY175" s="777"/>
      <c r="AZ175" s="777"/>
      <c r="BA175" s="777"/>
      <c r="BB175" s="777"/>
      <c r="BC175" s="777"/>
      <c r="BD175" s="777"/>
      <c r="BE175" s="777"/>
      <c r="BF175" s="777"/>
      <c r="BG175" s="777"/>
      <c r="BH175" s="777"/>
      <c r="BI175" s="777"/>
      <c r="BJ175" s="777"/>
      <c r="BK175" s="777"/>
      <c r="BL175" s="777"/>
      <c r="BM175" s="777"/>
      <c r="BN175" s="777"/>
      <c r="BO175" s="777"/>
      <c r="BP175" s="777"/>
      <c r="BQ175" s="777"/>
      <c r="BR175" s="777"/>
      <c r="BS175" s="777"/>
      <c r="BT175" s="777"/>
      <c r="BU175" s="777"/>
      <c r="BV175" s="777"/>
      <c r="BW175" s="777"/>
      <c r="BX175" s="777"/>
      <c r="BY175" s="777"/>
      <c r="BZ175" s="777"/>
      <c r="CA175" s="777"/>
      <c r="CB175" s="777"/>
      <c r="CC175" s="777"/>
      <c r="CD175" s="777"/>
      <c r="CE175" s="777"/>
      <c r="CF175" s="777"/>
      <c r="CG175" s="777"/>
      <c r="CH175" s="777"/>
      <c r="CI175" s="777"/>
      <c r="CJ175" s="777"/>
      <c r="CK175" s="777"/>
      <c r="CL175" s="777"/>
      <c r="CM175" s="777"/>
    </row>
    <row r="176" spans="1:91" ht="16.3">
      <c r="A176" s="777"/>
      <c r="B176" s="809"/>
      <c r="C176" s="809" t="s">
        <v>107</v>
      </c>
      <c r="D176" s="810">
        <v>494</v>
      </c>
      <c r="E176" s="811">
        <v>66</v>
      </c>
      <c r="F176" s="812">
        <v>35</v>
      </c>
      <c r="G176" s="812">
        <v>25</v>
      </c>
      <c r="H176" s="811" t="s">
        <v>43</v>
      </c>
      <c r="I176" s="812"/>
      <c r="J176" s="812"/>
      <c r="K176" s="843"/>
      <c r="L176" s="777"/>
      <c r="M176" s="777"/>
      <c r="N176" s="777"/>
      <c r="O176" s="777"/>
      <c r="P176" s="777"/>
      <c r="Q176" s="777"/>
      <c r="R176" s="777"/>
      <c r="S176" s="777"/>
      <c r="T176" s="777"/>
      <c r="U176" s="777"/>
      <c r="V176" s="777"/>
      <c r="W176" s="777"/>
      <c r="X176" s="777"/>
      <c r="Y176" s="777"/>
      <c r="Z176" s="777"/>
      <c r="AA176" s="777"/>
      <c r="AB176" s="777"/>
      <c r="AC176" s="777"/>
      <c r="AD176" s="777"/>
      <c r="AE176" s="777"/>
      <c r="AF176" s="777"/>
      <c r="AG176" s="777"/>
      <c r="AH176" s="777"/>
      <c r="AI176" s="777"/>
      <c r="AJ176" s="777"/>
      <c r="AK176" s="777"/>
      <c r="AL176" s="777"/>
      <c r="AM176" s="777"/>
      <c r="AN176" s="777"/>
      <c r="AO176" s="777"/>
      <c r="AP176" s="777"/>
      <c r="AQ176" s="777"/>
      <c r="AR176" s="777"/>
      <c r="AS176" s="777"/>
      <c r="AT176" s="777"/>
      <c r="AU176" s="777"/>
      <c r="AV176" s="777"/>
      <c r="AW176" s="777"/>
      <c r="AX176" s="777"/>
      <c r="AY176" s="777"/>
      <c r="AZ176" s="777"/>
      <c r="BA176" s="777"/>
      <c r="BB176" s="777"/>
      <c r="BC176" s="777"/>
      <c r="BD176" s="777"/>
      <c r="BE176" s="777"/>
      <c r="BF176" s="777"/>
      <c r="BG176" s="777"/>
      <c r="BH176" s="777"/>
      <c r="BI176" s="777"/>
      <c r="BJ176" s="777"/>
      <c r="BK176" s="777"/>
      <c r="BL176" s="777"/>
      <c r="BM176" s="777"/>
      <c r="BN176" s="777"/>
      <c r="BO176" s="777"/>
      <c r="BP176" s="777"/>
      <c r="BQ176" s="777"/>
      <c r="BR176" s="777"/>
      <c r="BS176" s="777"/>
      <c r="BT176" s="777"/>
      <c r="BU176" s="777"/>
      <c r="BV176" s="777"/>
      <c r="BW176" s="777"/>
      <c r="BX176" s="777"/>
      <c r="BY176" s="777"/>
      <c r="BZ176" s="777"/>
      <c r="CA176" s="777"/>
      <c r="CB176" s="777"/>
      <c r="CC176" s="777"/>
      <c r="CD176" s="777"/>
      <c r="CE176" s="777"/>
      <c r="CF176" s="777"/>
      <c r="CG176" s="777"/>
      <c r="CH176" s="777"/>
      <c r="CI176" s="777"/>
      <c r="CJ176" s="777"/>
      <c r="CK176" s="777"/>
      <c r="CL176" s="777"/>
      <c r="CM176" s="777"/>
    </row>
    <row r="177" spans="1:91" ht="16.3">
      <c r="A177" s="777"/>
      <c r="B177" s="809"/>
      <c r="C177" s="809" t="s">
        <v>108</v>
      </c>
      <c r="D177" s="810">
        <v>1045</v>
      </c>
      <c r="E177" s="811" t="s">
        <v>52</v>
      </c>
      <c r="F177" s="854" t="s">
        <v>52</v>
      </c>
      <c r="G177" s="812" t="s">
        <v>52</v>
      </c>
      <c r="H177" s="811" t="s">
        <v>43</v>
      </c>
      <c r="I177" s="812"/>
      <c r="J177" s="812"/>
      <c r="K177" s="843"/>
      <c r="L177" s="777"/>
      <c r="M177" s="777"/>
      <c r="N177" s="777"/>
      <c r="O177" s="777"/>
      <c r="P177" s="777"/>
      <c r="Q177" s="777"/>
      <c r="R177" s="777"/>
      <c r="S177" s="777"/>
      <c r="T177" s="777"/>
      <c r="U177" s="777"/>
      <c r="V177" s="777"/>
      <c r="W177" s="777"/>
      <c r="X177" s="777"/>
      <c r="Y177" s="777"/>
      <c r="Z177" s="777"/>
      <c r="AA177" s="777"/>
      <c r="AB177" s="777"/>
      <c r="AC177" s="777"/>
      <c r="AD177" s="777"/>
      <c r="AE177" s="777"/>
      <c r="AF177" s="777"/>
      <c r="AG177" s="777"/>
      <c r="AH177" s="777"/>
      <c r="AI177" s="777"/>
      <c r="AJ177" s="777"/>
      <c r="AK177" s="777"/>
      <c r="AL177" s="777"/>
      <c r="AM177" s="777"/>
      <c r="AN177" s="777"/>
      <c r="AO177" s="777"/>
      <c r="AP177" s="777"/>
      <c r="AQ177" s="777"/>
      <c r="AR177" s="777"/>
      <c r="AS177" s="777"/>
      <c r="AT177" s="777"/>
      <c r="AU177" s="777"/>
      <c r="AV177" s="777"/>
      <c r="AW177" s="777"/>
      <c r="AX177" s="777"/>
      <c r="AY177" s="777"/>
      <c r="AZ177" s="777"/>
      <c r="BA177" s="777"/>
      <c r="BB177" s="777"/>
      <c r="BC177" s="777"/>
      <c r="BD177" s="777"/>
      <c r="BE177" s="777"/>
      <c r="BF177" s="777"/>
      <c r="BG177" s="777"/>
      <c r="BH177" s="777"/>
      <c r="BI177" s="777"/>
      <c r="BJ177" s="777"/>
      <c r="BK177" s="777"/>
      <c r="BL177" s="777"/>
      <c r="BM177" s="777"/>
      <c r="BN177" s="777"/>
      <c r="BO177" s="777"/>
      <c r="BP177" s="777"/>
      <c r="BQ177" s="777"/>
      <c r="BR177" s="777"/>
      <c r="BS177" s="777"/>
      <c r="BT177" s="777"/>
      <c r="BU177" s="777"/>
      <c r="BV177" s="777"/>
      <c r="BW177" s="777"/>
      <c r="BX177" s="777"/>
      <c r="BY177" s="777"/>
      <c r="BZ177" s="777"/>
      <c r="CA177" s="777"/>
      <c r="CB177" s="777"/>
      <c r="CC177" s="777"/>
      <c r="CD177" s="777"/>
      <c r="CE177" s="777"/>
      <c r="CF177" s="777"/>
      <c r="CG177" s="777"/>
      <c r="CH177" s="777"/>
      <c r="CI177" s="777"/>
      <c r="CJ177" s="777"/>
      <c r="CK177" s="777"/>
      <c r="CL177" s="777"/>
      <c r="CM177" s="777"/>
    </row>
    <row r="178" spans="1:91" ht="16.3">
      <c r="A178" s="777"/>
      <c r="B178" s="809"/>
      <c r="C178" s="809" t="s">
        <v>109</v>
      </c>
      <c r="D178" s="810">
        <v>1248</v>
      </c>
      <c r="E178" s="811" t="s">
        <v>52</v>
      </c>
      <c r="F178" s="855" t="s">
        <v>52</v>
      </c>
      <c r="G178" s="812" t="s">
        <v>52</v>
      </c>
      <c r="H178" s="811" t="s">
        <v>43</v>
      </c>
      <c r="I178" s="812"/>
      <c r="J178" s="812"/>
      <c r="K178" s="847"/>
      <c r="L178" s="777"/>
      <c r="M178" s="777"/>
      <c r="N178" s="777"/>
      <c r="O178" s="777"/>
      <c r="P178" s="777"/>
      <c r="Q178" s="777"/>
      <c r="R178" s="777"/>
      <c r="S178" s="777"/>
      <c r="T178" s="777"/>
      <c r="U178" s="777"/>
      <c r="V178" s="777"/>
      <c r="W178" s="777"/>
      <c r="X178" s="777"/>
      <c r="Y178" s="777"/>
      <c r="Z178" s="777"/>
      <c r="AA178" s="777"/>
      <c r="AB178" s="777"/>
      <c r="AC178" s="777"/>
      <c r="AD178" s="777"/>
      <c r="AE178" s="777"/>
      <c r="AF178" s="777"/>
      <c r="AG178" s="777"/>
      <c r="AH178" s="777"/>
      <c r="AI178" s="777"/>
      <c r="AJ178" s="777"/>
      <c r="AK178" s="777"/>
      <c r="AL178" s="777"/>
      <c r="AM178" s="777"/>
      <c r="AN178" s="777"/>
      <c r="AO178" s="777"/>
      <c r="AP178" s="777"/>
      <c r="AQ178" s="777"/>
      <c r="AR178" s="777"/>
      <c r="AS178" s="777"/>
      <c r="AT178" s="777"/>
      <c r="AU178" s="777"/>
      <c r="AV178" s="777"/>
      <c r="AW178" s="777"/>
      <c r="AX178" s="777"/>
      <c r="AY178" s="777"/>
      <c r="AZ178" s="777"/>
      <c r="BA178" s="777"/>
      <c r="BB178" s="777"/>
      <c r="BC178" s="777"/>
      <c r="BD178" s="777"/>
      <c r="BE178" s="777"/>
      <c r="BF178" s="777"/>
      <c r="BG178" s="777"/>
      <c r="BH178" s="777"/>
      <c r="BI178" s="777"/>
      <c r="BJ178" s="777"/>
      <c r="BK178" s="777"/>
      <c r="BL178" s="777"/>
      <c r="BM178" s="777"/>
      <c r="BN178" s="777"/>
      <c r="BO178" s="777"/>
      <c r="BP178" s="777"/>
      <c r="BQ178" s="777"/>
      <c r="BR178" s="777"/>
      <c r="BS178" s="777"/>
      <c r="BT178" s="777"/>
      <c r="BU178" s="777"/>
      <c r="BV178" s="777"/>
      <c r="BW178" s="777"/>
      <c r="BX178" s="777"/>
      <c r="BY178" s="777"/>
      <c r="BZ178" s="777"/>
      <c r="CA178" s="777"/>
      <c r="CB178" s="777"/>
      <c r="CC178" s="777"/>
      <c r="CD178" s="777"/>
      <c r="CE178" s="777"/>
      <c r="CF178" s="777"/>
      <c r="CG178" s="777"/>
      <c r="CH178" s="777"/>
      <c r="CI178" s="777"/>
      <c r="CJ178" s="777"/>
      <c r="CK178" s="777"/>
      <c r="CL178" s="777"/>
      <c r="CM178" s="777"/>
    </row>
    <row r="179" spans="1:91" ht="16.3">
      <c r="A179" s="777"/>
      <c r="B179" s="801"/>
      <c r="C179" s="839" t="s">
        <v>86</v>
      </c>
      <c r="D179" s="840"/>
      <c r="E179" s="856"/>
      <c r="F179" s="842"/>
      <c r="G179" s="842"/>
      <c r="H179" s="856"/>
      <c r="I179" s="842"/>
      <c r="J179" s="842"/>
      <c r="K179" s="801" t="s">
        <v>939</v>
      </c>
      <c r="L179" s="777"/>
      <c r="M179" s="777"/>
      <c r="N179" s="777"/>
      <c r="O179" s="777"/>
      <c r="P179" s="777"/>
      <c r="Q179" s="777"/>
      <c r="R179" s="777"/>
      <c r="S179" s="777"/>
      <c r="T179" s="777"/>
      <c r="U179" s="777"/>
      <c r="V179" s="777"/>
      <c r="W179" s="777"/>
      <c r="X179" s="777"/>
      <c r="Y179" s="777"/>
      <c r="Z179" s="777"/>
      <c r="AA179" s="777"/>
      <c r="AB179" s="777"/>
      <c r="AC179" s="777"/>
      <c r="AD179" s="777"/>
      <c r="AE179" s="777"/>
      <c r="AF179" s="777"/>
      <c r="AG179" s="777"/>
      <c r="AH179" s="777"/>
      <c r="AI179" s="777"/>
      <c r="AJ179" s="777"/>
      <c r="AK179" s="777"/>
      <c r="AL179" s="777"/>
      <c r="AM179" s="777"/>
      <c r="AN179" s="777"/>
      <c r="AO179" s="777"/>
      <c r="AP179" s="777"/>
      <c r="AQ179" s="777"/>
      <c r="AR179" s="777"/>
      <c r="AS179" s="777"/>
      <c r="AT179" s="777"/>
      <c r="AU179" s="777"/>
      <c r="AV179" s="777"/>
      <c r="AW179" s="777"/>
      <c r="AX179" s="777"/>
      <c r="AY179" s="777"/>
      <c r="AZ179" s="777"/>
      <c r="BA179" s="777"/>
      <c r="BB179" s="777"/>
      <c r="BC179" s="777"/>
      <c r="BD179" s="777"/>
      <c r="BE179" s="777"/>
      <c r="BF179" s="777"/>
      <c r="BG179" s="777"/>
      <c r="BH179" s="777"/>
      <c r="BI179" s="777"/>
      <c r="BJ179" s="777"/>
      <c r="BK179" s="777"/>
      <c r="BL179" s="777"/>
      <c r="BM179" s="777"/>
      <c r="BN179" s="777"/>
      <c r="BO179" s="777"/>
      <c r="BP179" s="777"/>
      <c r="BQ179" s="777"/>
      <c r="BR179" s="777"/>
      <c r="BS179" s="777"/>
      <c r="BT179" s="777"/>
      <c r="BU179" s="777"/>
      <c r="BV179" s="777"/>
      <c r="BW179" s="777"/>
      <c r="BX179" s="777"/>
      <c r="BY179" s="777"/>
      <c r="BZ179" s="777"/>
      <c r="CA179" s="777"/>
      <c r="CB179" s="777"/>
      <c r="CC179" s="777"/>
      <c r="CD179" s="777"/>
      <c r="CE179" s="777"/>
      <c r="CF179" s="777"/>
      <c r="CG179" s="777"/>
      <c r="CH179" s="777"/>
      <c r="CI179" s="777"/>
      <c r="CJ179" s="777"/>
      <c r="CK179" s="777"/>
      <c r="CL179" s="777"/>
      <c r="CM179" s="777"/>
    </row>
    <row r="180" spans="1:91" s="37" customFormat="1" ht="16.3">
      <c r="A180" s="800"/>
      <c r="B180" s="844"/>
      <c r="C180" s="809" t="s">
        <v>110</v>
      </c>
      <c r="D180" s="810">
        <v>688</v>
      </c>
      <c r="E180" s="811" t="s">
        <v>52</v>
      </c>
      <c r="F180" s="854" t="s">
        <v>52</v>
      </c>
      <c r="G180" s="812" t="s">
        <v>52</v>
      </c>
      <c r="H180" s="811" t="s">
        <v>43</v>
      </c>
      <c r="I180" s="812"/>
      <c r="J180" s="812"/>
      <c r="K180" s="843"/>
      <c r="L180" s="800"/>
      <c r="M180" s="800"/>
      <c r="N180" s="800"/>
      <c r="O180" s="800"/>
      <c r="P180" s="800"/>
      <c r="Q180" s="800"/>
      <c r="R180" s="800"/>
      <c r="S180" s="800"/>
      <c r="T180" s="800"/>
      <c r="U180" s="800"/>
      <c r="V180" s="800"/>
      <c r="W180" s="800"/>
      <c r="X180" s="800"/>
      <c r="Y180" s="800"/>
      <c r="Z180" s="800"/>
      <c r="AA180" s="800"/>
      <c r="AB180" s="800"/>
      <c r="AC180" s="800"/>
      <c r="AD180" s="800"/>
      <c r="AE180" s="800"/>
      <c r="AF180" s="800"/>
      <c r="AG180" s="800"/>
      <c r="AH180" s="800"/>
      <c r="AI180" s="800"/>
      <c r="AJ180" s="800"/>
      <c r="AK180" s="800"/>
      <c r="AL180" s="800"/>
      <c r="AM180" s="800"/>
      <c r="AN180" s="800"/>
      <c r="AO180" s="800"/>
      <c r="AP180" s="800"/>
      <c r="AQ180" s="800"/>
      <c r="AR180" s="800"/>
      <c r="AS180" s="800"/>
      <c r="AT180" s="800"/>
      <c r="AU180" s="800"/>
      <c r="AV180" s="800"/>
      <c r="AW180" s="800"/>
      <c r="AX180" s="800"/>
      <c r="AY180" s="800"/>
      <c r="AZ180" s="800"/>
      <c r="BA180" s="800"/>
      <c r="BB180" s="800"/>
      <c r="BC180" s="800"/>
      <c r="BD180" s="800"/>
      <c r="BE180" s="800"/>
      <c r="BF180" s="800"/>
      <c r="BG180" s="800"/>
      <c r="BH180" s="800"/>
      <c r="BI180" s="800"/>
      <c r="BJ180" s="800"/>
      <c r="BK180" s="800"/>
      <c r="BL180" s="800"/>
      <c r="BM180" s="800"/>
      <c r="BN180" s="800"/>
      <c r="BO180" s="800"/>
      <c r="BP180" s="800"/>
      <c r="BQ180" s="800"/>
      <c r="BR180" s="800"/>
      <c r="BS180" s="800"/>
      <c r="BT180" s="800"/>
      <c r="BU180" s="800"/>
      <c r="BV180" s="800"/>
      <c r="BW180" s="800"/>
      <c r="BX180" s="800"/>
      <c r="BY180" s="800"/>
      <c r="BZ180" s="800"/>
      <c r="CA180" s="800"/>
      <c r="CB180" s="800"/>
      <c r="CC180" s="800"/>
      <c r="CD180" s="800"/>
      <c r="CE180" s="800"/>
      <c r="CF180" s="800"/>
      <c r="CG180" s="800"/>
      <c r="CH180" s="800"/>
      <c r="CI180" s="800"/>
      <c r="CJ180" s="800"/>
      <c r="CK180" s="800"/>
      <c r="CL180" s="800"/>
      <c r="CM180" s="800"/>
    </row>
    <row r="181" spans="1:91" s="58" customFormat="1" ht="17.5" customHeight="1">
      <c r="A181" s="857"/>
      <c r="B181" s="858"/>
      <c r="C181" s="809" t="s">
        <v>111</v>
      </c>
      <c r="D181" s="810">
        <v>788</v>
      </c>
      <c r="E181" s="811" t="s">
        <v>52</v>
      </c>
      <c r="F181" s="812">
        <v>66</v>
      </c>
      <c r="G181" s="812">
        <v>25</v>
      </c>
      <c r="H181" s="811" t="s">
        <v>43</v>
      </c>
      <c r="I181" s="812"/>
      <c r="J181" s="812"/>
      <c r="K181" s="843"/>
      <c r="L181" s="857"/>
      <c r="M181" s="857"/>
      <c r="N181" s="857"/>
      <c r="O181" s="857"/>
      <c r="P181" s="857"/>
      <c r="Q181" s="857"/>
      <c r="R181" s="857"/>
      <c r="S181" s="857"/>
      <c r="T181" s="857"/>
      <c r="U181" s="857"/>
      <c r="V181" s="857"/>
      <c r="W181" s="857"/>
      <c r="X181" s="857"/>
      <c r="Y181" s="857"/>
      <c r="Z181" s="857"/>
      <c r="AA181" s="857"/>
      <c r="AB181" s="857"/>
      <c r="AC181" s="857"/>
      <c r="AD181" s="857"/>
      <c r="AE181" s="857"/>
      <c r="AF181" s="857"/>
      <c r="AG181" s="857"/>
      <c r="AH181" s="857"/>
      <c r="AI181" s="857"/>
      <c r="AJ181" s="857"/>
      <c r="AK181" s="857"/>
      <c r="AL181" s="857"/>
      <c r="AM181" s="857"/>
      <c r="AN181" s="857"/>
      <c r="AO181" s="857"/>
      <c r="AP181" s="857"/>
      <c r="AQ181" s="857"/>
      <c r="AR181" s="857"/>
      <c r="AS181" s="857"/>
      <c r="AT181" s="857"/>
      <c r="AU181" s="857"/>
      <c r="AV181" s="857"/>
      <c r="AW181" s="857"/>
      <c r="AX181" s="857"/>
      <c r="AY181" s="857"/>
      <c r="AZ181" s="857"/>
      <c r="BA181" s="857"/>
      <c r="BB181" s="857"/>
      <c r="BC181" s="857"/>
      <c r="BD181" s="857"/>
      <c r="BE181" s="857"/>
      <c r="BF181" s="857"/>
      <c r="BG181" s="857"/>
      <c r="BH181" s="857"/>
      <c r="BI181" s="857"/>
      <c r="BJ181" s="857"/>
      <c r="BK181" s="857"/>
      <c r="BL181" s="857"/>
      <c r="BM181" s="857"/>
      <c r="BN181" s="857"/>
      <c r="BO181" s="857"/>
      <c r="BP181" s="857"/>
      <c r="BQ181" s="857"/>
      <c r="BR181" s="857"/>
      <c r="BS181" s="857"/>
      <c r="BT181" s="857"/>
      <c r="BU181" s="857"/>
      <c r="BV181" s="857"/>
      <c r="BW181" s="857"/>
      <c r="BX181" s="857"/>
      <c r="BY181" s="857"/>
      <c r="BZ181" s="857"/>
      <c r="CA181" s="857"/>
      <c r="CB181" s="857"/>
      <c r="CC181" s="857"/>
      <c r="CD181" s="857"/>
      <c r="CE181" s="857"/>
      <c r="CF181" s="857"/>
      <c r="CG181" s="857"/>
      <c r="CH181" s="857"/>
      <c r="CI181" s="857"/>
      <c r="CJ181" s="857"/>
      <c r="CK181" s="857"/>
      <c r="CL181" s="857"/>
      <c r="CM181" s="857"/>
    </row>
    <row r="182" spans="1:91" s="58" customFormat="1" ht="17.5" customHeight="1">
      <c r="A182" s="857"/>
      <c r="B182" s="809"/>
      <c r="C182" s="809" t="s">
        <v>112</v>
      </c>
      <c r="D182" s="810">
        <v>2863</v>
      </c>
      <c r="E182" s="811" t="s">
        <v>52</v>
      </c>
      <c r="F182" s="854" t="s">
        <v>52</v>
      </c>
      <c r="G182" s="812">
        <v>25</v>
      </c>
      <c r="H182" s="811" t="s">
        <v>43</v>
      </c>
      <c r="I182" s="812"/>
      <c r="J182" s="812"/>
      <c r="K182" s="843"/>
      <c r="L182" s="857"/>
      <c r="M182" s="857"/>
      <c r="N182" s="857"/>
      <c r="O182" s="857"/>
      <c r="P182" s="857"/>
      <c r="Q182" s="857"/>
      <c r="R182" s="857"/>
      <c r="S182" s="857"/>
      <c r="T182" s="857"/>
      <c r="U182" s="857"/>
      <c r="V182" s="857"/>
      <c r="W182" s="857"/>
      <c r="X182" s="857"/>
      <c r="Y182" s="857"/>
      <c r="Z182" s="857"/>
      <c r="AA182" s="857"/>
      <c r="AB182" s="857"/>
      <c r="AC182" s="857"/>
      <c r="AD182" s="857"/>
      <c r="AE182" s="857"/>
      <c r="AF182" s="857"/>
      <c r="AG182" s="857"/>
      <c r="AH182" s="857"/>
      <c r="AI182" s="857"/>
      <c r="AJ182" s="857"/>
      <c r="AK182" s="857"/>
      <c r="AL182" s="857"/>
      <c r="AM182" s="857"/>
      <c r="AN182" s="857"/>
      <c r="AO182" s="857"/>
      <c r="AP182" s="857"/>
      <c r="AQ182" s="857"/>
      <c r="AR182" s="857"/>
      <c r="AS182" s="857"/>
      <c r="AT182" s="857"/>
      <c r="AU182" s="857"/>
      <c r="AV182" s="857"/>
      <c r="AW182" s="857"/>
      <c r="AX182" s="857"/>
      <c r="AY182" s="857"/>
      <c r="AZ182" s="857"/>
      <c r="BA182" s="857"/>
      <c r="BB182" s="857"/>
      <c r="BC182" s="857"/>
      <c r="BD182" s="857"/>
      <c r="BE182" s="857"/>
      <c r="BF182" s="857"/>
      <c r="BG182" s="857"/>
      <c r="BH182" s="857"/>
      <c r="BI182" s="857"/>
      <c r="BJ182" s="857"/>
      <c r="BK182" s="857"/>
      <c r="BL182" s="857"/>
      <c r="BM182" s="857"/>
      <c r="BN182" s="857"/>
      <c r="BO182" s="857"/>
      <c r="BP182" s="857"/>
      <c r="BQ182" s="857"/>
      <c r="BR182" s="857"/>
      <c r="BS182" s="857"/>
      <c r="BT182" s="857"/>
      <c r="BU182" s="857"/>
      <c r="BV182" s="857"/>
      <c r="BW182" s="857"/>
      <c r="BX182" s="857"/>
      <c r="BY182" s="857"/>
      <c r="BZ182" s="857"/>
      <c r="CA182" s="857"/>
      <c r="CB182" s="857"/>
      <c r="CC182" s="857"/>
      <c r="CD182" s="857"/>
      <c r="CE182" s="857"/>
      <c r="CF182" s="857"/>
      <c r="CG182" s="857"/>
      <c r="CH182" s="857"/>
      <c r="CI182" s="857"/>
      <c r="CJ182" s="857"/>
      <c r="CK182" s="857"/>
      <c r="CL182" s="857"/>
      <c r="CM182" s="857"/>
    </row>
    <row r="183" spans="1:91" s="58" customFormat="1" ht="17.5" customHeight="1">
      <c r="A183" s="857"/>
      <c r="B183" s="809"/>
      <c r="C183" s="809" t="s">
        <v>951</v>
      </c>
      <c r="D183" s="810">
        <v>4917</v>
      </c>
      <c r="E183" s="811" t="s">
        <v>52</v>
      </c>
      <c r="F183" s="854" t="s">
        <v>52</v>
      </c>
      <c r="G183" s="812">
        <v>25</v>
      </c>
      <c r="H183" s="811" t="s">
        <v>43</v>
      </c>
      <c r="I183" s="812"/>
      <c r="J183" s="812"/>
      <c r="K183" s="843"/>
      <c r="L183" s="857"/>
      <c r="M183" s="857"/>
      <c r="N183" s="857"/>
      <c r="O183" s="857"/>
      <c r="P183" s="857"/>
      <c r="Q183" s="857"/>
      <c r="R183" s="857"/>
      <c r="S183" s="857"/>
      <c r="T183" s="857"/>
      <c r="U183" s="857"/>
      <c r="V183" s="857"/>
      <c r="W183" s="857"/>
      <c r="X183" s="857"/>
      <c r="Y183" s="857"/>
      <c r="Z183" s="857"/>
      <c r="AA183" s="857"/>
      <c r="AB183" s="857"/>
      <c r="AC183" s="857"/>
      <c r="AD183" s="857"/>
      <c r="AE183" s="857"/>
      <c r="AF183" s="857"/>
      <c r="AG183" s="857"/>
      <c r="AH183" s="857"/>
      <c r="AI183" s="857"/>
      <c r="AJ183" s="857"/>
      <c r="AK183" s="857"/>
      <c r="AL183" s="857"/>
      <c r="AM183" s="857"/>
      <c r="AN183" s="857"/>
      <c r="AO183" s="857"/>
      <c r="AP183" s="857"/>
      <c r="AQ183" s="857"/>
      <c r="AR183" s="857"/>
      <c r="AS183" s="857"/>
      <c r="AT183" s="857"/>
      <c r="AU183" s="857"/>
      <c r="AV183" s="857"/>
      <c r="AW183" s="857"/>
      <c r="AX183" s="857"/>
      <c r="AY183" s="857"/>
      <c r="AZ183" s="857"/>
      <c r="BA183" s="857"/>
      <c r="BB183" s="857"/>
      <c r="BC183" s="857"/>
      <c r="BD183" s="857"/>
      <c r="BE183" s="857"/>
      <c r="BF183" s="857"/>
      <c r="BG183" s="857"/>
      <c r="BH183" s="857"/>
      <c r="BI183" s="857"/>
      <c r="BJ183" s="857"/>
      <c r="BK183" s="857"/>
      <c r="BL183" s="857"/>
      <c r="BM183" s="857"/>
      <c r="BN183" s="857"/>
      <c r="BO183" s="857"/>
      <c r="BP183" s="857"/>
      <c r="BQ183" s="857"/>
      <c r="BR183" s="857"/>
      <c r="BS183" s="857"/>
      <c r="BT183" s="857"/>
      <c r="BU183" s="857"/>
      <c r="BV183" s="857"/>
      <c r="BW183" s="857"/>
      <c r="BX183" s="857"/>
      <c r="BY183" s="857"/>
      <c r="BZ183" s="857"/>
      <c r="CA183" s="857"/>
      <c r="CB183" s="857"/>
      <c r="CC183" s="857"/>
      <c r="CD183" s="857"/>
      <c r="CE183" s="857"/>
      <c r="CF183" s="857"/>
      <c r="CG183" s="857"/>
      <c r="CH183" s="857"/>
      <c r="CI183" s="857"/>
      <c r="CJ183" s="857"/>
      <c r="CK183" s="857"/>
      <c r="CL183" s="857"/>
      <c r="CM183" s="857"/>
    </row>
    <row r="184" spans="1:91" s="58" customFormat="1" ht="16.3">
      <c r="A184" s="857"/>
      <c r="B184" s="809"/>
      <c r="C184" s="846" t="s">
        <v>92</v>
      </c>
      <c r="D184" s="810"/>
      <c r="E184" s="811"/>
      <c r="F184" s="812"/>
      <c r="G184" s="812"/>
      <c r="H184" s="811"/>
      <c r="I184" s="812"/>
      <c r="J184" s="812"/>
      <c r="K184" s="843"/>
      <c r="L184" s="857"/>
      <c r="M184" s="857"/>
      <c r="N184" s="857"/>
      <c r="O184" s="857"/>
      <c r="P184" s="857"/>
      <c r="Q184" s="857"/>
      <c r="R184" s="857"/>
      <c r="S184" s="857"/>
      <c r="T184" s="857"/>
      <c r="U184" s="857"/>
      <c r="V184" s="857"/>
      <c r="W184" s="857"/>
      <c r="X184" s="857"/>
      <c r="Y184" s="857"/>
      <c r="Z184" s="857"/>
      <c r="AA184" s="857"/>
      <c r="AB184" s="857"/>
      <c r="AC184" s="857"/>
      <c r="AD184" s="857"/>
      <c r="AE184" s="857"/>
      <c r="AF184" s="857"/>
      <c r="AG184" s="857"/>
      <c r="AH184" s="857"/>
      <c r="AI184" s="857"/>
      <c r="AJ184" s="857"/>
      <c r="AK184" s="857"/>
      <c r="AL184" s="857"/>
      <c r="AM184" s="857"/>
      <c r="AN184" s="857"/>
      <c r="AO184" s="857"/>
      <c r="AP184" s="857"/>
      <c r="AQ184" s="857"/>
      <c r="AR184" s="857"/>
      <c r="AS184" s="857"/>
      <c r="AT184" s="857"/>
      <c r="AU184" s="857"/>
      <c r="AV184" s="857"/>
      <c r="AW184" s="857"/>
      <c r="AX184" s="857"/>
      <c r="AY184" s="857"/>
      <c r="AZ184" s="857"/>
      <c r="BA184" s="857"/>
      <c r="BB184" s="857"/>
      <c r="BC184" s="857"/>
      <c r="BD184" s="857"/>
      <c r="BE184" s="857"/>
      <c r="BF184" s="857"/>
      <c r="BG184" s="857"/>
      <c r="BH184" s="857"/>
      <c r="BI184" s="857"/>
      <c r="BJ184" s="857"/>
      <c r="BK184" s="857"/>
      <c r="BL184" s="857"/>
      <c r="BM184" s="857"/>
      <c r="BN184" s="857"/>
      <c r="BO184" s="857"/>
      <c r="BP184" s="857"/>
      <c r="BQ184" s="857"/>
      <c r="BR184" s="857"/>
      <c r="BS184" s="857"/>
      <c r="BT184" s="857"/>
      <c r="BU184" s="857"/>
      <c r="BV184" s="857"/>
      <c r="BW184" s="857"/>
      <c r="BX184" s="857"/>
      <c r="BY184" s="857"/>
      <c r="BZ184" s="857"/>
      <c r="CA184" s="857"/>
      <c r="CB184" s="857"/>
      <c r="CC184" s="857"/>
      <c r="CD184" s="857"/>
      <c r="CE184" s="857"/>
      <c r="CF184" s="857"/>
      <c r="CG184" s="857"/>
      <c r="CH184" s="857"/>
      <c r="CI184" s="857"/>
      <c r="CJ184" s="857"/>
      <c r="CK184" s="857"/>
      <c r="CL184" s="857"/>
      <c r="CM184" s="857"/>
    </row>
    <row r="185" spans="1:91" s="860" customFormat="1" ht="16.3">
      <c r="A185" s="859"/>
      <c r="B185" s="809"/>
      <c r="C185" s="809" t="s">
        <v>113</v>
      </c>
      <c r="D185" s="810">
        <v>1820</v>
      </c>
      <c r="E185" s="811" t="s">
        <v>52</v>
      </c>
      <c r="F185" s="812" t="s">
        <v>52</v>
      </c>
      <c r="G185" s="812">
        <v>25</v>
      </c>
      <c r="H185" s="811" t="s">
        <v>43</v>
      </c>
      <c r="I185" s="812"/>
      <c r="J185" s="812"/>
      <c r="K185" s="843"/>
      <c r="L185" s="859"/>
      <c r="M185" s="859"/>
      <c r="N185" s="859"/>
      <c r="O185" s="859"/>
      <c r="P185" s="859"/>
      <c r="Q185" s="859"/>
      <c r="R185" s="859"/>
      <c r="S185" s="859"/>
      <c r="T185" s="859"/>
      <c r="U185" s="859"/>
      <c r="V185" s="859"/>
      <c r="W185" s="859"/>
      <c r="X185" s="859"/>
      <c r="Y185" s="859"/>
      <c r="Z185" s="859"/>
      <c r="AA185" s="859"/>
      <c r="AB185" s="859"/>
      <c r="AC185" s="859"/>
      <c r="AD185" s="859"/>
      <c r="AE185" s="859"/>
      <c r="AF185" s="859"/>
      <c r="AG185" s="859"/>
      <c r="AH185" s="859"/>
      <c r="AI185" s="859"/>
      <c r="AJ185" s="859"/>
      <c r="AK185" s="859"/>
      <c r="AL185" s="859"/>
      <c r="AM185" s="859"/>
      <c r="AN185" s="859"/>
      <c r="AO185" s="859"/>
      <c r="AP185" s="859"/>
      <c r="AQ185" s="859"/>
      <c r="AR185" s="859"/>
      <c r="AS185" s="859"/>
      <c r="AT185" s="859"/>
      <c r="AU185" s="859"/>
      <c r="AV185" s="859"/>
      <c r="AW185" s="859"/>
      <c r="AX185" s="859"/>
      <c r="AY185" s="859"/>
      <c r="AZ185" s="859"/>
      <c r="BA185" s="859"/>
      <c r="BB185" s="859"/>
      <c r="BC185" s="859"/>
      <c r="BD185" s="859"/>
      <c r="BE185" s="859"/>
      <c r="BF185" s="859"/>
      <c r="BG185" s="859"/>
      <c r="BH185" s="859"/>
      <c r="BI185" s="859"/>
      <c r="BJ185" s="859"/>
      <c r="BK185" s="859"/>
      <c r="BL185" s="859"/>
      <c r="BM185" s="859"/>
      <c r="BN185" s="859"/>
      <c r="BO185" s="859"/>
      <c r="BP185" s="859"/>
      <c r="BQ185" s="859"/>
      <c r="BR185" s="859"/>
      <c r="BS185" s="859"/>
      <c r="BT185" s="859"/>
      <c r="BU185" s="859"/>
      <c r="BV185" s="859"/>
      <c r="BW185" s="859"/>
      <c r="BX185" s="859"/>
      <c r="BY185" s="859"/>
      <c r="BZ185" s="859"/>
      <c r="CA185" s="859"/>
      <c r="CB185" s="859"/>
      <c r="CC185" s="859"/>
      <c r="CD185" s="859"/>
      <c r="CE185" s="859"/>
      <c r="CF185" s="859"/>
      <c r="CG185" s="859"/>
      <c r="CH185" s="859"/>
      <c r="CI185" s="859"/>
      <c r="CJ185" s="859"/>
      <c r="CK185" s="859"/>
      <c r="CL185" s="859"/>
      <c r="CM185" s="859"/>
    </row>
    <row r="186" spans="1:91" s="37" customFormat="1" ht="16.3">
      <c r="A186" s="800"/>
      <c r="B186" s="809"/>
      <c r="C186" s="809" t="s">
        <v>114</v>
      </c>
      <c r="D186" s="810">
        <v>1965</v>
      </c>
      <c r="E186" s="811" t="s">
        <v>52</v>
      </c>
      <c r="F186" s="812" t="s">
        <v>52</v>
      </c>
      <c r="G186" s="812">
        <v>25</v>
      </c>
      <c r="H186" s="811" t="s">
        <v>43</v>
      </c>
      <c r="I186" s="812"/>
      <c r="J186" s="812"/>
      <c r="K186" s="843"/>
      <c r="L186" s="800"/>
      <c r="M186" s="800"/>
      <c r="N186" s="800"/>
      <c r="O186" s="800"/>
      <c r="P186" s="800"/>
      <c r="Q186" s="800"/>
      <c r="R186" s="800"/>
      <c r="S186" s="800"/>
      <c r="T186" s="800"/>
      <c r="U186" s="800"/>
      <c r="V186" s="800"/>
      <c r="W186" s="800"/>
      <c r="X186" s="800"/>
      <c r="Y186" s="800"/>
      <c r="Z186" s="800"/>
      <c r="AA186" s="800"/>
      <c r="AB186" s="800"/>
      <c r="AC186" s="800"/>
      <c r="AD186" s="800"/>
      <c r="AE186" s="800"/>
      <c r="AF186" s="800"/>
      <c r="AG186" s="800"/>
      <c r="AH186" s="800"/>
      <c r="AI186" s="800"/>
      <c r="AJ186" s="800"/>
      <c r="AK186" s="800"/>
      <c r="AL186" s="800"/>
      <c r="AM186" s="800"/>
      <c r="AN186" s="800"/>
      <c r="AO186" s="800"/>
      <c r="AP186" s="800"/>
      <c r="AQ186" s="800"/>
      <c r="AR186" s="800"/>
      <c r="AS186" s="800"/>
      <c r="AT186" s="800"/>
      <c r="AU186" s="800"/>
      <c r="AV186" s="800"/>
      <c r="AW186" s="800"/>
      <c r="AX186" s="800"/>
      <c r="AY186" s="800"/>
      <c r="AZ186" s="800"/>
      <c r="BA186" s="800"/>
      <c r="BB186" s="800"/>
      <c r="BC186" s="800"/>
      <c r="BD186" s="800"/>
      <c r="BE186" s="800"/>
      <c r="BF186" s="800"/>
      <c r="BG186" s="800"/>
      <c r="BH186" s="800"/>
      <c r="BI186" s="800"/>
      <c r="BJ186" s="800"/>
      <c r="BK186" s="800"/>
      <c r="BL186" s="800"/>
      <c r="BM186" s="800"/>
      <c r="BN186" s="800"/>
      <c r="BO186" s="800"/>
      <c r="BP186" s="800"/>
      <c r="BQ186" s="800"/>
      <c r="BR186" s="800"/>
      <c r="BS186" s="800"/>
      <c r="BT186" s="800"/>
      <c r="BU186" s="800"/>
      <c r="BV186" s="800"/>
      <c r="BW186" s="800"/>
      <c r="BX186" s="800"/>
      <c r="BY186" s="800"/>
      <c r="BZ186" s="800"/>
      <c r="CA186" s="800"/>
      <c r="CB186" s="800"/>
      <c r="CC186" s="800"/>
      <c r="CD186" s="800"/>
      <c r="CE186" s="800"/>
      <c r="CF186" s="800"/>
      <c r="CG186" s="800"/>
      <c r="CH186" s="800"/>
      <c r="CI186" s="800"/>
      <c r="CJ186" s="800"/>
      <c r="CK186" s="800"/>
      <c r="CL186" s="800"/>
      <c r="CM186" s="800"/>
    </row>
    <row r="187" spans="1:91" s="37" customFormat="1" ht="16.3">
      <c r="A187" s="800"/>
      <c r="B187" s="809"/>
      <c r="C187" s="809" t="s">
        <v>115</v>
      </c>
      <c r="D187" s="810">
        <v>1965</v>
      </c>
      <c r="E187" s="811" t="s">
        <v>52</v>
      </c>
      <c r="F187" s="812" t="s">
        <v>52</v>
      </c>
      <c r="G187" s="812">
        <v>25</v>
      </c>
      <c r="H187" s="811" t="s">
        <v>43</v>
      </c>
      <c r="I187" s="812"/>
      <c r="J187" s="812"/>
      <c r="K187" s="843"/>
      <c r="L187" s="800"/>
      <c r="M187" s="800"/>
      <c r="N187" s="800"/>
      <c r="O187" s="800"/>
      <c r="P187" s="800"/>
      <c r="Q187" s="800"/>
      <c r="R187" s="800"/>
      <c r="S187" s="800"/>
      <c r="T187" s="800"/>
      <c r="U187" s="800"/>
      <c r="V187" s="800"/>
      <c r="W187" s="800"/>
      <c r="X187" s="800"/>
      <c r="Y187" s="800"/>
      <c r="Z187" s="800"/>
      <c r="AA187" s="800"/>
      <c r="AB187" s="800"/>
      <c r="AC187" s="800"/>
      <c r="AD187" s="800"/>
      <c r="AE187" s="800"/>
      <c r="AF187" s="800"/>
      <c r="AG187" s="800"/>
      <c r="AH187" s="800"/>
      <c r="AI187" s="800"/>
      <c r="AJ187" s="800"/>
      <c r="AK187" s="800"/>
      <c r="AL187" s="800"/>
      <c r="AM187" s="800"/>
      <c r="AN187" s="800"/>
      <c r="AO187" s="800"/>
      <c r="AP187" s="800"/>
      <c r="AQ187" s="800"/>
      <c r="AR187" s="800"/>
      <c r="AS187" s="800"/>
      <c r="AT187" s="800"/>
      <c r="AU187" s="800"/>
      <c r="AV187" s="800"/>
      <c r="AW187" s="800"/>
      <c r="AX187" s="800"/>
      <c r="AY187" s="800"/>
      <c r="AZ187" s="800"/>
      <c r="BA187" s="800"/>
      <c r="BB187" s="800"/>
      <c r="BC187" s="800"/>
      <c r="BD187" s="800"/>
      <c r="BE187" s="800"/>
      <c r="BF187" s="800"/>
      <c r="BG187" s="800"/>
      <c r="BH187" s="800"/>
      <c r="BI187" s="800"/>
      <c r="BJ187" s="800"/>
      <c r="BK187" s="800"/>
      <c r="BL187" s="800"/>
      <c r="BM187" s="800"/>
      <c r="BN187" s="800"/>
      <c r="BO187" s="800"/>
      <c r="BP187" s="800"/>
      <c r="BQ187" s="800"/>
      <c r="BR187" s="800"/>
      <c r="BS187" s="800"/>
      <c r="BT187" s="800"/>
      <c r="BU187" s="800"/>
      <c r="BV187" s="800"/>
      <c r="BW187" s="800"/>
      <c r="BX187" s="800"/>
      <c r="BY187" s="800"/>
      <c r="BZ187" s="800"/>
      <c r="CA187" s="800"/>
      <c r="CB187" s="800"/>
      <c r="CC187" s="800"/>
      <c r="CD187" s="800"/>
      <c r="CE187" s="800"/>
      <c r="CF187" s="800"/>
      <c r="CG187" s="800"/>
      <c r="CH187" s="800"/>
      <c r="CI187" s="800"/>
      <c r="CJ187" s="800"/>
      <c r="CK187" s="800"/>
      <c r="CL187" s="800"/>
      <c r="CM187" s="800"/>
    </row>
    <row r="188" spans="1:91" s="37" customFormat="1" ht="16.3">
      <c r="A188" s="800"/>
      <c r="B188" s="816"/>
      <c r="C188" s="818" t="s">
        <v>116</v>
      </c>
      <c r="D188" s="823">
        <v>2098</v>
      </c>
      <c r="E188" s="861" t="s">
        <v>52</v>
      </c>
      <c r="F188" s="821" t="s">
        <v>52</v>
      </c>
      <c r="G188" s="821">
        <v>25</v>
      </c>
      <c r="H188" s="862" t="s">
        <v>43</v>
      </c>
      <c r="I188" s="821"/>
      <c r="J188" s="821"/>
      <c r="K188" s="847"/>
      <c r="L188" s="800"/>
      <c r="M188" s="800"/>
      <c r="N188" s="800"/>
      <c r="O188" s="800"/>
      <c r="P188" s="800"/>
      <c r="Q188" s="800"/>
      <c r="R188" s="800"/>
      <c r="S188" s="800"/>
      <c r="T188" s="800"/>
      <c r="U188" s="800"/>
      <c r="V188" s="800"/>
      <c r="W188" s="800"/>
      <c r="X188" s="800"/>
      <c r="Y188" s="800"/>
      <c r="Z188" s="800"/>
      <c r="AA188" s="800"/>
      <c r="AB188" s="800"/>
      <c r="AC188" s="800"/>
      <c r="AD188" s="800"/>
      <c r="AE188" s="800"/>
      <c r="AF188" s="800"/>
      <c r="AG188" s="800"/>
      <c r="AH188" s="800"/>
      <c r="AI188" s="800"/>
      <c r="AJ188" s="800"/>
      <c r="AK188" s="800"/>
      <c r="AL188" s="800"/>
      <c r="AM188" s="800"/>
      <c r="AN188" s="800"/>
      <c r="AO188" s="800"/>
      <c r="AP188" s="800"/>
      <c r="AQ188" s="800"/>
      <c r="AR188" s="800"/>
      <c r="AS188" s="800"/>
      <c r="AT188" s="800"/>
      <c r="AU188" s="800"/>
      <c r="AV188" s="800"/>
      <c r="AW188" s="800"/>
      <c r="AX188" s="800"/>
      <c r="AY188" s="800"/>
      <c r="AZ188" s="800"/>
      <c r="BA188" s="800"/>
      <c r="BB188" s="800"/>
      <c r="BC188" s="800"/>
      <c r="BD188" s="800"/>
      <c r="BE188" s="800"/>
      <c r="BF188" s="800"/>
      <c r="BG188" s="800"/>
      <c r="BH188" s="800"/>
      <c r="BI188" s="800"/>
      <c r="BJ188" s="800"/>
      <c r="BK188" s="800"/>
      <c r="BL188" s="800"/>
      <c r="BM188" s="800"/>
      <c r="BN188" s="800"/>
      <c r="BO188" s="800"/>
      <c r="BP188" s="800"/>
      <c r="BQ188" s="800"/>
      <c r="BR188" s="800"/>
      <c r="BS188" s="800"/>
      <c r="BT188" s="800"/>
      <c r="BU188" s="800"/>
      <c r="BV188" s="800"/>
      <c r="BW188" s="800"/>
      <c r="BX188" s="800"/>
      <c r="BY188" s="800"/>
      <c r="BZ188" s="800"/>
      <c r="CA188" s="800"/>
      <c r="CB188" s="800"/>
      <c r="CC188" s="800"/>
      <c r="CD188" s="800"/>
      <c r="CE188" s="800"/>
      <c r="CF188" s="800"/>
      <c r="CG188" s="800"/>
      <c r="CH188" s="800"/>
      <c r="CI188" s="800"/>
      <c r="CJ188" s="800"/>
      <c r="CK188" s="800"/>
      <c r="CL188" s="800"/>
      <c r="CM188" s="800"/>
    </row>
    <row r="189" spans="1:91" ht="16.3">
      <c r="A189" s="777"/>
      <c r="B189" s="801" t="s">
        <v>69</v>
      </c>
      <c r="C189" s="802" t="s">
        <v>70</v>
      </c>
      <c r="D189" s="803"/>
      <c r="E189" s="804"/>
      <c r="F189" s="805"/>
      <c r="G189" s="805"/>
      <c r="H189" s="804"/>
      <c r="I189" s="805"/>
      <c r="J189" s="806"/>
      <c r="K189" s="843" t="s">
        <v>940</v>
      </c>
      <c r="L189" s="777"/>
      <c r="M189" s="777"/>
      <c r="N189" s="777"/>
      <c r="O189" s="777"/>
      <c r="P189" s="777"/>
      <c r="Q189" s="777"/>
      <c r="R189" s="777"/>
      <c r="S189" s="777"/>
      <c r="T189" s="777"/>
      <c r="U189" s="777"/>
      <c r="V189" s="777"/>
      <c r="W189" s="777"/>
      <c r="X189" s="777"/>
      <c r="Y189" s="777"/>
      <c r="Z189" s="777"/>
      <c r="AA189" s="777"/>
      <c r="AB189" s="777"/>
      <c r="AC189" s="777"/>
      <c r="AD189" s="777"/>
      <c r="AE189" s="777"/>
      <c r="AF189" s="777"/>
      <c r="AG189" s="777"/>
      <c r="AH189" s="777"/>
      <c r="AI189" s="777"/>
      <c r="AJ189" s="777"/>
      <c r="AK189" s="777"/>
      <c r="AL189" s="777"/>
      <c r="AM189" s="777"/>
      <c r="AN189" s="777"/>
      <c r="AO189" s="777"/>
      <c r="AP189" s="777"/>
      <c r="AQ189" s="777"/>
      <c r="AR189" s="777"/>
      <c r="AS189" s="777"/>
      <c r="AT189" s="777"/>
      <c r="AU189" s="777"/>
      <c r="AV189" s="777"/>
      <c r="AW189" s="777"/>
      <c r="AX189" s="777"/>
      <c r="AY189" s="777"/>
      <c r="AZ189" s="777"/>
      <c r="BA189" s="777"/>
      <c r="BB189" s="777"/>
      <c r="BC189" s="777"/>
      <c r="BD189" s="777"/>
      <c r="BE189" s="777"/>
      <c r="BF189" s="777"/>
      <c r="BG189" s="777"/>
      <c r="BH189" s="777"/>
      <c r="BI189" s="777"/>
      <c r="BJ189" s="777"/>
      <c r="BK189" s="777"/>
      <c r="BL189" s="777"/>
      <c r="BM189" s="777"/>
      <c r="BN189" s="777"/>
      <c r="BO189" s="777"/>
      <c r="BP189" s="777"/>
      <c r="BQ189" s="777"/>
      <c r="BR189" s="777"/>
      <c r="BS189" s="777"/>
      <c r="BT189" s="777"/>
      <c r="BU189" s="777"/>
      <c r="BV189" s="777"/>
      <c r="BW189" s="777"/>
      <c r="BX189" s="777"/>
      <c r="BY189" s="777"/>
      <c r="BZ189" s="777"/>
      <c r="CA189" s="777"/>
      <c r="CB189" s="777"/>
      <c r="CC189" s="777"/>
      <c r="CD189" s="777"/>
      <c r="CE189" s="777"/>
      <c r="CF189" s="777"/>
      <c r="CG189" s="777"/>
      <c r="CH189" s="777"/>
      <c r="CI189" s="777"/>
      <c r="CJ189" s="777"/>
      <c r="CK189" s="777"/>
      <c r="CL189" s="777"/>
      <c r="CM189" s="777"/>
    </row>
    <row r="190" spans="1:91" ht="16.3">
      <c r="A190" s="777"/>
      <c r="B190" s="808" t="s">
        <v>71</v>
      </c>
      <c r="C190" s="809" t="s">
        <v>105</v>
      </c>
      <c r="D190" s="810">
        <v>418</v>
      </c>
      <c r="E190" s="811">
        <v>66</v>
      </c>
      <c r="F190" s="812">
        <v>35</v>
      </c>
      <c r="G190" s="812">
        <v>25</v>
      </c>
      <c r="H190" s="811" t="s">
        <v>43</v>
      </c>
      <c r="I190" s="812"/>
      <c r="J190" s="812"/>
      <c r="K190" s="843"/>
      <c r="L190" s="777"/>
      <c r="M190" s="777"/>
      <c r="N190" s="777"/>
      <c r="O190" s="777"/>
      <c r="P190" s="777"/>
      <c r="Q190" s="777"/>
      <c r="R190" s="777"/>
      <c r="S190" s="777"/>
      <c r="T190" s="777"/>
      <c r="U190" s="777"/>
      <c r="V190" s="777"/>
      <c r="W190" s="777"/>
      <c r="X190" s="777"/>
      <c r="Y190" s="777"/>
      <c r="Z190" s="777"/>
      <c r="AA190" s="777"/>
      <c r="AB190" s="777"/>
      <c r="AC190" s="777"/>
      <c r="AD190" s="777"/>
      <c r="AE190" s="777"/>
      <c r="AF190" s="777"/>
      <c r="AG190" s="777"/>
      <c r="AH190" s="777"/>
      <c r="AI190" s="777"/>
      <c r="AJ190" s="777"/>
      <c r="AK190" s="777"/>
      <c r="AL190" s="777"/>
      <c r="AM190" s="777"/>
      <c r="AN190" s="777"/>
      <c r="AO190" s="777"/>
      <c r="AP190" s="777"/>
      <c r="AQ190" s="777"/>
      <c r="AR190" s="777"/>
      <c r="AS190" s="777"/>
      <c r="AT190" s="777"/>
      <c r="AU190" s="777"/>
      <c r="AV190" s="777"/>
      <c r="AW190" s="777"/>
      <c r="AX190" s="777"/>
      <c r="AY190" s="777"/>
      <c r="AZ190" s="777"/>
      <c r="BA190" s="777"/>
      <c r="BB190" s="777"/>
      <c r="BC190" s="777"/>
      <c r="BD190" s="777"/>
      <c r="BE190" s="777"/>
      <c r="BF190" s="777"/>
      <c r="BG190" s="777"/>
      <c r="BH190" s="777"/>
      <c r="BI190" s="777"/>
      <c r="BJ190" s="777"/>
      <c r="BK190" s="777"/>
      <c r="BL190" s="777"/>
      <c r="BM190" s="777"/>
      <c r="BN190" s="777"/>
      <c r="BO190" s="777"/>
      <c r="BP190" s="777"/>
      <c r="BQ190" s="777"/>
      <c r="BR190" s="777"/>
      <c r="BS190" s="777"/>
      <c r="BT190" s="777"/>
      <c r="BU190" s="777"/>
      <c r="BV190" s="777"/>
      <c r="BW190" s="777"/>
      <c r="BX190" s="777"/>
      <c r="BY190" s="777"/>
      <c r="BZ190" s="777"/>
      <c r="CA190" s="777"/>
      <c r="CB190" s="777"/>
      <c r="CC190" s="777"/>
      <c r="CD190" s="777"/>
      <c r="CE190" s="777"/>
      <c r="CF190" s="777"/>
      <c r="CG190" s="777"/>
      <c r="CH190" s="777"/>
      <c r="CI190" s="777"/>
      <c r="CJ190" s="777"/>
      <c r="CK190" s="777"/>
      <c r="CL190" s="777"/>
      <c r="CM190" s="777"/>
    </row>
    <row r="191" spans="1:91" ht="16.5" customHeight="1">
      <c r="A191" s="777"/>
      <c r="B191" s="863" t="s">
        <v>73</v>
      </c>
      <c r="C191" s="809" t="s">
        <v>106</v>
      </c>
      <c r="D191" s="810">
        <v>402</v>
      </c>
      <c r="E191" s="811">
        <v>66</v>
      </c>
      <c r="F191" s="812">
        <v>35</v>
      </c>
      <c r="G191" s="812">
        <v>25</v>
      </c>
      <c r="H191" s="811" t="s">
        <v>43</v>
      </c>
      <c r="I191" s="812"/>
      <c r="J191" s="812"/>
      <c r="K191" s="843"/>
      <c r="L191" s="777"/>
      <c r="M191" s="777"/>
      <c r="N191" s="777"/>
      <c r="O191" s="777"/>
      <c r="P191" s="777"/>
      <c r="Q191" s="777"/>
      <c r="R191" s="777"/>
      <c r="S191" s="777"/>
      <c r="T191" s="777"/>
      <c r="U191" s="777"/>
      <c r="V191" s="777"/>
      <c r="W191" s="777"/>
      <c r="X191" s="777"/>
      <c r="Y191" s="777"/>
      <c r="Z191" s="777"/>
      <c r="AA191" s="777"/>
      <c r="AB191" s="777"/>
      <c r="AC191" s="777"/>
      <c r="AD191" s="777"/>
      <c r="AE191" s="777"/>
      <c r="AF191" s="777"/>
      <c r="AG191" s="777"/>
      <c r="AH191" s="777"/>
      <c r="AI191" s="777"/>
      <c r="AJ191" s="777"/>
      <c r="AK191" s="777"/>
      <c r="AL191" s="777"/>
      <c r="AM191" s="777"/>
      <c r="AN191" s="777"/>
      <c r="AO191" s="777"/>
      <c r="AP191" s="777"/>
      <c r="AQ191" s="777"/>
      <c r="AR191" s="777"/>
      <c r="AS191" s="777"/>
      <c r="AT191" s="777"/>
      <c r="AU191" s="777"/>
      <c r="AV191" s="777"/>
      <c r="AW191" s="777"/>
      <c r="AX191" s="777"/>
      <c r="AY191" s="777"/>
      <c r="AZ191" s="777"/>
      <c r="BA191" s="777"/>
      <c r="BB191" s="777"/>
      <c r="BC191" s="777"/>
      <c r="BD191" s="777"/>
      <c r="BE191" s="777"/>
      <c r="BF191" s="777"/>
      <c r="BG191" s="777"/>
      <c r="BH191" s="777"/>
      <c r="BI191" s="777"/>
      <c r="BJ191" s="777"/>
      <c r="BK191" s="777"/>
      <c r="BL191" s="777"/>
      <c r="BM191" s="777"/>
      <c r="BN191" s="777"/>
      <c r="BO191" s="777"/>
      <c r="BP191" s="777"/>
      <c r="BQ191" s="777"/>
      <c r="BR191" s="777"/>
      <c r="BS191" s="777"/>
      <c r="BT191" s="777"/>
      <c r="BU191" s="777"/>
      <c r="BV191" s="777"/>
      <c r="BW191" s="777"/>
      <c r="BX191" s="777"/>
      <c r="BY191" s="777"/>
      <c r="BZ191" s="777"/>
      <c r="CA191" s="777"/>
      <c r="CB191" s="777"/>
      <c r="CC191" s="777"/>
      <c r="CD191" s="777"/>
      <c r="CE191" s="777"/>
      <c r="CF191" s="777"/>
      <c r="CG191" s="777"/>
      <c r="CH191" s="777"/>
      <c r="CI191" s="777"/>
      <c r="CJ191" s="777"/>
      <c r="CK191" s="777"/>
      <c r="CL191" s="777"/>
      <c r="CM191" s="777"/>
    </row>
    <row r="192" spans="1:91" ht="16.3">
      <c r="A192" s="777"/>
      <c r="B192" s="809"/>
      <c r="C192" s="809" t="s">
        <v>107</v>
      </c>
      <c r="D192" s="810">
        <v>469</v>
      </c>
      <c r="E192" s="811">
        <v>66</v>
      </c>
      <c r="F192" s="812">
        <v>35</v>
      </c>
      <c r="G192" s="812">
        <v>25</v>
      </c>
      <c r="H192" s="811" t="s">
        <v>43</v>
      </c>
      <c r="I192" s="812"/>
      <c r="J192" s="812"/>
      <c r="K192" s="843"/>
      <c r="L192" s="777"/>
      <c r="M192" s="777"/>
      <c r="N192" s="777"/>
      <c r="O192" s="777"/>
      <c r="P192" s="777"/>
      <c r="Q192" s="777"/>
      <c r="R192" s="777"/>
      <c r="S192" s="777"/>
      <c r="T192" s="777"/>
      <c r="U192" s="777"/>
      <c r="V192" s="777"/>
      <c r="W192" s="777"/>
      <c r="X192" s="777"/>
      <c r="Y192" s="777"/>
      <c r="Z192" s="777"/>
      <c r="AA192" s="777"/>
      <c r="AB192" s="777"/>
      <c r="AC192" s="777"/>
      <c r="AD192" s="777"/>
      <c r="AE192" s="777"/>
      <c r="AF192" s="777"/>
      <c r="AG192" s="777"/>
      <c r="AH192" s="777"/>
      <c r="AI192" s="777"/>
      <c r="AJ192" s="777"/>
      <c r="AK192" s="777"/>
      <c r="AL192" s="777"/>
      <c r="AM192" s="777"/>
      <c r="AN192" s="777"/>
      <c r="AO192" s="777"/>
      <c r="AP192" s="777"/>
      <c r="AQ192" s="777"/>
      <c r="AR192" s="777"/>
      <c r="AS192" s="777"/>
      <c r="AT192" s="777"/>
      <c r="AU192" s="777"/>
      <c r="AV192" s="777"/>
      <c r="AW192" s="777"/>
      <c r="AX192" s="777"/>
      <c r="AY192" s="777"/>
      <c r="AZ192" s="777"/>
      <c r="BA192" s="777"/>
      <c r="BB192" s="777"/>
      <c r="BC192" s="777"/>
      <c r="BD192" s="777"/>
      <c r="BE192" s="777"/>
      <c r="BF192" s="777"/>
      <c r="BG192" s="777"/>
      <c r="BH192" s="777"/>
      <c r="BI192" s="777"/>
      <c r="BJ192" s="777"/>
      <c r="BK192" s="777"/>
      <c r="BL192" s="777"/>
      <c r="BM192" s="777"/>
      <c r="BN192" s="777"/>
      <c r="BO192" s="777"/>
      <c r="BP192" s="777"/>
      <c r="BQ192" s="777"/>
      <c r="BR192" s="777"/>
      <c r="BS192" s="777"/>
      <c r="BT192" s="777"/>
      <c r="BU192" s="777"/>
      <c r="BV192" s="777"/>
      <c r="BW192" s="777"/>
      <c r="BX192" s="777"/>
      <c r="BY192" s="777"/>
      <c r="BZ192" s="777"/>
      <c r="CA192" s="777"/>
      <c r="CB192" s="777"/>
      <c r="CC192" s="777"/>
      <c r="CD192" s="777"/>
      <c r="CE192" s="777"/>
      <c r="CF192" s="777"/>
      <c r="CG192" s="777"/>
      <c r="CH192" s="777"/>
      <c r="CI192" s="777"/>
      <c r="CJ192" s="777"/>
      <c r="CK192" s="777"/>
      <c r="CL192" s="777"/>
      <c r="CM192" s="777"/>
    </row>
    <row r="193" spans="1:91" ht="16.3">
      <c r="A193" s="777"/>
      <c r="B193" s="809"/>
      <c r="C193" s="809" t="s">
        <v>108</v>
      </c>
      <c r="D193" s="810">
        <v>996</v>
      </c>
      <c r="E193" s="811" t="s">
        <v>52</v>
      </c>
      <c r="F193" s="854" t="s">
        <v>52</v>
      </c>
      <c r="G193" s="812" t="s">
        <v>52</v>
      </c>
      <c r="H193" s="811" t="s">
        <v>43</v>
      </c>
      <c r="I193" s="812"/>
      <c r="J193" s="812"/>
      <c r="K193" s="843"/>
      <c r="L193" s="777"/>
      <c r="M193" s="777"/>
      <c r="N193" s="777"/>
      <c r="O193" s="777"/>
      <c r="P193" s="777"/>
      <c r="Q193" s="777"/>
      <c r="R193" s="777"/>
      <c r="S193" s="777"/>
      <c r="T193" s="777"/>
      <c r="U193" s="777"/>
      <c r="V193" s="777"/>
      <c r="W193" s="777"/>
      <c r="X193" s="777"/>
      <c r="Y193" s="777"/>
      <c r="Z193" s="777"/>
      <c r="AA193" s="777"/>
      <c r="AB193" s="777"/>
      <c r="AC193" s="777"/>
      <c r="AD193" s="777"/>
      <c r="AE193" s="777"/>
      <c r="AF193" s="777"/>
      <c r="AG193" s="777"/>
      <c r="AH193" s="777"/>
      <c r="AI193" s="777"/>
      <c r="AJ193" s="777"/>
      <c r="AK193" s="777"/>
      <c r="AL193" s="777"/>
      <c r="AM193" s="777"/>
      <c r="AN193" s="777"/>
      <c r="AO193" s="777"/>
      <c r="AP193" s="777"/>
      <c r="AQ193" s="777"/>
      <c r="AR193" s="777"/>
      <c r="AS193" s="777"/>
      <c r="AT193" s="777"/>
      <c r="AU193" s="777"/>
      <c r="AV193" s="777"/>
      <c r="AW193" s="777"/>
      <c r="AX193" s="777"/>
      <c r="AY193" s="777"/>
      <c r="AZ193" s="777"/>
      <c r="BA193" s="777"/>
      <c r="BB193" s="777"/>
      <c r="BC193" s="777"/>
      <c r="BD193" s="777"/>
      <c r="BE193" s="777"/>
      <c r="BF193" s="777"/>
      <c r="BG193" s="777"/>
      <c r="BH193" s="777"/>
      <c r="BI193" s="777"/>
      <c r="BJ193" s="777"/>
      <c r="BK193" s="777"/>
      <c r="BL193" s="777"/>
      <c r="BM193" s="777"/>
      <c r="BN193" s="777"/>
      <c r="BO193" s="777"/>
      <c r="BP193" s="777"/>
      <c r="BQ193" s="777"/>
      <c r="BR193" s="777"/>
      <c r="BS193" s="777"/>
      <c r="BT193" s="777"/>
      <c r="BU193" s="777"/>
      <c r="BV193" s="777"/>
      <c r="BW193" s="777"/>
      <c r="BX193" s="777"/>
      <c r="BY193" s="777"/>
      <c r="BZ193" s="777"/>
      <c r="CA193" s="777"/>
      <c r="CB193" s="777"/>
      <c r="CC193" s="777"/>
      <c r="CD193" s="777"/>
      <c r="CE193" s="777"/>
      <c r="CF193" s="777"/>
      <c r="CG193" s="777"/>
      <c r="CH193" s="777"/>
      <c r="CI193" s="777"/>
      <c r="CJ193" s="777"/>
      <c r="CK193" s="777"/>
      <c r="CL193" s="777"/>
      <c r="CM193" s="777"/>
    </row>
    <row r="194" spans="1:91" ht="16.3">
      <c r="A194" s="777"/>
      <c r="B194" s="809"/>
      <c r="C194" s="809" t="s">
        <v>109</v>
      </c>
      <c r="D194" s="810">
        <v>1219</v>
      </c>
      <c r="E194" s="811" t="s">
        <v>52</v>
      </c>
      <c r="F194" s="855" t="s">
        <v>52</v>
      </c>
      <c r="G194" s="812" t="s">
        <v>52</v>
      </c>
      <c r="H194" s="811" t="s">
        <v>43</v>
      </c>
      <c r="I194" s="812"/>
      <c r="J194" s="812"/>
      <c r="K194" s="847"/>
      <c r="L194" s="777"/>
      <c r="M194" s="777"/>
      <c r="N194" s="777"/>
      <c r="O194" s="777"/>
      <c r="P194" s="777"/>
      <c r="Q194" s="777"/>
      <c r="R194" s="777"/>
      <c r="S194" s="777"/>
      <c r="T194" s="777"/>
      <c r="U194" s="777"/>
      <c r="V194" s="777"/>
      <c r="W194" s="777"/>
      <c r="X194" s="777"/>
      <c r="Y194" s="777"/>
      <c r="Z194" s="777"/>
      <c r="AA194" s="777"/>
      <c r="AB194" s="777"/>
      <c r="AC194" s="777"/>
      <c r="AD194" s="777"/>
      <c r="AE194" s="777"/>
      <c r="AF194" s="777"/>
      <c r="AG194" s="777"/>
      <c r="AH194" s="777"/>
      <c r="AI194" s="777"/>
      <c r="AJ194" s="777"/>
      <c r="AK194" s="777"/>
      <c r="AL194" s="777"/>
      <c r="AM194" s="777"/>
      <c r="AN194" s="777"/>
      <c r="AO194" s="777"/>
      <c r="AP194" s="777"/>
      <c r="AQ194" s="777"/>
      <c r="AR194" s="777"/>
      <c r="AS194" s="777"/>
      <c r="AT194" s="777"/>
      <c r="AU194" s="777"/>
      <c r="AV194" s="777"/>
      <c r="AW194" s="777"/>
      <c r="AX194" s="777"/>
      <c r="AY194" s="777"/>
      <c r="AZ194" s="777"/>
      <c r="BA194" s="777"/>
      <c r="BB194" s="777"/>
      <c r="BC194" s="777"/>
      <c r="BD194" s="777"/>
      <c r="BE194" s="777"/>
      <c r="BF194" s="777"/>
      <c r="BG194" s="777"/>
      <c r="BH194" s="777"/>
      <c r="BI194" s="777"/>
      <c r="BJ194" s="777"/>
      <c r="BK194" s="777"/>
      <c r="BL194" s="777"/>
      <c r="BM194" s="777"/>
      <c r="BN194" s="777"/>
      <c r="BO194" s="777"/>
      <c r="BP194" s="777"/>
      <c r="BQ194" s="777"/>
      <c r="BR194" s="777"/>
      <c r="BS194" s="777"/>
      <c r="BT194" s="777"/>
      <c r="BU194" s="777"/>
      <c r="BV194" s="777"/>
      <c r="BW194" s="777"/>
      <c r="BX194" s="777"/>
      <c r="BY194" s="777"/>
      <c r="BZ194" s="777"/>
      <c r="CA194" s="777"/>
      <c r="CB194" s="777"/>
      <c r="CC194" s="777"/>
      <c r="CD194" s="777"/>
      <c r="CE194" s="777"/>
      <c r="CF194" s="777"/>
      <c r="CG194" s="777"/>
      <c r="CH194" s="777"/>
      <c r="CI194" s="777"/>
      <c r="CJ194" s="777"/>
      <c r="CK194" s="777"/>
      <c r="CL194" s="777"/>
      <c r="CM194" s="777"/>
    </row>
    <row r="195" spans="1:91" ht="16.3">
      <c r="A195" s="777"/>
      <c r="B195" s="801"/>
      <c r="C195" s="839" t="s">
        <v>86</v>
      </c>
      <c r="D195" s="840"/>
      <c r="E195" s="856"/>
      <c r="F195" s="842"/>
      <c r="G195" s="842"/>
      <c r="H195" s="856"/>
      <c r="I195" s="842"/>
      <c r="J195" s="842"/>
      <c r="K195" s="843" t="s">
        <v>940</v>
      </c>
      <c r="L195" s="777"/>
      <c r="M195" s="777"/>
      <c r="N195" s="777"/>
      <c r="O195" s="777"/>
      <c r="P195" s="777"/>
      <c r="Q195" s="777"/>
      <c r="R195" s="777"/>
      <c r="S195" s="777"/>
      <c r="T195" s="777"/>
      <c r="U195" s="777"/>
      <c r="V195" s="777"/>
      <c r="W195" s="777"/>
      <c r="X195" s="777"/>
      <c r="Y195" s="777"/>
      <c r="Z195" s="777"/>
      <c r="AA195" s="777"/>
      <c r="AB195" s="777"/>
      <c r="AC195" s="777"/>
      <c r="AD195" s="777"/>
      <c r="AE195" s="777"/>
      <c r="AF195" s="777"/>
      <c r="AG195" s="777"/>
      <c r="AH195" s="777"/>
      <c r="AI195" s="777"/>
      <c r="AJ195" s="777"/>
      <c r="AK195" s="777"/>
      <c r="AL195" s="777"/>
      <c r="AM195" s="777"/>
      <c r="AN195" s="777"/>
      <c r="AO195" s="777"/>
      <c r="AP195" s="777"/>
      <c r="AQ195" s="777"/>
      <c r="AR195" s="777"/>
      <c r="AS195" s="777"/>
      <c r="AT195" s="777"/>
      <c r="AU195" s="777"/>
      <c r="AV195" s="777"/>
      <c r="AW195" s="777"/>
      <c r="AX195" s="777"/>
      <c r="AY195" s="777"/>
      <c r="AZ195" s="777"/>
      <c r="BA195" s="777"/>
      <c r="BB195" s="777"/>
      <c r="BC195" s="777"/>
      <c r="BD195" s="777"/>
      <c r="BE195" s="777"/>
      <c r="BF195" s="777"/>
      <c r="BG195" s="777"/>
      <c r="BH195" s="777"/>
      <c r="BI195" s="777"/>
      <c r="BJ195" s="777"/>
      <c r="BK195" s="777"/>
      <c r="BL195" s="777"/>
      <c r="BM195" s="777"/>
      <c r="BN195" s="777"/>
      <c r="BO195" s="777"/>
      <c r="BP195" s="777"/>
      <c r="BQ195" s="777"/>
      <c r="BR195" s="777"/>
      <c r="BS195" s="777"/>
      <c r="BT195" s="777"/>
      <c r="BU195" s="777"/>
      <c r="BV195" s="777"/>
      <c r="BW195" s="777"/>
      <c r="BX195" s="777"/>
      <c r="BY195" s="777"/>
      <c r="BZ195" s="777"/>
      <c r="CA195" s="777"/>
      <c r="CB195" s="777"/>
      <c r="CC195" s="777"/>
      <c r="CD195" s="777"/>
      <c r="CE195" s="777"/>
      <c r="CF195" s="777"/>
      <c r="CG195" s="777"/>
      <c r="CH195" s="777"/>
      <c r="CI195" s="777"/>
      <c r="CJ195" s="777"/>
      <c r="CK195" s="777"/>
      <c r="CL195" s="777"/>
      <c r="CM195" s="777"/>
    </row>
    <row r="196" spans="1:91" s="37" customFormat="1" ht="16.3">
      <c r="A196" s="800"/>
      <c r="B196" s="844"/>
      <c r="C196" s="809" t="s">
        <v>110</v>
      </c>
      <c r="D196" s="810">
        <v>636</v>
      </c>
      <c r="E196" s="811" t="s">
        <v>52</v>
      </c>
      <c r="F196" s="854" t="s">
        <v>52</v>
      </c>
      <c r="G196" s="812" t="s">
        <v>52</v>
      </c>
      <c r="H196" s="811" t="s">
        <v>43</v>
      </c>
      <c r="I196" s="812"/>
      <c r="J196" s="812"/>
      <c r="K196" s="843"/>
      <c r="L196" s="800"/>
      <c r="M196" s="800"/>
      <c r="N196" s="800"/>
      <c r="O196" s="800"/>
      <c r="P196" s="800"/>
      <c r="Q196" s="800"/>
      <c r="R196" s="800"/>
      <c r="S196" s="800"/>
      <c r="T196" s="800"/>
      <c r="U196" s="800"/>
      <c r="V196" s="800"/>
      <c r="W196" s="800"/>
      <c r="X196" s="800"/>
      <c r="Y196" s="800"/>
      <c r="Z196" s="800"/>
      <c r="AA196" s="800"/>
      <c r="AB196" s="800"/>
      <c r="AC196" s="800"/>
      <c r="AD196" s="800"/>
      <c r="AE196" s="800"/>
      <c r="AF196" s="800"/>
      <c r="AG196" s="800"/>
      <c r="AH196" s="800"/>
      <c r="AI196" s="800"/>
      <c r="AJ196" s="800"/>
      <c r="AK196" s="800"/>
      <c r="AL196" s="800"/>
      <c r="AM196" s="800"/>
      <c r="AN196" s="800"/>
      <c r="AO196" s="800"/>
      <c r="AP196" s="800"/>
      <c r="AQ196" s="800"/>
      <c r="AR196" s="800"/>
      <c r="AS196" s="800"/>
      <c r="AT196" s="800"/>
      <c r="AU196" s="800"/>
      <c r="AV196" s="800"/>
      <c r="AW196" s="800"/>
      <c r="AX196" s="800"/>
      <c r="AY196" s="800"/>
      <c r="AZ196" s="800"/>
      <c r="BA196" s="800"/>
      <c r="BB196" s="800"/>
      <c r="BC196" s="800"/>
      <c r="BD196" s="800"/>
      <c r="BE196" s="800"/>
      <c r="BF196" s="800"/>
      <c r="BG196" s="800"/>
      <c r="BH196" s="800"/>
      <c r="BI196" s="800"/>
      <c r="BJ196" s="800"/>
      <c r="BK196" s="800"/>
      <c r="BL196" s="800"/>
      <c r="BM196" s="800"/>
      <c r="BN196" s="800"/>
      <c r="BO196" s="800"/>
      <c r="BP196" s="800"/>
      <c r="BQ196" s="800"/>
      <c r="BR196" s="800"/>
      <c r="BS196" s="800"/>
      <c r="BT196" s="800"/>
      <c r="BU196" s="800"/>
      <c r="BV196" s="800"/>
      <c r="BW196" s="800"/>
      <c r="BX196" s="800"/>
      <c r="BY196" s="800"/>
      <c r="BZ196" s="800"/>
      <c r="CA196" s="800"/>
      <c r="CB196" s="800"/>
      <c r="CC196" s="800"/>
      <c r="CD196" s="800"/>
      <c r="CE196" s="800"/>
      <c r="CF196" s="800"/>
      <c r="CG196" s="800"/>
      <c r="CH196" s="800"/>
      <c r="CI196" s="800"/>
      <c r="CJ196" s="800"/>
      <c r="CK196" s="800"/>
      <c r="CL196" s="800"/>
      <c r="CM196" s="800"/>
    </row>
    <row r="197" spans="1:91" s="58" customFormat="1" ht="17.5" customHeight="1">
      <c r="A197" s="857"/>
      <c r="B197" s="858"/>
      <c r="C197" s="809" t="s">
        <v>111</v>
      </c>
      <c r="D197" s="810">
        <v>733</v>
      </c>
      <c r="E197" s="811" t="s">
        <v>52</v>
      </c>
      <c r="F197" s="812">
        <v>66</v>
      </c>
      <c r="G197" s="812">
        <v>25</v>
      </c>
      <c r="H197" s="811" t="s">
        <v>43</v>
      </c>
      <c r="I197" s="812"/>
      <c r="J197" s="812"/>
      <c r="K197" s="843"/>
      <c r="L197" s="857"/>
      <c r="M197" s="857"/>
      <c r="N197" s="857"/>
      <c r="O197" s="857"/>
      <c r="P197" s="857"/>
      <c r="Q197" s="857"/>
      <c r="R197" s="857"/>
      <c r="S197" s="857"/>
      <c r="T197" s="857"/>
      <c r="U197" s="857"/>
      <c r="V197" s="857"/>
      <c r="W197" s="857"/>
      <c r="X197" s="857"/>
      <c r="Y197" s="857"/>
      <c r="Z197" s="857"/>
      <c r="AA197" s="857"/>
      <c r="AB197" s="857"/>
      <c r="AC197" s="857"/>
      <c r="AD197" s="857"/>
      <c r="AE197" s="857"/>
      <c r="AF197" s="857"/>
      <c r="AG197" s="857"/>
      <c r="AH197" s="857"/>
      <c r="AI197" s="857"/>
      <c r="AJ197" s="857"/>
      <c r="AK197" s="857"/>
      <c r="AL197" s="857"/>
      <c r="AM197" s="857"/>
      <c r="AN197" s="857"/>
      <c r="AO197" s="857"/>
      <c r="AP197" s="857"/>
      <c r="AQ197" s="857"/>
      <c r="AR197" s="857"/>
      <c r="AS197" s="857"/>
      <c r="AT197" s="857"/>
      <c r="AU197" s="857"/>
      <c r="AV197" s="857"/>
      <c r="AW197" s="857"/>
      <c r="AX197" s="857"/>
      <c r="AY197" s="857"/>
      <c r="AZ197" s="857"/>
      <c r="BA197" s="857"/>
      <c r="BB197" s="857"/>
      <c r="BC197" s="857"/>
      <c r="BD197" s="857"/>
      <c r="BE197" s="857"/>
      <c r="BF197" s="857"/>
      <c r="BG197" s="857"/>
      <c r="BH197" s="857"/>
      <c r="BI197" s="857"/>
      <c r="BJ197" s="857"/>
      <c r="BK197" s="857"/>
      <c r="BL197" s="857"/>
      <c r="BM197" s="857"/>
      <c r="BN197" s="857"/>
      <c r="BO197" s="857"/>
      <c r="BP197" s="857"/>
      <c r="BQ197" s="857"/>
      <c r="BR197" s="857"/>
      <c r="BS197" s="857"/>
      <c r="BT197" s="857"/>
      <c r="BU197" s="857"/>
      <c r="BV197" s="857"/>
      <c r="BW197" s="857"/>
      <c r="BX197" s="857"/>
      <c r="BY197" s="857"/>
      <c r="BZ197" s="857"/>
      <c r="CA197" s="857"/>
      <c r="CB197" s="857"/>
      <c r="CC197" s="857"/>
      <c r="CD197" s="857"/>
      <c r="CE197" s="857"/>
      <c r="CF197" s="857"/>
      <c r="CG197" s="857"/>
      <c r="CH197" s="857"/>
      <c r="CI197" s="857"/>
      <c r="CJ197" s="857"/>
      <c r="CK197" s="857"/>
      <c r="CL197" s="857"/>
      <c r="CM197" s="857"/>
    </row>
    <row r="198" spans="1:91" s="58" customFormat="1" ht="17.5" customHeight="1">
      <c r="A198" s="857"/>
      <c r="B198" s="809"/>
      <c r="C198" s="809" t="s">
        <v>112</v>
      </c>
      <c r="D198" s="810">
        <v>2818</v>
      </c>
      <c r="E198" s="811" t="s">
        <v>52</v>
      </c>
      <c r="F198" s="854" t="s">
        <v>52</v>
      </c>
      <c r="G198" s="812">
        <v>25</v>
      </c>
      <c r="H198" s="811" t="s">
        <v>43</v>
      </c>
      <c r="I198" s="812"/>
      <c r="J198" s="812"/>
      <c r="K198" s="843"/>
      <c r="L198" s="857"/>
      <c r="M198" s="857"/>
      <c r="N198" s="857"/>
      <c r="O198" s="857"/>
      <c r="P198" s="857"/>
      <c r="Q198" s="857"/>
      <c r="R198" s="857"/>
      <c r="S198" s="857"/>
      <c r="T198" s="857"/>
      <c r="U198" s="857"/>
      <c r="V198" s="857"/>
      <c r="W198" s="857"/>
      <c r="X198" s="857"/>
      <c r="Y198" s="857"/>
      <c r="Z198" s="857"/>
      <c r="AA198" s="857"/>
      <c r="AB198" s="857"/>
      <c r="AC198" s="857"/>
      <c r="AD198" s="857"/>
      <c r="AE198" s="857"/>
      <c r="AF198" s="857"/>
      <c r="AG198" s="857"/>
      <c r="AH198" s="857"/>
      <c r="AI198" s="857"/>
      <c r="AJ198" s="857"/>
      <c r="AK198" s="857"/>
      <c r="AL198" s="857"/>
      <c r="AM198" s="857"/>
      <c r="AN198" s="857"/>
      <c r="AO198" s="857"/>
      <c r="AP198" s="857"/>
      <c r="AQ198" s="857"/>
      <c r="AR198" s="857"/>
      <c r="AS198" s="857"/>
      <c r="AT198" s="857"/>
      <c r="AU198" s="857"/>
      <c r="AV198" s="857"/>
      <c r="AW198" s="857"/>
      <c r="AX198" s="857"/>
      <c r="AY198" s="857"/>
      <c r="AZ198" s="857"/>
      <c r="BA198" s="857"/>
      <c r="BB198" s="857"/>
      <c r="BC198" s="857"/>
      <c r="BD198" s="857"/>
      <c r="BE198" s="857"/>
      <c r="BF198" s="857"/>
      <c r="BG198" s="857"/>
      <c r="BH198" s="857"/>
      <c r="BI198" s="857"/>
      <c r="BJ198" s="857"/>
      <c r="BK198" s="857"/>
      <c r="BL198" s="857"/>
      <c r="BM198" s="857"/>
      <c r="BN198" s="857"/>
      <c r="BO198" s="857"/>
      <c r="BP198" s="857"/>
      <c r="BQ198" s="857"/>
      <c r="BR198" s="857"/>
      <c r="BS198" s="857"/>
      <c r="BT198" s="857"/>
      <c r="BU198" s="857"/>
      <c r="BV198" s="857"/>
      <c r="BW198" s="857"/>
      <c r="BX198" s="857"/>
      <c r="BY198" s="857"/>
      <c r="BZ198" s="857"/>
      <c r="CA198" s="857"/>
      <c r="CB198" s="857"/>
      <c r="CC198" s="857"/>
      <c r="CD198" s="857"/>
      <c r="CE198" s="857"/>
      <c r="CF198" s="857"/>
      <c r="CG198" s="857"/>
      <c r="CH198" s="857"/>
      <c r="CI198" s="857"/>
      <c r="CJ198" s="857"/>
      <c r="CK198" s="857"/>
      <c r="CL198" s="857"/>
      <c r="CM198" s="857"/>
    </row>
    <row r="199" spans="1:91" s="58" customFormat="1" ht="17.5" customHeight="1">
      <c r="A199" s="857"/>
      <c r="B199" s="809"/>
      <c r="C199" s="809" t="s">
        <v>952</v>
      </c>
      <c r="D199" s="810">
        <v>4861</v>
      </c>
      <c r="E199" s="811" t="s">
        <v>52</v>
      </c>
      <c r="F199" s="854" t="s">
        <v>52</v>
      </c>
      <c r="G199" s="812">
        <v>25</v>
      </c>
      <c r="H199" s="811" t="s">
        <v>43</v>
      </c>
      <c r="I199" s="812"/>
      <c r="J199" s="812"/>
      <c r="K199" s="843"/>
      <c r="L199" s="857"/>
      <c r="M199" s="857"/>
      <c r="N199" s="857"/>
      <c r="O199" s="857"/>
      <c r="P199" s="857"/>
      <c r="Q199" s="857"/>
      <c r="R199" s="857"/>
      <c r="S199" s="857"/>
      <c r="T199" s="857"/>
      <c r="U199" s="857"/>
      <c r="V199" s="857"/>
      <c r="W199" s="857"/>
      <c r="X199" s="857"/>
      <c r="Y199" s="857"/>
      <c r="Z199" s="857"/>
      <c r="AA199" s="857"/>
      <c r="AB199" s="857"/>
      <c r="AC199" s="857"/>
      <c r="AD199" s="857"/>
      <c r="AE199" s="857"/>
      <c r="AF199" s="857"/>
      <c r="AG199" s="857"/>
      <c r="AH199" s="857"/>
      <c r="AI199" s="857"/>
      <c r="AJ199" s="857"/>
      <c r="AK199" s="857"/>
      <c r="AL199" s="857"/>
      <c r="AM199" s="857"/>
      <c r="AN199" s="857"/>
      <c r="AO199" s="857"/>
      <c r="AP199" s="857"/>
      <c r="AQ199" s="857"/>
      <c r="AR199" s="857"/>
      <c r="AS199" s="857"/>
      <c r="AT199" s="857"/>
      <c r="AU199" s="857"/>
      <c r="AV199" s="857"/>
      <c r="AW199" s="857"/>
      <c r="AX199" s="857"/>
      <c r="AY199" s="857"/>
      <c r="AZ199" s="857"/>
      <c r="BA199" s="857"/>
      <c r="BB199" s="857"/>
      <c r="BC199" s="857"/>
      <c r="BD199" s="857"/>
      <c r="BE199" s="857"/>
      <c r="BF199" s="857"/>
      <c r="BG199" s="857"/>
      <c r="BH199" s="857"/>
      <c r="BI199" s="857"/>
      <c r="BJ199" s="857"/>
      <c r="BK199" s="857"/>
      <c r="BL199" s="857"/>
      <c r="BM199" s="857"/>
      <c r="BN199" s="857"/>
      <c r="BO199" s="857"/>
      <c r="BP199" s="857"/>
      <c r="BQ199" s="857"/>
      <c r="BR199" s="857"/>
      <c r="BS199" s="857"/>
      <c r="BT199" s="857"/>
      <c r="BU199" s="857"/>
      <c r="BV199" s="857"/>
      <c r="BW199" s="857"/>
      <c r="BX199" s="857"/>
      <c r="BY199" s="857"/>
      <c r="BZ199" s="857"/>
      <c r="CA199" s="857"/>
      <c r="CB199" s="857"/>
      <c r="CC199" s="857"/>
      <c r="CD199" s="857"/>
      <c r="CE199" s="857"/>
      <c r="CF199" s="857"/>
      <c r="CG199" s="857"/>
      <c r="CH199" s="857"/>
      <c r="CI199" s="857"/>
      <c r="CJ199" s="857"/>
      <c r="CK199" s="857"/>
      <c r="CL199" s="857"/>
      <c r="CM199" s="857"/>
    </row>
    <row r="200" spans="1:91" s="58" customFormat="1" ht="16.3">
      <c r="A200" s="857"/>
      <c r="B200" s="809"/>
      <c r="C200" s="846" t="s">
        <v>92</v>
      </c>
      <c r="D200" s="810"/>
      <c r="E200" s="811"/>
      <c r="F200" s="812"/>
      <c r="G200" s="812"/>
      <c r="H200" s="811"/>
      <c r="I200" s="812"/>
      <c r="J200" s="812"/>
      <c r="K200" s="843"/>
      <c r="L200" s="857"/>
      <c r="M200" s="857"/>
      <c r="N200" s="857"/>
      <c r="O200" s="857"/>
      <c r="P200" s="857"/>
      <c r="Q200" s="857"/>
      <c r="R200" s="857"/>
      <c r="S200" s="857"/>
      <c r="T200" s="857"/>
      <c r="U200" s="857"/>
      <c r="V200" s="857"/>
      <c r="W200" s="857"/>
      <c r="X200" s="857"/>
      <c r="Y200" s="857"/>
      <c r="Z200" s="857"/>
      <c r="AA200" s="857"/>
      <c r="AB200" s="857"/>
      <c r="AC200" s="857"/>
      <c r="AD200" s="857"/>
      <c r="AE200" s="857"/>
      <c r="AF200" s="857"/>
      <c r="AG200" s="857"/>
      <c r="AH200" s="857"/>
      <c r="AI200" s="857"/>
      <c r="AJ200" s="857"/>
      <c r="AK200" s="857"/>
      <c r="AL200" s="857"/>
      <c r="AM200" s="857"/>
      <c r="AN200" s="857"/>
      <c r="AO200" s="857"/>
      <c r="AP200" s="857"/>
      <c r="AQ200" s="857"/>
      <c r="AR200" s="857"/>
      <c r="AS200" s="857"/>
      <c r="AT200" s="857"/>
      <c r="AU200" s="857"/>
      <c r="AV200" s="857"/>
      <c r="AW200" s="857"/>
      <c r="AX200" s="857"/>
      <c r="AY200" s="857"/>
      <c r="AZ200" s="857"/>
      <c r="BA200" s="857"/>
      <c r="BB200" s="857"/>
      <c r="BC200" s="857"/>
      <c r="BD200" s="857"/>
      <c r="BE200" s="857"/>
      <c r="BF200" s="857"/>
      <c r="BG200" s="857"/>
      <c r="BH200" s="857"/>
      <c r="BI200" s="857"/>
      <c r="BJ200" s="857"/>
      <c r="BK200" s="857"/>
      <c r="BL200" s="857"/>
      <c r="BM200" s="857"/>
      <c r="BN200" s="857"/>
      <c r="BO200" s="857"/>
      <c r="BP200" s="857"/>
      <c r="BQ200" s="857"/>
      <c r="BR200" s="857"/>
      <c r="BS200" s="857"/>
      <c r="BT200" s="857"/>
      <c r="BU200" s="857"/>
      <c r="BV200" s="857"/>
      <c r="BW200" s="857"/>
      <c r="BX200" s="857"/>
      <c r="BY200" s="857"/>
      <c r="BZ200" s="857"/>
      <c r="CA200" s="857"/>
      <c r="CB200" s="857"/>
      <c r="CC200" s="857"/>
      <c r="CD200" s="857"/>
      <c r="CE200" s="857"/>
      <c r="CF200" s="857"/>
      <c r="CG200" s="857"/>
      <c r="CH200" s="857"/>
      <c r="CI200" s="857"/>
      <c r="CJ200" s="857"/>
      <c r="CK200" s="857"/>
      <c r="CL200" s="857"/>
      <c r="CM200" s="857"/>
    </row>
    <row r="201" spans="1:91" s="860" customFormat="1" ht="16.3">
      <c r="A201" s="859"/>
      <c r="B201" s="809"/>
      <c r="C201" s="809" t="s">
        <v>113</v>
      </c>
      <c r="D201" s="810">
        <v>1769</v>
      </c>
      <c r="E201" s="811" t="s">
        <v>52</v>
      </c>
      <c r="F201" s="812" t="s">
        <v>52</v>
      </c>
      <c r="G201" s="812">
        <v>25</v>
      </c>
      <c r="H201" s="811" t="s">
        <v>43</v>
      </c>
      <c r="I201" s="812"/>
      <c r="J201" s="812"/>
      <c r="K201" s="843"/>
      <c r="L201" s="859"/>
      <c r="M201" s="859"/>
      <c r="N201" s="859"/>
      <c r="O201" s="859"/>
      <c r="P201" s="859"/>
      <c r="Q201" s="859"/>
      <c r="R201" s="859"/>
      <c r="S201" s="859"/>
      <c r="T201" s="859"/>
      <c r="U201" s="859"/>
      <c r="V201" s="859"/>
      <c r="W201" s="859"/>
      <c r="X201" s="859"/>
      <c r="Y201" s="859"/>
      <c r="Z201" s="859"/>
      <c r="AA201" s="859"/>
      <c r="AB201" s="859"/>
      <c r="AC201" s="859"/>
      <c r="AD201" s="859"/>
      <c r="AE201" s="859"/>
      <c r="AF201" s="859"/>
      <c r="AG201" s="859"/>
      <c r="AH201" s="859"/>
      <c r="AI201" s="859"/>
      <c r="AJ201" s="859"/>
      <c r="AK201" s="859"/>
      <c r="AL201" s="859"/>
      <c r="AM201" s="859"/>
      <c r="AN201" s="859"/>
      <c r="AO201" s="859"/>
      <c r="AP201" s="859"/>
      <c r="AQ201" s="859"/>
      <c r="AR201" s="859"/>
      <c r="AS201" s="859"/>
      <c r="AT201" s="859"/>
      <c r="AU201" s="859"/>
      <c r="AV201" s="859"/>
      <c r="AW201" s="859"/>
      <c r="AX201" s="859"/>
      <c r="AY201" s="859"/>
      <c r="AZ201" s="859"/>
      <c r="BA201" s="859"/>
      <c r="BB201" s="859"/>
      <c r="BC201" s="859"/>
      <c r="BD201" s="859"/>
      <c r="BE201" s="859"/>
      <c r="BF201" s="859"/>
      <c r="BG201" s="859"/>
      <c r="BH201" s="859"/>
      <c r="BI201" s="859"/>
      <c r="BJ201" s="859"/>
      <c r="BK201" s="859"/>
      <c r="BL201" s="859"/>
      <c r="BM201" s="859"/>
      <c r="BN201" s="859"/>
      <c r="BO201" s="859"/>
      <c r="BP201" s="859"/>
      <c r="BQ201" s="859"/>
      <c r="BR201" s="859"/>
      <c r="BS201" s="859"/>
      <c r="BT201" s="859"/>
      <c r="BU201" s="859"/>
      <c r="BV201" s="859"/>
      <c r="BW201" s="859"/>
      <c r="BX201" s="859"/>
      <c r="BY201" s="859"/>
      <c r="BZ201" s="859"/>
      <c r="CA201" s="859"/>
      <c r="CB201" s="859"/>
      <c r="CC201" s="859"/>
      <c r="CD201" s="859"/>
      <c r="CE201" s="859"/>
      <c r="CF201" s="859"/>
      <c r="CG201" s="859"/>
      <c r="CH201" s="859"/>
      <c r="CI201" s="859"/>
      <c r="CJ201" s="859"/>
      <c r="CK201" s="859"/>
      <c r="CL201" s="859"/>
      <c r="CM201" s="859"/>
    </row>
    <row r="202" spans="1:91" s="37" customFormat="1" ht="16.3">
      <c r="A202" s="800"/>
      <c r="B202" s="809"/>
      <c r="C202" s="809" t="s">
        <v>114</v>
      </c>
      <c r="D202" s="810">
        <v>1907</v>
      </c>
      <c r="E202" s="811" t="s">
        <v>52</v>
      </c>
      <c r="F202" s="812" t="s">
        <v>52</v>
      </c>
      <c r="G202" s="812">
        <v>25</v>
      </c>
      <c r="H202" s="811" t="s">
        <v>43</v>
      </c>
      <c r="I202" s="812"/>
      <c r="J202" s="812"/>
      <c r="K202" s="843"/>
      <c r="L202" s="800"/>
      <c r="M202" s="800"/>
      <c r="N202" s="800"/>
      <c r="O202" s="800"/>
      <c r="P202" s="800"/>
      <c r="Q202" s="800"/>
      <c r="R202" s="800"/>
      <c r="S202" s="800"/>
      <c r="T202" s="800"/>
      <c r="U202" s="800"/>
      <c r="V202" s="800"/>
      <c r="W202" s="800"/>
      <c r="X202" s="800"/>
      <c r="Y202" s="800"/>
      <c r="Z202" s="800"/>
      <c r="AA202" s="800"/>
      <c r="AB202" s="800"/>
      <c r="AC202" s="800"/>
      <c r="AD202" s="800"/>
      <c r="AE202" s="800"/>
      <c r="AF202" s="800"/>
      <c r="AG202" s="800"/>
      <c r="AH202" s="800"/>
      <c r="AI202" s="800"/>
      <c r="AJ202" s="800"/>
      <c r="AK202" s="800"/>
      <c r="AL202" s="800"/>
      <c r="AM202" s="800"/>
      <c r="AN202" s="800"/>
      <c r="AO202" s="800"/>
      <c r="AP202" s="800"/>
      <c r="AQ202" s="800"/>
      <c r="AR202" s="800"/>
      <c r="AS202" s="800"/>
      <c r="AT202" s="800"/>
      <c r="AU202" s="800"/>
      <c r="AV202" s="800"/>
      <c r="AW202" s="800"/>
      <c r="AX202" s="800"/>
      <c r="AY202" s="800"/>
      <c r="AZ202" s="800"/>
      <c r="BA202" s="800"/>
      <c r="BB202" s="800"/>
      <c r="BC202" s="800"/>
      <c r="BD202" s="800"/>
      <c r="BE202" s="800"/>
      <c r="BF202" s="800"/>
      <c r="BG202" s="800"/>
      <c r="BH202" s="800"/>
      <c r="BI202" s="800"/>
      <c r="BJ202" s="800"/>
      <c r="BK202" s="800"/>
      <c r="BL202" s="800"/>
      <c r="BM202" s="800"/>
      <c r="BN202" s="800"/>
      <c r="BO202" s="800"/>
      <c r="BP202" s="800"/>
      <c r="BQ202" s="800"/>
      <c r="BR202" s="800"/>
      <c r="BS202" s="800"/>
      <c r="BT202" s="800"/>
      <c r="BU202" s="800"/>
      <c r="BV202" s="800"/>
      <c r="BW202" s="800"/>
      <c r="BX202" s="800"/>
      <c r="BY202" s="800"/>
      <c r="BZ202" s="800"/>
      <c r="CA202" s="800"/>
      <c r="CB202" s="800"/>
      <c r="CC202" s="800"/>
      <c r="CD202" s="800"/>
      <c r="CE202" s="800"/>
      <c r="CF202" s="800"/>
      <c r="CG202" s="800"/>
      <c r="CH202" s="800"/>
      <c r="CI202" s="800"/>
      <c r="CJ202" s="800"/>
      <c r="CK202" s="800"/>
      <c r="CL202" s="800"/>
      <c r="CM202" s="800"/>
    </row>
    <row r="203" spans="1:91" s="37" customFormat="1" ht="16.3">
      <c r="A203" s="800"/>
      <c r="B203" s="809"/>
      <c r="C203" s="809" t="s">
        <v>115</v>
      </c>
      <c r="D203" s="810">
        <v>1907</v>
      </c>
      <c r="E203" s="811" t="s">
        <v>52</v>
      </c>
      <c r="F203" s="812" t="s">
        <v>52</v>
      </c>
      <c r="G203" s="812">
        <v>25</v>
      </c>
      <c r="H203" s="811" t="s">
        <v>43</v>
      </c>
      <c r="I203" s="812"/>
      <c r="J203" s="812"/>
      <c r="K203" s="843"/>
      <c r="L203" s="800"/>
      <c r="M203" s="800"/>
      <c r="N203" s="800"/>
      <c r="O203" s="800"/>
      <c r="P203" s="800"/>
      <c r="Q203" s="800"/>
      <c r="R203" s="800"/>
      <c r="S203" s="800"/>
      <c r="T203" s="800"/>
      <c r="U203" s="800"/>
      <c r="V203" s="800"/>
      <c r="W203" s="800"/>
      <c r="X203" s="800"/>
      <c r="Y203" s="800"/>
      <c r="Z203" s="800"/>
      <c r="AA203" s="800"/>
      <c r="AB203" s="800"/>
      <c r="AC203" s="800"/>
      <c r="AD203" s="800"/>
      <c r="AE203" s="800"/>
      <c r="AF203" s="800"/>
      <c r="AG203" s="800"/>
      <c r="AH203" s="800"/>
      <c r="AI203" s="800"/>
      <c r="AJ203" s="800"/>
      <c r="AK203" s="800"/>
      <c r="AL203" s="800"/>
      <c r="AM203" s="800"/>
      <c r="AN203" s="800"/>
      <c r="AO203" s="800"/>
      <c r="AP203" s="800"/>
      <c r="AQ203" s="800"/>
      <c r="AR203" s="800"/>
      <c r="AS203" s="800"/>
      <c r="AT203" s="800"/>
      <c r="AU203" s="800"/>
      <c r="AV203" s="800"/>
      <c r="AW203" s="800"/>
      <c r="AX203" s="800"/>
      <c r="AY203" s="800"/>
      <c r="AZ203" s="800"/>
      <c r="BA203" s="800"/>
      <c r="BB203" s="800"/>
      <c r="BC203" s="800"/>
      <c r="BD203" s="800"/>
      <c r="BE203" s="800"/>
      <c r="BF203" s="800"/>
      <c r="BG203" s="800"/>
      <c r="BH203" s="800"/>
      <c r="BI203" s="800"/>
      <c r="BJ203" s="800"/>
      <c r="BK203" s="800"/>
      <c r="BL203" s="800"/>
      <c r="BM203" s="800"/>
      <c r="BN203" s="800"/>
      <c r="BO203" s="800"/>
      <c r="BP203" s="800"/>
      <c r="BQ203" s="800"/>
      <c r="BR203" s="800"/>
      <c r="BS203" s="800"/>
      <c r="BT203" s="800"/>
      <c r="BU203" s="800"/>
      <c r="BV203" s="800"/>
      <c r="BW203" s="800"/>
      <c r="BX203" s="800"/>
      <c r="BY203" s="800"/>
      <c r="BZ203" s="800"/>
      <c r="CA203" s="800"/>
      <c r="CB203" s="800"/>
      <c r="CC203" s="800"/>
      <c r="CD203" s="800"/>
      <c r="CE203" s="800"/>
      <c r="CF203" s="800"/>
      <c r="CG203" s="800"/>
      <c r="CH203" s="800"/>
      <c r="CI203" s="800"/>
      <c r="CJ203" s="800"/>
      <c r="CK203" s="800"/>
      <c r="CL203" s="800"/>
      <c r="CM203" s="800"/>
    </row>
    <row r="204" spans="1:91" s="37" customFormat="1" ht="16.3">
      <c r="A204" s="800"/>
      <c r="B204" s="816"/>
      <c r="C204" s="818" t="s">
        <v>116</v>
      </c>
      <c r="D204" s="823">
        <v>2041</v>
      </c>
      <c r="E204" s="861" t="s">
        <v>52</v>
      </c>
      <c r="F204" s="821" t="s">
        <v>52</v>
      </c>
      <c r="G204" s="821">
        <v>25</v>
      </c>
      <c r="H204" s="862" t="s">
        <v>43</v>
      </c>
      <c r="I204" s="821"/>
      <c r="J204" s="821"/>
      <c r="K204" s="847"/>
      <c r="L204" s="800"/>
      <c r="M204" s="800"/>
      <c r="N204" s="800"/>
      <c r="O204" s="800"/>
      <c r="P204" s="800"/>
      <c r="Q204" s="800"/>
      <c r="R204" s="800"/>
      <c r="S204" s="800"/>
      <c r="T204" s="800"/>
      <c r="U204" s="800"/>
      <c r="V204" s="800"/>
      <c r="W204" s="800"/>
      <c r="X204" s="800"/>
      <c r="Y204" s="800"/>
      <c r="Z204" s="800"/>
      <c r="AA204" s="800"/>
      <c r="AB204" s="800"/>
      <c r="AC204" s="800"/>
      <c r="AD204" s="800"/>
      <c r="AE204" s="800"/>
      <c r="AF204" s="800"/>
      <c r="AG204" s="800"/>
      <c r="AH204" s="800"/>
      <c r="AI204" s="800"/>
      <c r="AJ204" s="800"/>
      <c r="AK204" s="800"/>
      <c r="AL204" s="800"/>
      <c r="AM204" s="800"/>
      <c r="AN204" s="800"/>
      <c r="AO204" s="800"/>
      <c r="AP204" s="800"/>
      <c r="AQ204" s="800"/>
      <c r="AR204" s="800"/>
      <c r="AS204" s="800"/>
      <c r="AT204" s="800"/>
      <c r="AU204" s="800"/>
      <c r="AV204" s="800"/>
      <c r="AW204" s="800"/>
      <c r="AX204" s="800"/>
      <c r="AY204" s="800"/>
      <c r="AZ204" s="800"/>
      <c r="BA204" s="800"/>
      <c r="BB204" s="800"/>
      <c r="BC204" s="800"/>
      <c r="BD204" s="800"/>
      <c r="BE204" s="800"/>
      <c r="BF204" s="800"/>
      <c r="BG204" s="800"/>
      <c r="BH204" s="800"/>
      <c r="BI204" s="800"/>
      <c r="BJ204" s="800"/>
      <c r="BK204" s="800"/>
      <c r="BL204" s="800"/>
      <c r="BM204" s="800"/>
      <c r="BN204" s="800"/>
      <c r="BO204" s="800"/>
      <c r="BP204" s="800"/>
      <c r="BQ204" s="800"/>
      <c r="BR204" s="800"/>
      <c r="BS204" s="800"/>
      <c r="BT204" s="800"/>
      <c r="BU204" s="800"/>
      <c r="BV204" s="800"/>
      <c r="BW204" s="800"/>
      <c r="BX204" s="800"/>
      <c r="BY204" s="800"/>
      <c r="BZ204" s="800"/>
      <c r="CA204" s="800"/>
      <c r="CB204" s="800"/>
      <c r="CC204" s="800"/>
      <c r="CD204" s="800"/>
      <c r="CE204" s="800"/>
      <c r="CF204" s="800"/>
      <c r="CG204" s="800"/>
      <c r="CH204" s="800"/>
      <c r="CI204" s="800"/>
      <c r="CJ204" s="800"/>
      <c r="CK204" s="800"/>
      <c r="CL204" s="800"/>
      <c r="CM204" s="800"/>
    </row>
    <row r="205" spans="1:91" s="37" customFormat="1" ht="16.3">
      <c r="A205" s="800"/>
      <c r="B205" s="828" t="s">
        <v>117</v>
      </c>
      <c r="C205" s="825"/>
      <c r="D205" s="811"/>
      <c r="E205" s="825"/>
      <c r="F205" s="811"/>
      <c r="G205" s="825"/>
      <c r="H205" s="825"/>
      <c r="I205" s="825"/>
      <c r="J205" s="825"/>
      <c r="K205" s="826"/>
      <c r="L205" s="800"/>
      <c r="M205" s="800"/>
      <c r="N205" s="800"/>
      <c r="O205" s="800"/>
      <c r="P205" s="800"/>
      <c r="Q205" s="800"/>
      <c r="R205" s="800"/>
      <c r="S205" s="800"/>
      <c r="T205" s="800"/>
      <c r="U205" s="800"/>
      <c r="V205" s="800"/>
      <c r="W205" s="800"/>
      <c r="X205" s="800"/>
      <c r="Y205" s="800"/>
      <c r="Z205" s="800"/>
      <c r="AA205" s="800"/>
      <c r="AB205" s="800"/>
      <c r="AC205" s="800"/>
      <c r="AD205" s="800"/>
      <c r="AE205" s="800"/>
      <c r="AF205" s="800"/>
      <c r="AG205" s="800"/>
      <c r="AH205" s="800"/>
      <c r="AI205" s="800"/>
      <c r="AJ205" s="800"/>
      <c r="AK205" s="800"/>
      <c r="AL205" s="800"/>
      <c r="AM205" s="800"/>
      <c r="AN205" s="800"/>
      <c r="AO205" s="800"/>
      <c r="AP205" s="800"/>
      <c r="AQ205" s="800"/>
      <c r="AR205" s="800"/>
      <c r="AS205" s="800"/>
      <c r="AT205" s="800"/>
      <c r="AU205" s="800"/>
      <c r="AV205" s="800"/>
      <c r="AW205" s="800"/>
      <c r="AX205" s="800"/>
      <c r="AY205" s="800"/>
      <c r="AZ205" s="800"/>
      <c r="BA205" s="800"/>
      <c r="BB205" s="800"/>
      <c r="BC205" s="800"/>
      <c r="BD205" s="800"/>
      <c r="BE205" s="800"/>
      <c r="BF205" s="800"/>
      <c r="BG205" s="800"/>
      <c r="BH205" s="800"/>
      <c r="BI205" s="800"/>
      <c r="BJ205" s="800"/>
      <c r="BK205" s="800"/>
      <c r="BL205" s="800"/>
      <c r="BM205" s="800"/>
      <c r="BN205" s="800"/>
      <c r="BO205" s="800"/>
      <c r="BP205" s="800"/>
      <c r="BQ205" s="800"/>
      <c r="BR205" s="800"/>
      <c r="BS205" s="800"/>
      <c r="BT205" s="800"/>
      <c r="BU205" s="800"/>
      <c r="BV205" s="800"/>
      <c r="BW205" s="800"/>
      <c r="BX205" s="800"/>
      <c r="BY205" s="800"/>
      <c r="BZ205" s="800"/>
      <c r="CA205" s="800"/>
      <c r="CB205" s="800"/>
      <c r="CC205" s="800"/>
      <c r="CD205" s="800"/>
      <c r="CE205" s="800"/>
      <c r="CF205" s="800"/>
      <c r="CG205" s="800"/>
      <c r="CH205" s="800"/>
      <c r="CI205" s="800"/>
      <c r="CJ205" s="800"/>
      <c r="CK205" s="800"/>
      <c r="CL205" s="800"/>
      <c r="CM205" s="800"/>
    </row>
    <row r="206" spans="1:91" s="37" customFormat="1" ht="16.3">
      <c r="A206" s="800"/>
      <c r="B206" s="824" t="s">
        <v>602</v>
      </c>
      <c r="C206" s="825"/>
      <c r="D206" s="811"/>
      <c r="E206" s="825"/>
      <c r="F206" s="811"/>
      <c r="G206" s="825"/>
      <c r="H206" s="825"/>
      <c r="I206" s="825"/>
      <c r="J206" s="825"/>
      <c r="K206" s="826"/>
      <c r="L206" s="800"/>
      <c r="M206" s="800"/>
      <c r="N206" s="800"/>
      <c r="O206" s="800"/>
      <c r="P206" s="800"/>
      <c r="Q206" s="800"/>
      <c r="R206" s="800"/>
      <c r="S206" s="800"/>
      <c r="T206" s="800"/>
      <c r="U206" s="800"/>
      <c r="V206" s="800"/>
      <c r="W206" s="800"/>
      <c r="X206" s="800"/>
      <c r="Y206" s="800"/>
      <c r="Z206" s="800"/>
      <c r="AA206" s="800"/>
      <c r="AB206" s="800"/>
      <c r="AC206" s="800"/>
      <c r="AD206" s="800"/>
      <c r="AE206" s="800"/>
      <c r="AF206" s="800"/>
      <c r="AG206" s="800"/>
      <c r="AH206" s="800"/>
      <c r="AI206" s="800"/>
      <c r="AJ206" s="800"/>
      <c r="AK206" s="800"/>
      <c r="AL206" s="800"/>
      <c r="AM206" s="800"/>
      <c r="AN206" s="800"/>
      <c r="AO206" s="800"/>
      <c r="AP206" s="800"/>
      <c r="AQ206" s="800"/>
      <c r="AR206" s="800"/>
      <c r="AS206" s="800"/>
      <c r="AT206" s="800"/>
      <c r="AU206" s="800"/>
      <c r="AV206" s="800"/>
      <c r="AW206" s="800"/>
      <c r="AX206" s="800"/>
      <c r="AY206" s="800"/>
      <c r="AZ206" s="800"/>
      <c r="BA206" s="800"/>
      <c r="BB206" s="800"/>
      <c r="BC206" s="800"/>
      <c r="BD206" s="800"/>
      <c r="BE206" s="800"/>
      <c r="BF206" s="800"/>
      <c r="BG206" s="800"/>
      <c r="BH206" s="800"/>
      <c r="BI206" s="800"/>
      <c r="BJ206" s="800"/>
      <c r="BK206" s="800"/>
      <c r="BL206" s="800"/>
      <c r="BM206" s="800"/>
      <c r="BN206" s="800"/>
      <c r="BO206" s="800"/>
      <c r="BP206" s="800"/>
      <c r="BQ206" s="800"/>
      <c r="BR206" s="800"/>
      <c r="BS206" s="800"/>
      <c r="BT206" s="800"/>
      <c r="BU206" s="800"/>
      <c r="BV206" s="800"/>
      <c r="BW206" s="800"/>
      <c r="BX206" s="800"/>
      <c r="BY206" s="800"/>
      <c r="BZ206" s="800"/>
      <c r="CA206" s="800"/>
      <c r="CB206" s="800"/>
      <c r="CC206" s="800"/>
      <c r="CD206" s="800"/>
      <c r="CE206" s="800"/>
      <c r="CF206" s="800"/>
      <c r="CG206" s="800"/>
      <c r="CH206" s="800"/>
      <c r="CI206" s="800"/>
      <c r="CJ206" s="800"/>
      <c r="CK206" s="800"/>
      <c r="CL206" s="800"/>
      <c r="CM206" s="800"/>
    </row>
    <row r="207" spans="1:91" s="37" customFormat="1" ht="16.3">
      <c r="A207" s="800"/>
      <c r="B207" s="824" t="s">
        <v>953</v>
      </c>
      <c r="C207" s="825"/>
      <c r="D207" s="811"/>
      <c r="E207" s="825"/>
      <c r="F207" s="811"/>
      <c r="G207" s="825"/>
      <c r="H207" s="825"/>
      <c r="I207" s="825"/>
      <c r="J207" s="825"/>
      <c r="K207" s="826"/>
      <c r="L207" s="800"/>
      <c r="M207" s="800"/>
      <c r="N207" s="800"/>
      <c r="O207" s="800"/>
      <c r="P207" s="800"/>
      <c r="Q207" s="800"/>
      <c r="R207" s="800"/>
      <c r="S207" s="800"/>
      <c r="T207" s="800"/>
      <c r="U207" s="800"/>
      <c r="V207" s="800"/>
      <c r="W207" s="800"/>
      <c r="X207" s="800"/>
      <c r="Y207" s="800"/>
      <c r="Z207" s="800"/>
      <c r="AA207" s="800"/>
      <c r="AB207" s="800"/>
      <c r="AC207" s="800"/>
      <c r="AD207" s="800"/>
      <c r="AE207" s="800"/>
      <c r="AF207" s="800"/>
      <c r="AG207" s="800"/>
      <c r="AH207" s="800"/>
      <c r="AI207" s="800"/>
      <c r="AJ207" s="800"/>
      <c r="AK207" s="800"/>
      <c r="AL207" s="800"/>
      <c r="AM207" s="800"/>
      <c r="AN207" s="800"/>
      <c r="AO207" s="800"/>
      <c r="AP207" s="800"/>
      <c r="AQ207" s="800"/>
      <c r="AR207" s="800"/>
      <c r="AS207" s="800"/>
      <c r="AT207" s="800"/>
      <c r="AU207" s="800"/>
      <c r="AV207" s="800"/>
      <c r="AW207" s="800"/>
      <c r="AX207" s="800"/>
      <c r="AY207" s="800"/>
      <c r="AZ207" s="800"/>
      <c r="BA207" s="800"/>
      <c r="BB207" s="800"/>
      <c r="BC207" s="800"/>
      <c r="BD207" s="800"/>
      <c r="BE207" s="800"/>
      <c r="BF207" s="800"/>
      <c r="BG207" s="800"/>
      <c r="BH207" s="800"/>
      <c r="BI207" s="800"/>
      <c r="BJ207" s="800"/>
      <c r="BK207" s="800"/>
      <c r="BL207" s="800"/>
      <c r="BM207" s="800"/>
      <c r="BN207" s="800"/>
      <c r="BO207" s="800"/>
      <c r="BP207" s="800"/>
      <c r="BQ207" s="800"/>
      <c r="BR207" s="800"/>
      <c r="BS207" s="800"/>
      <c r="BT207" s="800"/>
      <c r="BU207" s="800"/>
      <c r="BV207" s="800"/>
      <c r="BW207" s="800"/>
      <c r="BX207" s="800"/>
      <c r="BY207" s="800"/>
      <c r="BZ207" s="800"/>
      <c r="CA207" s="800"/>
      <c r="CB207" s="800"/>
      <c r="CC207" s="800"/>
      <c r="CD207" s="800"/>
      <c r="CE207" s="800"/>
      <c r="CF207" s="800"/>
      <c r="CG207" s="800"/>
      <c r="CH207" s="800"/>
      <c r="CI207" s="800"/>
      <c r="CJ207" s="800"/>
      <c r="CK207" s="800"/>
      <c r="CL207" s="800"/>
      <c r="CM207" s="800"/>
    </row>
    <row r="208" spans="1:91" s="37" customFormat="1" ht="16.3">
      <c r="A208" s="800"/>
      <c r="B208" s="824" t="s">
        <v>954</v>
      </c>
      <c r="C208" s="825"/>
      <c r="D208" s="811"/>
      <c r="E208" s="825"/>
      <c r="F208" s="811"/>
      <c r="G208" s="825"/>
      <c r="H208" s="825"/>
      <c r="I208" s="825"/>
      <c r="J208" s="825"/>
      <c r="K208" s="826"/>
      <c r="L208" s="800"/>
      <c r="M208" s="800"/>
      <c r="N208" s="800"/>
      <c r="O208" s="800"/>
      <c r="P208" s="800"/>
      <c r="Q208" s="800"/>
      <c r="R208" s="800"/>
      <c r="S208" s="800"/>
      <c r="T208" s="800"/>
      <c r="U208" s="800"/>
      <c r="V208" s="800"/>
      <c r="W208" s="800"/>
      <c r="X208" s="800"/>
      <c r="Y208" s="800"/>
      <c r="Z208" s="800"/>
      <c r="AA208" s="800"/>
      <c r="AB208" s="800"/>
      <c r="AC208" s="800"/>
      <c r="AD208" s="800"/>
      <c r="AE208" s="800"/>
      <c r="AF208" s="800"/>
      <c r="AG208" s="800"/>
      <c r="AH208" s="800"/>
      <c r="AI208" s="800"/>
      <c r="AJ208" s="800"/>
      <c r="AK208" s="800"/>
      <c r="AL208" s="800"/>
      <c r="AM208" s="800"/>
      <c r="AN208" s="800"/>
      <c r="AO208" s="800"/>
      <c r="AP208" s="800"/>
      <c r="AQ208" s="800"/>
      <c r="AR208" s="800"/>
      <c r="AS208" s="800"/>
      <c r="AT208" s="800"/>
      <c r="AU208" s="800"/>
      <c r="AV208" s="800"/>
      <c r="AW208" s="800"/>
      <c r="AX208" s="800"/>
      <c r="AY208" s="800"/>
      <c r="AZ208" s="800"/>
      <c r="BA208" s="800"/>
      <c r="BB208" s="800"/>
      <c r="BC208" s="800"/>
      <c r="BD208" s="800"/>
      <c r="BE208" s="800"/>
      <c r="BF208" s="800"/>
      <c r="BG208" s="800"/>
      <c r="BH208" s="800"/>
      <c r="BI208" s="800"/>
      <c r="BJ208" s="800"/>
      <c r="BK208" s="800"/>
      <c r="BL208" s="800"/>
      <c r="BM208" s="800"/>
      <c r="BN208" s="800"/>
      <c r="BO208" s="800"/>
      <c r="BP208" s="800"/>
      <c r="BQ208" s="800"/>
      <c r="BR208" s="800"/>
      <c r="BS208" s="800"/>
      <c r="BT208" s="800"/>
      <c r="BU208" s="800"/>
      <c r="BV208" s="800"/>
      <c r="BW208" s="800"/>
      <c r="BX208" s="800"/>
      <c r="BY208" s="800"/>
      <c r="BZ208" s="800"/>
      <c r="CA208" s="800"/>
      <c r="CB208" s="800"/>
      <c r="CC208" s="800"/>
      <c r="CD208" s="800"/>
      <c r="CE208" s="800"/>
      <c r="CF208" s="800"/>
      <c r="CG208" s="800"/>
      <c r="CH208" s="800"/>
      <c r="CI208" s="800"/>
      <c r="CJ208" s="800"/>
      <c r="CK208" s="800"/>
      <c r="CL208" s="800"/>
      <c r="CM208" s="800"/>
    </row>
    <row r="209" spans="1:91" s="37" customFormat="1" ht="16.3">
      <c r="A209" s="800"/>
      <c r="B209" s="824" t="s">
        <v>955</v>
      </c>
      <c r="C209" s="825"/>
      <c r="D209" s="811"/>
      <c r="E209" s="825"/>
      <c r="F209" s="811"/>
      <c r="G209" s="825"/>
      <c r="H209" s="825"/>
      <c r="I209" s="825"/>
      <c r="J209" s="825"/>
      <c r="K209" s="826"/>
      <c r="L209" s="800"/>
      <c r="M209" s="800"/>
      <c r="N209" s="800"/>
      <c r="O209" s="800"/>
      <c r="P209" s="800"/>
      <c r="Q209" s="800"/>
      <c r="R209" s="800"/>
      <c r="S209" s="800"/>
      <c r="T209" s="800"/>
      <c r="U209" s="800"/>
      <c r="V209" s="800"/>
      <c r="W209" s="800"/>
      <c r="X209" s="800"/>
      <c r="Y209" s="800"/>
      <c r="Z209" s="800"/>
      <c r="AA209" s="800"/>
      <c r="AB209" s="800"/>
      <c r="AC209" s="800"/>
      <c r="AD209" s="800"/>
      <c r="AE209" s="800"/>
      <c r="AF209" s="800"/>
      <c r="AG209" s="800"/>
      <c r="AH209" s="800"/>
      <c r="AI209" s="800"/>
      <c r="AJ209" s="800"/>
      <c r="AK209" s="800"/>
      <c r="AL209" s="800"/>
      <c r="AM209" s="800"/>
      <c r="AN209" s="800"/>
      <c r="AO209" s="800"/>
      <c r="AP209" s="800"/>
      <c r="AQ209" s="800"/>
      <c r="AR209" s="800"/>
      <c r="AS209" s="800"/>
      <c r="AT209" s="800"/>
      <c r="AU209" s="800"/>
      <c r="AV209" s="800"/>
      <c r="AW209" s="800"/>
      <c r="AX209" s="800"/>
      <c r="AY209" s="800"/>
      <c r="AZ209" s="800"/>
      <c r="BA209" s="800"/>
      <c r="BB209" s="800"/>
      <c r="BC209" s="800"/>
      <c r="BD209" s="800"/>
      <c r="BE209" s="800"/>
      <c r="BF209" s="800"/>
      <c r="BG209" s="800"/>
      <c r="BH209" s="800"/>
      <c r="BI209" s="800"/>
      <c r="BJ209" s="800"/>
      <c r="BK209" s="800"/>
      <c r="BL209" s="800"/>
      <c r="BM209" s="800"/>
      <c r="BN209" s="800"/>
      <c r="BO209" s="800"/>
      <c r="BP209" s="800"/>
      <c r="BQ209" s="800"/>
      <c r="BR209" s="800"/>
      <c r="BS209" s="800"/>
      <c r="BT209" s="800"/>
      <c r="BU209" s="800"/>
      <c r="BV209" s="800"/>
      <c r="BW209" s="800"/>
      <c r="BX209" s="800"/>
      <c r="BY209" s="800"/>
      <c r="BZ209" s="800"/>
      <c r="CA209" s="800"/>
      <c r="CB209" s="800"/>
      <c r="CC209" s="800"/>
      <c r="CD209" s="800"/>
      <c r="CE209" s="800"/>
      <c r="CF209" s="800"/>
      <c r="CG209" s="800"/>
      <c r="CH209" s="800"/>
      <c r="CI209" s="800"/>
      <c r="CJ209" s="800"/>
      <c r="CK209" s="800"/>
      <c r="CL209" s="800"/>
      <c r="CM209" s="800"/>
    </row>
    <row r="210" spans="1:91" s="37" customFormat="1" ht="16.3">
      <c r="A210" s="800"/>
      <c r="B210" s="824" t="s">
        <v>607</v>
      </c>
      <c r="C210" s="825"/>
      <c r="D210" s="811"/>
      <c r="E210" s="825"/>
      <c r="F210" s="811"/>
      <c r="G210" s="825"/>
      <c r="H210" s="825"/>
      <c r="I210" s="825"/>
      <c r="J210" s="825"/>
      <c r="K210" s="826"/>
      <c r="L210" s="800"/>
      <c r="M210" s="800"/>
      <c r="N210" s="800"/>
      <c r="O210" s="800"/>
      <c r="P210" s="800"/>
      <c r="Q210" s="800"/>
      <c r="R210" s="800"/>
      <c r="S210" s="800"/>
      <c r="T210" s="800"/>
      <c r="U210" s="800"/>
      <c r="V210" s="800"/>
      <c r="W210" s="800"/>
      <c r="X210" s="800"/>
      <c r="Y210" s="800"/>
      <c r="Z210" s="800"/>
      <c r="AA210" s="800"/>
      <c r="AB210" s="800"/>
      <c r="AC210" s="800"/>
      <c r="AD210" s="800"/>
      <c r="AE210" s="800"/>
      <c r="AF210" s="800"/>
      <c r="AG210" s="800"/>
      <c r="AH210" s="800"/>
      <c r="AI210" s="800"/>
      <c r="AJ210" s="800"/>
      <c r="AK210" s="800"/>
      <c r="AL210" s="800"/>
      <c r="AM210" s="800"/>
      <c r="AN210" s="800"/>
      <c r="AO210" s="800"/>
      <c r="AP210" s="800"/>
      <c r="AQ210" s="800"/>
      <c r="AR210" s="800"/>
      <c r="AS210" s="800"/>
      <c r="AT210" s="800"/>
      <c r="AU210" s="800"/>
      <c r="AV210" s="800"/>
      <c r="AW210" s="800"/>
      <c r="AX210" s="800"/>
      <c r="AY210" s="800"/>
      <c r="AZ210" s="800"/>
      <c r="BA210" s="800"/>
      <c r="BB210" s="800"/>
      <c r="BC210" s="800"/>
      <c r="BD210" s="800"/>
      <c r="BE210" s="800"/>
      <c r="BF210" s="800"/>
      <c r="BG210" s="800"/>
      <c r="BH210" s="800"/>
      <c r="BI210" s="800"/>
      <c r="BJ210" s="800"/>
      <c r="BK210" s="800"/>
      <c r="BL210" s="800"/>
      <c r="BM210" s="800"/>
      <c r="BN210" s="800"/>
      <c r="BO210" s="800"/>
      <c r="BP210" s="800"/>
      <c r="BQ210" s="800"/>
      <c r="BR210" s="800"/>
      <c r="BS210" s="800"/>
      <c r="BT210" s="800"/>
      <c r="BU210" s="800"/>
      <c r="BV210" s="800"/>
      <c r="BW210" s="800"/>
      <c r="BX210" s="800"/>
      <c r="BY210" s="800"/>
      <c r="BZ210" s="800"/>
      <c r="CA210" s="800"/>
      <c r="CB210" s="800"/>
      <c r="CC210" s="800"/>
      <c r="CD210" s="800"/>
      <c r="CE210" s="800"/>
      <c r="CF210" s="800"/>
      <c r="CG210" s="800"/>
      <c r="CH210" s="800"/>
      <c r="CI210" s="800"/>
      <c r="CJ210" s="800"/>
      <c r="CK210" s="800"/>
      <c r="CL210" s="800"/>
      <c r="CM210" s="800"/>
    </row>
    <row r="211" spans="1:91" s="37" customFormat="1" ht="16.3">
      <c r="A211" s="800"/>
      <c r="B211" s="824" t="s">
        <v>118</v>
      </c>
      <c r="C211" s="825"/>
      <c r="D211" s="811"/>
      <c r="E211" s="825"/>
      <c r="F211" s="811"/>
      <c r="G211" s="825"/>
      <c r="H211" s="825"/>
      <c r="I211" s="825"/>
      <c r="J211" s="825"/>
      <c r="K211" s="826"/>
      <c r="L211" s="800"/>
      <c r="M211" s="800"/>
      <c r="N211" s="800"/>
      <c r="O211" s="800"/>
      <c r="P211" s="800"/>
      <c r="Q211" s="800"/>
      <c r="R211" s="800"/>
      <c r="S211" s="800"/>
      <c r="T211" s="800"/>
      <c r="U211" s="800"/>
      <c r="V211" s="800"/>
      <c r="W211" s="800"/>
      <c r="X211" s="800"/>
      <c r="Y211" s="800"/>
      <c r="Z211" s="800"/>
      <c r="AA211" s="800"/>
      <c r="AB211" s="800"/>
      <c r="AC211" s="800"/>
      <c r="AD211" s="800"/>
      <c r="AE211" s="800"/>
      <c r="AF211" s="800"/>
      <c r="AG211" s="800"/>
      <c r="AH211" s="800"/>
      <c r="AI211" s="800"/>
      <c r="AJ211" s="800"/>
      <c r="AK211" s="800"/>
      <c r="AL211" s="800"/>
      <c r="AM211" s="800"/>
      <c r="AN211" s="800"/>
      <c r="AO211" s="800"/>
      <c r="AP211" s="800"/>
      <c r="AQ211" s="800"/>
      <c r="AR211" s="800"/>
      <c r="AS211" s="800"/>
      <c r="AT211" s="800"/>
      <c r="AU211" s="800"/>
      <c r="AV211" s="800"/>
      <c r="AW211" s="800"/>
      <c r="AX211" s="800"/>
      <c r="AY211" s="800"/>
      <c r="AZ211" s="800"/>
      <c r="BA211" s="800"/>
      <c r="BB211" s="800"/>
      <c r="BC211" s="800"/>
      <c r="BD211" s="800"/>
      <c r="BE211" s="800"/>
      <c r="BF211" s="800"/>
      <c r="BG211" s="800"/>
      <c r="BH211" s="800"/>
      <c r="BI211" s="800"/>
      <c r="BJ211" s="800"/>
      <c r="BK211" s="800"/>
      <c r="BL211" s="800"/>
      <c r="BM211" s="800"/>
      <c r="BN211" s="800"/>
      <c r="BO211" s="800"/>
      <c r="BP211" s="800"/>
      <c r="BQ211" s="800"/>
      <c r="BR211" s="800"/>
      <c r="BS211" s="800"/>
      <c r="BT211" s="800"/>
      <c r="BU211" s="800"/>
      <c r="BV211" s="800"/>
      <c r="BW211" s="800"/>
      <c r="BX211" s="800"/>
      <c r="BY211" s="800"/>
      <c r="BZ211" s="800"/>
      <c r="CA211" s="800"/>
      <c r="CB211" s="800"/>
      <c r="CC211" s="800"/>
      <c r="CD211" s="800"/>
      <c r="CE211" s="800"/>
      <c r="CF211" s="800"/>
      <c r="CG211" s="800"/>
      <c r="CH211" s="800"/>
      <c r="CI211" s="800"/>
      <c r="CJ211" s="800"/>
      <c r="CK211" s="800"/>
      <c r="CL211" s="800"/>
      <c r="CM211" s="800"/>
    </row>
    <row r="212" spans="1:91" s="37" customFormat="1" ht="16.3">
      <c r="A212" s="800"/>
      <c r="B212" s="828" t="s">
        <v>119</v>
      </c>
      <c r="C212" s="825"/>
      <c r="D212" s="811"/>
      <c r="E212" s="825"/>
      <c r="F212" s="811"/>
      <c r="G212" s="825"/>
      <c r="H212" s="825"/>
      <c r="I212" s="825"/>
      <c r="J212" s="825"/>
      <c r="K212" s="826"/>
      <c r="L212" s="800"/>
      <c r="M212" s="800"/>
      <c r="N212" s="800"/>
      <c r="O212" s="800"/>
      <c r="P212" s="800"/>
      <c r="Q212" s="800"/>
      <c r="R212" s="800"/>
      <c r="S212" s="800"/>
      <c r="T212" s="800"/>
      <c r="U212" s="800"/>
      <c r="V212" s="800"/>
      <c r="W212" s="800"/>
      <c r="X212" s="800"/>
      <c r="Y212" s="800"/>
      <c r="Z212" s="800"/>
      <c r="AA212" s="800"/>
      <c r="AB212" s="800"/>
      <c r="AC212" s="800"/>
      <c r="AD212" s="800"/>
      <c r="AE212" s="800"/>
      <c r="AF212" s="800"/>
      <c r="AG212" s="800"/>
      <c r="AH212" s="800"/>
      <c r="AI212" s="800"/>
      <c r="AJ212" s="800"/>
      <c r="AK212" s="800"/>
      <c r="AL212" s="800"/>
      <c r="AM212" s="800"/>
      <c r="AN212" s="800"/>
      <c r="AO212" s="800"/>
      <c r="AP212" s="800"/>
      <c r="AQ212" s="800"/>
      <c r="AR212" s="800"/>
      <c r="AS212" s="800"/>
      <c r="AT212" s="800"/>
      <c r="AU212" s="800"/>
      <c r="AV212" s="800"/>
      <c r="AW212" s="800"/>
      <c r="AX212" s="800"/>
      <c r="AY212" s="800"/>
      <c r="AZ212" s="800"/>
      <c r="BA212" s="800"/>
      <c r="BB212" s="800"/>
      <c r="BC212" s="800"/>
      <c r="BD212" s="800"/>
      <c r="BE212" s="800"/>
      <c r="BF212" s="800"/>
      <c r="BG212" s="800"/>
      <c r="BH212" s="800"/>
      <c r="BI212" s="800"/>
      <c r="BJ212" s="800"/>
      <c r="BK212" s="800"/>
      <c r="BL212" s="800"/>
      <c r="BM212" s="800"/>
      <c r="BN212" s="800"/>
      <c r="BO212" s="800"/>
      <c r="BP212" s="800"/>
      <c r="BQ212" s="800"/>
      <c r="BR212" s="800"/>
      <c r="BS212" s="800"/>
      <c r="BT212" s="800"/>
      <c r="BU212" s="800"/>
      <c r="BV212" s="800"/>
      <c r="BW212" s="800"/>
      <c r="BX212" s="800"/>
      <c r="BY212" s="800"/>
      <c r="BZ212" s="800"/>
      <c r="CA212" s="800"/>
      <c r="CB212" s="800"/>
      <c r="CC212" s="800"/>
      <c r="CD212" s="800"/>
      <c r="CE212" s="800"/>
      <c r="CF212" s="800"/>
      <c r="CG212" s="800"/>
      <c r="CH212" s="800"/>
      <c r="CI212" s="800"/>
      <c r="CJ212" s="800"/>
      <c r="CK212" s="800"/>
      <c r="CL212" s="800"/>
      <c r="CM212" s="800"/>
    </row>
    <row r="213" spans="1:91" s="37" customFormat="1" ht="16.3">
      <c r="A213" s="800"/>
      <c r="B213" s="828" t="s">
        <v>665</v>
      </c>
      <c r="C213" s="825"/>
      <c r="D213" s="811"/>
      <c r="E213" s="825"/>
      <c r="F213" s="811"/>
      <c r="G213" s="825"/>
      <c r="H213" s="825"/>
      <c r="I213" s="825"/>
      <c r="J213" s="825"/>
      <c r="K213" s="826"/>
      <c r="L213" s="800"/>
      <c r="M213" s="800"/>
      <c r="N213" s="800"/>
      <c r="O213" s="800"/>
      <c r="P213" s="800"/>
      <c r="Q213" s="800"/>
      <c r="R213" s="800"/>
      <c r="S213" s="800"/>
      <c r="T213" s="800"/>
      <c r="U213" s="800"/>
      <c r="V213" s="800"/>
      <c r="W213" s="800"/>
      <c r="X213" s="800"/>
      <c r="Y213" s="800"/>
      <c r="Z213" s="800"/>
      <c r="AA213" s="800"/>
      <c r="AB213" s="800"/>
      <c r="AC213" s="800"/>
      <c r="AD213" s="800"/>
      <c r="AE213" s="800"/>
      <c r="AF213" s="800"/>
      <c r="AG213" s="800"/>
      <c r="AH213" s="800"/>
      <c r="AI213" s="800"/>
      <c r="AJ213" s="800"/>
      <c r="AK213" s="800"/>
      <c r="AL213" s="800"/>
      <c r="AM213" s="800"/>
      <c r="AN213" s="800"/>
      <c r="AO213" s="800"/>
      <c r="AP213" s="800"/>
      <c r="AQ213" s="800"/>
      <c r="AR213" s="800"/>
      <c r="AS213" s="800"/>
      <c r="AT213" s="800"/>
      <c r="AU213" s="800"/>
      <c r="AV213" s="800"/>
      <c r="AW213" s="800"/>
      <c r="AX213" s="800"/>
      <c r="AY213" s="800"/>
      <c r="AZ213" s="800"/>
      <c r="BA213" s="800"/>
      <c r="BB213" s="800"/>
      <c r="BC213" s="800"/>
      <c r="BD213" s="800"/>
      <c r="BE213" s="800"/>
      <c r="BF213" s="800"/>
      <c r="BG213" s="800"/>
      <c r="BH213" s="800"/>
      <c r="BI213" s="800"/>
      <c r="BJ213" s="800"/>
      <c r="BK213" s="800"/>
      <c r="BL213" s="800"/>
      <c r="BM213" s="800"/>
      <c r="BN213" s="800"/>
      <c r="BO213" s="800"/>
      <c r="BP213" s="800"/>
      <c r="BQ213" s="800"/>
      <c r="BR213" s="800"/>
      <c r="BS213" s="800"/>
      <c r="BT213" s="800"/>
      <c r="BU213" s="800"/>
      <c r="BV213" s="800"/>
      <c r="BW213" s="800"/>
      <c r="BX213" s="800"/>
      <c r="BY213" s="800"/>
      <c r="BZ213" s="800"/>
      <c r="CA213" s="800"/>
      <c r="CB213" s="800"/>
      <c r="CC213" s="800"/>
      <c r="CD213" s="800"/>
      <c r="CE213" s="800"/>
      <c r="CF213" s="800"/>
      <c r="CG213" s="800"/>
      <c r="CH213" s="800"/>
      <c r="CI213" s="800"/>
      <c r="CJ213" s="800"/>
      <c r="CK213" s="800"/>
      <c r="CL213" s="800"/>
      <c r="CM213" s="800"/>
    </row>
    <row r="214" spans="1:91" s="37" customFormat="1" ht="16.3">
      <c r="A214" s="800"/>
      <c r="B214" s="828" t="s">
        <v>666</v>
      </c>
      <c r="C214" s="825"/>
      <c r="D214" s="811"/>
      <c r="E214" s="825"/>
      <c r="F214" s="811"/>
      <c r="G214" s="825"/>
      <c r="H214" s="825"/>
      <c r="I214" s="825"/>
      <c r="J214" s="825"/>
      <c r="K214" s="826"/>
      <c r="L214" s="800"/>
      <c r="M214" s="800"/>
      <c r="N214" s="800"/>
      <c r="O214" s="800"/>
      <c r="P214" s="800"/>
      <c r="Q214" s="800"/>
      <c r="R214" s="800"/>
      <c r="S214" s="800"/>
      <c r="T214" s="800"/>
      <c r="U214" s="800"/>
      <c r="V214" s="800"/>
      <c r="W214" s="800"/>
      <c r="X214" s="800"/>
      <c r="Y214" s="800"/>
      <c r="Z214" s="800"/>
      <c r="AA214" s="800"/>
      <c r="AB214" s="800"/>
      <c r="AC214" s="800"/>
      <c r="AD214" s="800"/>
      <c r="AE214" s="800"/>
      <c r="AF214" s="800"/>
      <c r="AG214" s="800"/>
      <c r="AH214" s="800"/>
      <c r="AI214" s="800"/>
      <c r="AJ214" s="800"/>
      <c r="AK214" s="800"/>
      <c r="AL214" s="800"/>
      <c r="AM214" s="800"/>
      <c r="AN214" s="800"/>
      <c r="AO214" s="800"/>
      <c r="AP214" s="800"/>
      <c r="AQ214" s="800"/>
      <c r="AR214" s="800"/>
      <c r="AS214" s="800"/>
      <c r="AT214" s="800"/>
      <c r="AU214" s="800"/>
      <c r="AV214" s="800"/>
      <c r="AW214" s="800"/>
      <c r="AX214" s="800"/>
      <c r="AY214" s="800"/>
      <c r="AZ214" s="800"/>
      <c r="BA214" s="800"/>
      <c r="BB214" s="800"/>
      <c r="BC214" s="800"/>
      <c r="BD214" s="800"/>
      <c r="BE214" s="800"/>
      <c r="BF214" s="800"/>
      <c r="BG214" s="800"/>
      <c r="BH214" s="800"/>
      <c r="BI214" s="800"/>
      <c r="BJ214" s="800"/>
      <c r="BK214" s="800"/>
      <c r="BL214" s="800"/>
      <c r="BM214" s="800"/>
      <c r="BN214" s="800"/>
      <c r="BO214" s="800"/>
      <c r="BP214" s="800"/>
      <c r="BQ214" s="800"/>
      <c r="BR214" s="800"/>
      <c r="BS214" s="800"/>
      <c r="BT214" s="800"/>
      <c r="BU214" s="800"/>
      <c r="BV214" s="800"/>
      <c r="BW214" s="800"/>
      <c r="BX214" s="800"/>
      <c r="BY214" s="800"/>
      <c r="BZ214" s="800"/>
      <c r="CA214" s="800"/>
      <c r="CB214" s="800"/>
      <c r="CC214" s="800"/>
      <c r="CD214" s="800"/>
      <c r="CE214" s="800"/>
      <c r="CF214" s="800"/>
      <c r="CG214" s="800"/>
      <c r="CH214" s="800"/>
      <c r="CI214" s="800"/>
      <c r="CJ214" s="800"/>
      <c r="CK214" s="800"/>
      <c r="CL214" s="800"/>
      <c r="CM214" s="800"/>
    </row>
    <row r="215" spans="1:91" s="37" customFormat="1" ht="16.3">
      <c r="A215" s="800"/>
      <c r="B215" s="828" t="s">
        <v>120</v>
      </c>
      <c r="C215" s="825"/>
      <c r="D215" s="811"/>
      <c r="E215" s="825"/>
      <c r="F215" s="811"/>
      <c r="G215" s="825"/>
      <c r="H215" s="825"/>
      <c r="I215" s="825"/>
      <c r="J215" s="825"/>
      <c r="K215" s="826"/>
      <c r="L215" s="800"/>
      <c r="M215" s="800"/>
      <c r="N215" s="800"/>
      <c r="O215" s="800"/>
      <c r="P215" s="800"/>
      <c r="Q215" s="800"/>
      <c r="R215" s="800"/>
      <c r="S215" s="800"/>
      <c r="T215" s="800"/>
      <c r="U215" s="800"/>
      <c r="V215" s="800"/>
      <c r="W215" s="800"/>
      <c r="X215" s="800"/>
      <c r="Y215" s="800"/>
      <c r="Z215" s="800"/>
      <c r="AA215" s="800"/>
      <c r="AB215" s="800"/>
      <c r="AC215" s="800"/>
      <c r="AD215" s="800"/>
      <c r="AE215" s="800"/>
      <c r="AF215" s="800"/>
      <c r="AG215" s="800"/>
      <c r="AH215" s="800"/>
      <c r="AI215" s="800"/>
      <c r="AJ215" s="800"/>
      <c r="AK215" s="800"/>
      <c r="AL215" s="800"/>
      <c r="AM215" s="800"/>
      <c r="AN215" s="800"/>
      <c r="AO215" s="800"/>
      <c r="AP215" s="800"/>
      <c r="AQ215" s="800"/>
      <c r="AR215" s="800"/>
      <c r="AS215" s="800"/>
      <c r="AT215" s="800"/>
      <c r="AU215" s="800"/>
      <c r="AV215" s="800"/>
      <c r="AW215" s="800"/>
      <c r="AX215" s="800"/>
      <c r="AY215" s="800"/>
      <c r="AZ215" s="800"/>
      <c r="BA215" s="800"/>
      <c r="BB215" s="800"/>
      <c r="BC215" s="800"/>
      <c r="BD215" s="800"/>
      <c r="BE215" s="800"/>
      <c r="BF215" s="800"/>
      <c r="BG215" s="800"/>
      <c r="BH215" s="800"/>
      <c r="BI215" s="800"/>
      <c r="BJ215" s="800"/>
      <c r="BK215" s="800"/>
      <c r="BL215" s="800"/>
      <c r="BM215" s="800"/>
      <c r="BN215" s="800"/>
      <c r="BO215" s="800"/>
      <c r="BP215" s="800"/>
      <c r="BQ215" s="800"/>
      <c r="BR215" s="800"/>
      <c r="BS215" s="800"/>
      <c r="BT215" s="800"/>
      <c r="BU215" s="800"/>
      <c r="BV215" s="800"/>
      <c r="BW215" s="800"/>
      <c r="BX215" s="800"/>
      <c r="BY215" s="800"/>
      <c r="BZ215" s="800"/>
      <c r="CA215" s="800"/>
      <c r="CB215" s="800"/>
      <c r="CC215" s="800"/>
      <c r="CD215" s="800"/>
      <c r="CE215" s="800"/>
      <c r="CF215" s="800"/>
      <c r="CG215" s="800"/>
      <c r="CH215" s="800"/>
      <c r="CI215" s="800"/>
      <c r="CJ215" s="800"/>
      <c r="CK215" s="800"/>
      <c r="CL215" s="800"/>
      <c r="CM215" s="800"/>
    </row>
    <row r="216" spans="1:91" s="37" customFormat="1" ht="16.3">
      <c r="A216" s="800"/>
      <c r="B216" s="828" t="s">
        <v>121</v>
      </c>
      <c r="C216" s="825"/>
      <c r="D216" s="811"/>
      <c r="E216" s="825"/>
      <c r="F216" s="811"/>
      <c r="G216" s="825"/>
      <c r="H216" s="825"/>
      <c r="I216" s="825"/>
      <c r="J216" s="825"/>
      <c r="K216" s="826"/>
      <c r="L216" s="800"/>
      <c r="M216" s="800"/>
      <c r="N216" s="800"/>
      <c r="O216" s="800"/>
      <c r="P216" s="800"/>
      <c r="Q216" s="800"/>
      <c r="R216" s="800"/>
      <c r="S216" s="800"/>
      <c r="T216" s="800"/>
      <c r="U216" s="800"/>
      <c r="V216" s="800"/>
      <c r="W216" s="800"/>
      <c r="X216" s="800"/>
      <c r="Y216" s="800"/>
      <c r="Z216" s="800"/>
      <c r="AA216" s="800"/>
      <c r="AB216" s="800"/>
      <c r="AC216" s="800"/>
      <c r="AD216" s="800"/>
      <c r="AE216" s="800"/>
      <c r="AF216" s="800"/>
      <c r="AG216" s="800"/>
      <c r="AH216" s="800"/>
      <c r="AI216" s="800"/>
      <c r="AJ216" s="800"/>
      <c r="AK216" s="800"/>
      <c r="AL216" s="800"/>
      <c r="AM216" s="800"/>
      <c r="AN216" s="800"/>
      <c r="AO216" s="800"/>
      <c r="AP216" s="800"/>
      <c r="AQ216" s="800"/>
      <c r="AR216" s="800"/>
      <c r="AS216" s="800"/>
      <c r="AT216" s="800"/>
      <c r="AU216" s="800"/>
      <c r="AV216" s="800"/>
      <c r="AW216" s="800"/>
      <c r="AX216" s="800"/>
      <c r="AY216" s="800"/>
      <c r="AZ216" s="800"/>
      <c r="BA216" s="800"/>
      <c r="BB216" s="800"/>
      <c r="BC216" s="800"/>
      <c r="BD216" s="800"/>
      <c r="BE216" s="800"/>
      <c r="BF216" s="800"/>
      <c r="BG216" s="800"/>
      <c r="BH216" s="800"/>
      <c r="BI216" s="800"/>
      <c r="BJ216" s="800"/>
      <c r="BK216" s="800"/>
      <c r="BL216" s="800"/>
      <c r="BM216" s="800"/>
      <c r="BN216" s="800"/>
      <c r="BO216" s="800"/>
      <c r="BP216" s="800"/>
      <c r="BQ216" s="800"/>
      <c r="BR216" s="800"/>
      <c r="BS216" s="800"/>
      <c r="BT216" s="800"/>
      <c r="BU216" s="800"/>
      <c r="BV216" s="800"/>
      <c r="BW216" s="800"/>
      <c r="BX216" s="800"/>
      <c r="BY216" s="800"/>
      <c r="BZ216" s="800"/>
      <c r="CA216" s="800"/>
      <c r="CB216" s="800"/>
      <c r="CC216" s="800"/>
      <c r="CD216" s="800"/>
      <c r="CE216" s="800"/>
      <c r="CF216" s="800"/>
      <c r="CG216" s="800"/>
      <c r="CH216" s="800"/>
      <c r="CI216" s="800"/>
      <c r="CJ216" s="800"/>
      <c r="CK216" s="800"/>
      <c r="CL216" s="800"/>
      <c r="CM216" s="800"/>
    </row>
    <row r="217" spans="1:91" s="37" customFormat="1" ht="16.3">
      <c r="A217" s="800"/>
      <c r="B217" s="828" t="s">
        <v>122</v>
      </c>
      <c r="C217" s="825"/>
      <c r="D217" s="811"/>
      <c r="E217" s="825"/>
      <c r="F217" s="811"/>
      <c r="G217" s="825"/>
      <c r="H217" s="825"/>
      <c r="I217" s="825"/>
      <c r="J217" s="825"/>
      <c r="K217" s="838"/>
      <c r="L217" s="800"/>
      <c r="M217" s="800"/>
      <c r="N217" s="800"/>
      <c r="O217" s="800"/>
      <c r="P217" s="800"/>
      <c r="Q217" s="800"/>
      <c r="R217" s="800"/>
      <c r="S217" s="800"/>
      <c r="T217" s="800"/>
      <c r="U217" s="800"/>
      <c r="V217" s="800"/>
      <c r="W217" s="800"/>
      <c r="X217" s="800"/>
      <c r="Y217" s="800"/>
      <c r="Z217" s="800"/>
      <c r="AA217" s="800"/>
      <c r="AB217" s="800"/>
      <c r="AC217" s="800"/>
      <c r="AD217" s="800"/>
      <c r="AE217" s="800"/>
      <c r="AF217" s="800"/>
      <c r="AG217" s="800"/>
      <c r="AH217" s="800"/>
      <c r="AI217" s="800"/>
      <c r="AJ217" s="800"/>
      <c r="AK217" s="800"/>
      <c r="AL217" s="800"/>
      <c r="AM217" s="800"/>
      <c r="AN217" s="800"/>
      <c r="AO217" s="800"/>
      <c r="AP217" s="800"/>
      <c r="AQ217" s="800"/>
      <c r="AR217" s="800"/>
      <c r="AS217" s="800"/>
      <c r="AT217" s="800"/>
      <c r="AU217" s="800"/>
      <c r="AV217" s="800"/>
      <c r="AW217" s="800"/>
      <c r="AX217" s="800"/>
      <c r="AY217" s="800"/>
      <c r="AZ217" s="800"/>
      <c r="BA217" s="800"/>
      <c r="BB217" s="800"/>
      <c r="BC217" s="800"/>
      <c r="BD217" s="800"/>
      <c r="BE217" s="800"/>
      <c r="BF217" s="800"/>
      <c r="BG217" s="800"/>
      <c r="BH217" s="800"/>
      <c r="BI217" s="800"/>
      <c r="BJ217" s="800"/>
      <c r="BK217" s="800"/>
      <c r="BL217" s="800"/>
      <c r="BM217" s="800"/>
      <c r="BN217" s="800"/>
      <c r="BO217" s="800"/>
      <c r="BP217" s="800"/>
      <c r="BQ217" s="800"/>
      <c r="BR217" s="800"/>
      <c r="BS217" s="800"/>
      <c r="BT217" s="800"/>
      <c r="BU217" s="800"/>
      <c r="BV217" s="800"/>
      <c r="BW217" s="800"/>
      <c r="BX217" s="800"/>
      <c r="BY217" s="800"/>
      <c r="BZ217" s="800"/>
      <c r="CA217" s="800"/>
      <c r="CB217" s="800"/>
      <c r="CC217" s="800"/>
      <c r="CD217" s="800"/>
      <c r="CE217" s="800"/>
      <c r="CF217" s="800"/>
      <c r="CG217" s="800"/>
      <c r="CH217" s="800"/>
      <c r="CI217" s="800"/>
      <c r="CJ217" s="800"/>
      <c r="CK217" s="800"/>
      <c r="CL217" s="800"/>
      <c r="CM217" s="800"/>
    </row>
    <row r="218" spans="1:91" s="37" customFormat="1" ht="16.3">
      <c r="A218" s="800"/>
      <c r="B218" s="828" t="s">
        <v>123</v>
      </c>
      <c r="C218" s="825"/>
      <c r="D218" s="811"/>
      <c r="E218" s="825"/>
      <c r="F218" s="811"/>
      <c r="G218" s="825"/>
      <c r="H218" s="825"/>
      <c r="I218" s="825"/>
      <c r="J218" s="825"/>
      <c r="K218" s="826"/>
      <c r="L218" s="800"/>
      <c r="M218" s="800"/>
      <c r="N218" s="800"/>
      <c r="O218" s="800"/>
      <c r="P218" s="800"/>
      <c r="Q218" s="800"/>
      <c r="R218" s="800"/>
      <c r="S218" s="800"/>
      <c r="T218" s="800"/>
      <c r="U218" s="800"/>
      <c r="V218" s="800"/>
      <c r="W218" s="800"/>
      <c r="X218" s="800"/>
      <c r="Y218" s="800"/>
      <c r="Z218" s="800"/>
      <c r="AA218" s="800"/>
      <c r="AB218" s="800"/>
      <c r="AC218" s="800"/>
      <c r="AD218" s="800"/>
      <c r="AE218" s="800"/>
      <c r="AF218" s="800"/>
      <c r="AG218" s="800"/>
      <c r="AH218" s="800"/>
      <c r="AI218" s="800"/>
      <c r="AJ218" s="800"/>
      <c r="AK218" s="800"/>
      <c r="AL218" s="800"/>
      <c r="AM218" s="800"/>
      <c r="AN218" s="800"/>
      <c r="AO218" s="800"/>
      <c r="AP218" s="800"/>
      <c r="AQ218" s="800"/>
      <c r="AR218" s="800"/>
      <c r="AS218" s="800"/>
      <c r="AT218" s="800"/>
      <c r="AU218" s="800"/>
      <c r="AV218" s="800"/>
      <c r="AW218" s="800"/>
      <c r="AX218" s="800"/>
      <c r="AY218" s="800"/>
      <c r="AZ218" s="800"/>
      <c r="BA218" s="800"/>
      <c r="BB218" s="800"/>
      <c r="BC218" s="800"/>
      <c r="BD218" s="800"/>
      <c r="BE218" s="800"/>
      <c r="BF218" s="800"/>
      <c r="BG218" s="800"/>
      <c r="BH218" s="800"/>
      <c r="BI218" s="800"/>
      <c r="BJ218" s="800"/>
      <c r="BK218" s="800"/>
      <c r="BL218" s="800"/>
      <c r="BM218" s="800"/>
      <c r="BN218" s="800"/>
      <c r="BO218" s="800"/>
      <c r="BP218" s="800"/>
      <c r="BQ218" s="800"/>
      <c r="BR218" s="800"/>
      <c r="BS218" s="800"/>
      <c r="BT218" s="800"/>
      <c r="BU218" s="800"/>
      <c r="BV218" s="800"/>
      <c r="BW218" s="800"/>
      <c r="BX218" s="800"/>
      <c r="BY218" s="800"/>
      <c r="BZ218" s="800"/>
      <c r="CA218" s="800"/>
      <c r="CB218" s="800"/>
      <c r="CC218" s="800"/>
      <c r="CD218" s="800"/>
      <c r="CE218" s="800"/>
      <c r="CF218" s="800"/>
      <c r="CG218" s="800"/>
      <c r="CH218" s="800"/>
      <c r="CI218" s="800"/>
      <c r="CJ218" s="800"/>
      <c r="CK218" s="800"/>
      <c r="CL218" s="800"/>
      <c r="CM218" s="800"/>
    </row>
    <row r="219" spans="1:91" s="37" customFormat="1" ht="16.3">
      <c r="A219" s="800"/>
      <c r="B219" s="828" t="s">
        <v>124</v>
      </c>
      <c r="C219" s="825"/>
      <c r="D219" s="811"/>
      <c r="E219" s="825"/>
      <c r="F219" s="811"/>
      <c r="G219" s="825"/>
      <c r="H219" s="825"/>
      <c r="I219" s="825"/>
      <c r="J219" s="825"/>
      <c r="K219" s="838"/>
      <c r="L219" s="800"/>
      <c r="M219" s="800"/>
      <c r="N219" s="800"/>
      <c r="O219" s="800"/>
      <c r="P219" s="800"/>
      <c r="Q219" s="800"/>
      <c r="R219" s="800"/>
      <c r="S219" s="800"/>
      <c r="T219" s="800"/>
      <c r="U219" s="800"/>
      <c r="V219" s="800"/>
      <c r="W219" s="800"/>
      <c r="X219" s="800"/>
      <c r="Y219" s="800"/>
      <c r="Z219" s="800"/>
      <c r="AA219" s="800"/>
      <c r="AB219" s="800"/>
      <c r="AC219" s="800"/>
      <c r="AD219" s="800"/>
      <c r="AE219" s="800"/>
      <c r="AF219" s="800"/>
      <c r="AG219" s="800"/>
      <c r="AH219" s="800"/>
      <c r="AI219" s="800"/>
      <c r="AJ219" s="800"/>
      <c r="AK219" s="800"/>
      <c r="AL219" s="800"/>
      <c r="AM219" s="800"/>
      <c r="AN219" s="800"/>
      <c r="AO219" s="800"/>
      <c r="AP219" s="800"/>
      <c r="AQ219" s="800"/>
      <c r="AR219" s="800"/>
      <c r="AS219" s="800"/>
      <c r="AT219" s="800"/>
      <c r="AU219" s="800"/>
      <c r="AV219" s="800"/>
      <c r="AW219" s="800"/>
      <c r="AX219" s="800"/>
      <c r="AY219" s="800"/>
      <c r="AZ219" s="800"/>
      <c r="BA219" s="800"/>
      <c r="BB219" s="800"/>
      <c r="BC219" s="800"/>
      <c r="BD219" s="800"/>
      <c r="BE219" s="800"/>
      <c r="BF219" s="800"/>
      <c r="BG219" s="800"/>
      <c r="BH219" s="800"/>
      <c r="BI219" s="800"/>
      <c r="BJ219" s="800"/>
      <c r="BK219" s="800"/>
      <c r="BL219" s="800"/>
      <c r="BM219" s="800"/>
      <c r="BN219" s="800"/>
      <c r="BO219" s="800"/>
      <c r="BP219" s="800"/>
      <c r="BQ219" s="800"/>
      <c r="BR219" s="800"/>
      <c r="BS219" s="800"/>
      <c r="BT219" s="800"/>
      <c r="BU219" s="800"/>
      <c r="BV219" s="800"/>
      <c r="BW219" s="800"/>
      <c r="BX219" s="800"/>
      <c r="BY219" s="800"/>
      <c r="BZ219" s="800"/>
      <c r="CA219" s="800"/>
      <c r="CB219" s="800"/>
      <c r="CC219" s="800"/>
      <c r="CD219" s="800"/>
      <c r="CE219" s="800"/>
      <c r="CF219" s="800"/>
      <c r="CG219" s="800"/>
      <c r="CH219" s="800"/>
      <c r="CI219" s="800"/>
      <c r="CJ219" s="800"/>
      <c r="CK219" s="800"/>
      <c r="CL219" s="800"/>
      <c r="CM219" s="800"/>
    </row>
    <row r="220" spans="1:91" s="37" customFormat="1" ht="16.3">
      <c r="A220" s="800"/>
      <c r="B220" s="828" t="s">
        <v>125</v>
      </c>
      <c r="C220" s="864"/>
      <c r="D220" s="864"/>
      <c r="E220" s="864"/>
      <c r="F220" s="864"/>
      <c r="G220" s="864"/>
      <c r="H220" s="864"/>
      <c r="I220" s="864"/>
      <c r="J220" s="864"/>
      <c r="K220" s="865"/>
      <c r="L220" s="800"/>
      <c r="M220" s="800"/>
      <c r="N220" s="800"/>
      <c r="O220" s="800"/>
      <c r="P220" s="800"/>
      <c r="Q220" s="800"/>
      <c r="R220" s="800"/>
      <c r="S220" s="800"/>
      <c r="T220" s="800"/>
      <c r="U220" s="800"/>
      <c r="V220" s="800"/>
      <c r="W220" s="800"/>
      <c r="X220" s="800"/>
      <c r="Y220" s="800"/>
      <c r="Z220" s="800"/>
      <c r="AA220" s="800"/>
      <c r="AB220" s="800"/>
      <c r="AC220" s="800"/>
      <c r="AD220" s="800"/>
      <c r="AE220" s="800"/>
      <c r="AF220" s="800"/>
      <c r="AG220" s="800"/>
      <c r="AH220" s="800"/>
      <c r="AI220" s="800"/>
      <c r="AJ220" s="800"/>
      <c r="AK220" s="800"/>
      <c r="AL220" s="800"/>
      <c r="AM220" s="800"/>
      <c r="AN220" s="800"/>
      <c r="AO220" s="800"/>
      <c r="AP220" s="800"/>
      <c r="AQ220" s="800"/>
      <c r="AR220" s="800"/>
      <c r="AS220" s="800"/>
      <c r="AT220" s="800"/>
      <c r="AU220" s="800"/>
      <c r="AV220" s="800"/>
      <c r="AW220" s="800"/>
      <c r="AX220" s="800"/>
      <c r="AY220" s="800"/>
      <c r="AZ220" s="800"/>
      <c r="BA220" s="800"/>
      <c r="BB220" s="800"/>
      <c r="BC220" s="800"/>
      <c r="BD220" s="800"/>
      <c r="BE220" s="800"/>
      <c r="BF220" s="800"/>
      <c r="BG220" s="800"/>
      <c r="BH220" s="800"/>
      <c r="BI220" s="800"/>
      <c r="BJ220" s="800"/>
      <c r="BK220" s="800"/>
      <c r="BL220" s="800"/>
      <c r="BM220" s="800"/>
      <c r="BN220" s="800"/>
      <c r="BO220" s="800"/>
      <c r="BP220" s="800"/>
      <c r="BQ220" s="800"/>
      <c r="BR220" s="800"/>
      <c r="BS220" s="800"/>
      <c r="BT220" s="800"/>
      <c r="BU220" s="800"/>
      <c r="BV220" s="800"/>
      <c r="BW220" s="800"/>
      <c r="BX220" s="800"/>
      <c r="BY220" s="800"/>
      <c r="BZ220" s="800"/>
      <c r="CA220" s="800"/>
      <c r="CB220" s="800"/>
      <c r="CC220" s="800"/>
      <c r="CD220" s="800"/>
      <c r="CE220" s="800"/>
      <c r="CF220" s="800"/>
      <c r="CG220" s="800"/>
      <c r="CH220" s="800"/>
      <c r="CI220" s="800"/>
      <c r="CJ220" s="800"/>
      <c r="CK220" s="800"/>
      <c r="CL220" s="800"/>
      <c r="CM220" s="800"/>
    </row>
    <row r="221" spans="1:91" s="37" customFormat="1" ht="16.3">
      <c r="A221" s="800"/>
      <c r="B221" s="828" t="s">
        <v>127</v>
      </c>
      <c r="C221" s="864"/>
      <c r="D221" s="864"/>
      <c r="E221" s="864"/>
      <c r="F221" s="864"/>
      <c r="G221" s="864"/>
      <c r="H221" s="864"/>
      <c r="I221" s="864"/>
      <c r="J221" s="864"/>
      <c r="K221" s="865"/>
      <c r="L221" s="800"/>
      <c r="M221" s="800"/>
      <c r="N221" s="800"/>
      <c r="O221" s="800"/>
      <c r="P221" s="800"/>
      <c r="Q221" s="800"/>
      <c r="R221" s="800"/>
      <c r="S221" s="800"/>
      <c r="T221" s="800"/>
      <c r="U221" s="800"/>
      <c r="V221" s="800"/>
      <c r="W221" s="800"/>
      <c r="X221" s="800"/>
      <c r="Y221" s="800"/>
      <c r="Z221" s="800"/>
      <c r="AA221" s="800"/>
      <c r="AB221" s="800"/>
      <c r="AC221" s="800"/>
      <c r="AD221" s="800"/>
      <c r="AE221" s="800"/>
      <c r="AF221" s="800"/>
      <c r="AG221" s="800"/>
      <c r="AH221" s="800"/>
      <c r="AI221" s="800"/>
      <c r="AJ221" s="800"/>
      <c r="AK221" s="800"/>
      <c r="AL221" s="800"/>
      <c r="AM221" s="800"/>
      <c r="AN221" s="800"/>
      <c r="AO221" s="800"/>
      <c r="AP221" s="800"/>
      <c r="AQ221" s="800"/>
      <c r="AR221" s="800"/>
      <c r="AS221" s="800"/>
      <c r="AT221" s="800"/>
      <c r="AU221" s="800"/>
      <c r="AV221" s="800"/>
      <c r="AW221" s="800"/>
      <c r="AX221" s="800"/>
      <c r="AY221" s="800"/>
      <c r="AZ221" s="800"/>
      <c r="BA221" s="800"/>
      <c r="BB221" s="800"/>
      <c r="BC221" s="800"/>
      <c r="BD221" s="800"/>
      <c r="BE221" s="800"/>
      <c r="BF221" s="800"/>
      <c r="BG221" s="800"/>
      <c r="BH221" s="800"/>
      <c r="BI221" s="800"/>
      <c r="BJ221" s="800"/>
      <c r="BK221" s="800"/>
      <c r="BL221" s="800"/>
      <c r="BM221" s="800"/>
      <c r="BN221" s="800"/>
      <c r="BO221" s="800"/>
      <c r="BP221" s="800"/>
      <c r="BQ221" s="800"/>
      <c r="BR221" s="800"/>
      <c r="BS221" s="800"/>
      <c r="BT221" s="800"/>
      <c r="BU221" s="800"/>
      <c r="BV221" s="800"/>
      <c r="BW221" s="800"/>
      <c r="BX221" s="800"/>
      <c r="BY221" s="800"/>
      <c r="BZ221" s="800"/>
      <c r="CA221" s="800"/>
      <c r="CB221" s="800"/>
      <c r="CC221" s="800"/>
      <c r="CD221" s="800"/>
      <c r="CE221" s="800"/>
      <c r="CF221" s="800"/>
      <c r="CG221" s="800"/>
      <c r="CH221" s="800"/>
      <c r="CI221" s="800"/>
      <c r="CJ221" s="800"/>
      <c r="CK221" s="800"/>
      <c r="CL221" s="800"/>
      <c r="CM221" s="800"/>
    </row>
    <row r="222" spans="1:91" s="37" customFormat="1" ht="16.3">
      <c r="A222" s="800"/>
      <c r="B222" s="849" t="s">
        <v>128</v>
      </c>
      <c r="C222" s="864"/>
      <c r="D222" s="864"/>
      <c r="E222" s="864"/>
      <c r="F222" s="864"/>
      <c r="G222" s="864"/>
      <c r="H222" s="864"/>
      <c r="I222" s="864"/>
      <c r="J222" s="864"/>
      <c r="K222" s="865"/>
      <c r="L222" s="800"/>
      <c r="M222" s="800"/>
      <c r="N222" s="800"/>
      <c r="O222" s="800"/>
      <c r="P222" s="800"/>
      <c r="Q222" s="800"/>
      <c r="R222" s="800"/>
      <c r="S222" s="800"/>
      <c r="T222" s="800"/>
      <c r="U222" s="800"/>
      <c r="V222" s="800"/>
      <c r="W222" s="800"/>
      <c r="X222" s="800"/>
      <c r="Y222" s="800"/>
      <c r="Z222" s="800"/>
      <c r="AA222" s="800"/>
      <c r="AB222" s="800"/>
      <c r="AC222" s="800"/>
      <c r="AD222" s="800"/>
      <c r="AE222" s="800"/>
      <c r="AF222" s="800"/>
      <c r="AG222" s="800"/>
      <c r="AH222" s="800"/>
      <c r="AI222" s="800"/>
      <c r="AJ222" s="800"/>
      <c r="AK222" s="800"/>
      <c r="AL222" s="800"/>
      <c r="AM222" s="800"/>
      <c r="AN222" s="800"/>
      <c r="AO222" s="800"/>
      <c r="AP222" s="800"/>
      <c r="AQ222" s="800"/>
      <c r="AR222" s="800"/>
      <c r="AS222" s="800"/>
      <c r="AT222" s="800"/>
      <c r="AU222" s="800"/>
      <c r="AV222" s="800"/>
      <c r="AW222" s="800"/>
      <c r="AX222" s="800"/>
      <c r="AY222" s="800"/>
      <c r="AZ222" s="800"/>
      <c r="BA222" s="800"/>
      <c r="BB222" s="800"/>
      <c r="BC222" s="800"/>
      <c r="BD222" s="800"/>
      <c r="BE222" s="800"/>
      <c r="BF222" s="800"/>
      <c r="BG222" s="800"/>
      <c r="BH222" s="800"/>
      <c r="BI222" s="800"/>
      <c r="BJ222" s="800"/>
      <c r="BK222" s="800"/>
      <c r="BL222" s="800"/>
      <c r="BM222" s="800"/>
      <c r="BN222" s="800"/>
      <c r="BO222" s="800"/>
      <c r="BP222" s="800"/>
      <c r="BQ222" s="800"/>
      <c r="BR222" s="800"/>
      <c r="BS222" s="800"/>
      <c r="BT222" s="800"/>
      <c r="BU222" s="800"/>
      <c r="BV222" s="800"/>
      <c r="BW222" s="800"/>
      <c r="BX222" s="800"/>
      <c r="BY222" s="800"/>
      <c r="BZ222" s="800"/>
      <c r="CA222" s="800"/>
      <c r="CB222" s="800"/>
      <c r="CC222" s="800"/>
      <c r="CD222" s="800"/>
      <c r="CE222" s="800"/>
      <c r="CF222" s="800"/>
      <c r="CG222" s="800"/>
      <c r="CH222" s="800"/>
      <c r="CI222" s="800"/>
      <c r="CJ222" s="800"/>
      <c r="CK222" s="800"/>
      <c r="CL222" s="800"/>
      <c r="CM222" s="800"/>
    </row>
    <row r="223" spans="1:91" s="37" customFormat="1" ht="16.3">
      <c r="A223" s="800"/>
      <c r="B223" s="849" t="s">
        <v>667</v>
      </c>
      <c r="C223" s="864"/>
      <c r="D223" s="864"/>
      <c r="E223" s="864"/>
      <c r="F223" s="864"/>
      <c r="G223" s="864"/>
      <c r="H223" s="864"/>
      <c r="I223" s="864"/>
      <c r="J223" s="864"/>
      <c r="K223" s="865"/>
      <c r="L223" s="800"/>
      <c r="M223" s="800"/>
      <c r="N223" s="800"/>
      <c r="O223" s="800"/>
      <c r="P223" s="800"/>
      <c r="Q223" s="800"/>
      <c r="R223" s="800"/>
      <c r="S223" s="800"/>
      <c r="T223" s="800"/>
      <c r="U223" s="800"/>
      <c r="V223" s="800"/>
      <c r="W223" s="800"/>
      <c r="X223" s="800"/>
      <c r="Y223" s="800"/>
      <c r="Z223" s="800"/>
      <c r="AA223" s="800"/>
      <c r="AB223" s="800"/>
      <c r="AC223" s="800"/>
      <c r="AD223" s="800"/>
      <c r="AE223" s="800"/>
      <c r="AF223" s="800"/>
      <c r="AG223" s="800"/>
      <c r="AH223" s="800"/>
      <c r="AI223" s="800"/>
      <c r="AJ223" s="800"/>
      <c r="AK223" s="800"/>
      <c r="AL223" s="800"/>
      <c r="AM223" s="800"/>
      <c r="AN223" s="800"/>
      <c r="AO223" s="800"/>
      <c r="AP223" s="800"/>
      <c r="AQ223" s="800"/>
      <c r="AR223" s="800"/>
      <c r="AS223" s="800"/>
      <c r="AT223" s="800"/>
      <c r="AU223" s="800"/>
      <c r="AV223" s="800"/>
      <c r="AW223" s="800"/>
      <c r="AX223" s="800"/>
      <c r="AY223" s="800"/>
      <c r="AZ223" s="800"/>
      <c r="BA223" s="800"/>
      <c r="BB223" s="800"/>
      <c r="BC223" s="800"/>
      <c r="BD223" s="800"/>
      <c r="BE223" s="800"/>
      <c r="BF223" s="800"/>
      <c r="BG223" s="800"/>
      <c r="BH223" s="800"/>
      <c r="BI223" s="800"/>
      <c r="BJ223" s="800"/>
      <c r="BK223" s="800"/>
      <c r="BL223" s="800"/>
      <c r="BM223" s="800"/>
      <c r="BN223" s="800"/>
      <c r="BO223" s="800"/>
      <c r="BP223" s="800"/>
      <c r="BQ223" s="800"/>
      <c r="BR223" s="800"/>
      <c r="BS223" s="800"/>
      <c r="BT223" s="800"/>
      <c r="BU223" s="800"/>
      <c r="BV223" s="800"/>
      <c r="BW223" s="800"/>
      <c r="BX223" s="800"/>
      <c r="BY223" s="800"/>
      <c r="BZ223" s="800"/>
      <c r="CA223" s="800"/>
      <c r="CB223" s="800"/>
      <c r="CC223" s="800"/>
      <c r="CD223" s="800"/>
      <c r="CE223" s="800"/>
      <c r="CF223" s="800"/>
      <c r="CG223" s="800"/>
      <c r="CH223" s="800"/>
      <c r="CI223" s="800"/>
      <c r="CJ223" s="800"/>
      <c r="CK223" s="800"/>
      <c r="CL223" s="800"/>
      <c r="CM223" s="800"/>
    </row>
    <row r="224" spans="1:91" s="37" customFormat="1" ht="16.3">
      <c r="A224" s="800"/>
      <c r="B224" s="849" t="s">
        <v>668</v>
      </c>
      <c r="C224" s="864"/>
      <c r="D224" s="864"/>
      <c r="E224" s="864"/>
      <c r="F224" s="864"/>
      <c r="G224" s="864"/>
      <c r="H224" s="864"/>
      <c r="I224" s="864"/>
      <c r="J224" s="864"/>
      <c r="K224" s="865"/>
      <c r="L224" s="800"/>
      <c r="M224" s="800"/>
      <c r="N224" s="800"/>
      <c r="O224" s="800"/>
      <c r="P224" s="800"/>
      <c r="Q224" s="800"/>
      <c r="R224" s="800"/>
      <c r="S224" s="800"/>
      <c r="T224" s="800"/>
      <c r="U224" s="800"/>
      <c r="V224" s="800"/>
      <c r="W224" s="800"/>
      <c r="X224" s="800"/>
      <c r="Y224" s="800"/>
      <c r="Z224" s="800"/>
      <c r="AA224" s="800"/>
      <c r="AB224" s="800"/>
      <c r="AC224" s="800"/>
      <c r="AD224" s="800"/>
      <c r="AE224" s="800"/>
      <c r="AF224" s="800"/>
      <c r="AG224" s="800"/>
      <c r="AH224" s="800"/>
      <c r="AI224" s="800"/>
      <c r="AJ224" s="800"/>
      <c r="AK224" s="800"/>
      <c r="AL224" s="800"/>
      <c r="AM224" s="800"/>
      <c r="AN224" s="800"/>
      <c r="AO224" s="800"/>
      <c r="AP224" s="800"/>
      <c r="AQ224" s="800"/>
      <c r="AR224" s="800"/>
      <c r="AS224" s="800"/>
      <c r="AT224" s="800"/>
      <c r="AU224" s="800"/>
      <c r="AV224" s="800"/>
      <c r="AW224" s="800"/>
      <c r="AX224" s="800"/>
      <c r="AY224" s="800"/>
      <c r="AZ224" s="800"/>
      <c r="BA224" s="800"/>
      <c r="BB224" s="800"/>
      <c r="BC224" s="800"/>
      <c r="BD224" s="800"/>
      <c r="BE224" s="800"/>
      <c r="BF224" s="800"/>
      <c r="BG224" s="800"/>
      <c r="BH224" s="800"/>
      <c r="BI224" s="800"/>
      <c r="BJ224" s="800"/>
      <c r="BK224" s="800"/>
      <c r="BL224" s="800"/>
      <c r="BM224" s="800"/>
      <c r="BN224" s="800"/>
      <c r="BO224" s="800"/>
      <c r="BP224" s="800"/>
      <c r="BQ224" s="800"/>
      <c r="BR224" s="800"/>
      <c r="BS224" s="800"/>
      <c r="BT224" s="800"/>
      <c r="BU224" s="800"/>
      <c r="BV224" s="800"/>
      <c r="BW224" s="800"/>
      <c r="BX224" s="800"/>
      <c r="BY224" s="800"/>
      <c r="BZ224" s="800"/>
      <c r="CA224" s="800"/>
      <c r="CB224" s="800"/>
      <c r="CC224" s="800"/>
      <c r="CD224" s="800"/>
      <c r="CE224" s="800"/>
      <c r="CF224" s="800"/>
      <c r="CG224" s="800"/>
      <c r="CH224" s="800"/>
      <c r="CI224" s="800"/>
      <c r="CJ224" s="800"/>
      <c r="CK224" s="800"/>
      <c r="CL224" s="800"/>
      <c r="CM224" s="800"/>
    </row>
    <row r="225" spans="1:91" s="37" customFormat="1" ht="16.3">
      <c r="A225" s="800"/>
      <c r="B225" s="851" t="s">
        <v>956</v>
      </c>
      <c r="C225" s="852"/>
      <c r="D225" s="852"/>
      <c r="E225" s="852"/>
      <c r="F225" s="852"/>
      <c r="G225" s="852"/>
      <c r="H225" s="852"/>
      <c r="I225" s="852"/>
      <c r="J225" s="852"/>
      <c r="K225" s="1135"/>
      <c r="L225" s="800"/>
      <c r="M225" s="800"/>
      <c r="N225" s="800"/>
      <c r="O225" s="800"/>
      <c r="P225" s="800"/>
      <c r="Q225" s="800"/>
      <c r="R225" s="800"/>
      <c r="S225" s="800"/>
      <c r="T225" s="800"/>
      <c r="U225" s="800"/>
      <c r="V225" s="800"/>
      <c r="W225" s="800"/>
      <c r="X225" s="800"/>
      <c r="Y225" s="800"/>
      <c r="Z225" s="800"/>
      <c r="AA225" s="800"/>
      <c r="AB225" s="800"/>
      <c r="AC225" s="800"/>
      <c r="AD225" s="800"/>
      <c r="AE225" s="800"/>
      <c r="AF225" s="800"/>
      <c r="AG225" s="800"/>
      <c r="AH225" s="800"/>
      <c r="AI225" s="800"/>
      <c r="AJ225" s="800"/>
      <c r="AK225" s="800"/>
      <c r="AL225" s="800"/>
      <c r="AM225" s="800"/>
      <c r="AN225" s="800"/>
      <c r="AO225" s="800"/>
      <c r="AP225" s="800"/>
      <c r="AQ225" s="800"/>
      <c r="AR225" s="800"/>
      <c r="AS225" s="800"/>
      <c r="AT225" s="800"/>
      <c r="AU225" s="800"/>
      <c r="AV225" s="800"/>
      <c r="AW225" s="800"/>
      <c r="AX225" s="800"/>
      <c r="AY225" s="800"/>
      <c r="AZ225" s="800"/>
      <c r="BA225" s="800"/>
      <c r="BB225" s="800"/>
      <c r="BC225" s="800"/>
      <c r="BD225" s="800"/>
      <c r="BE225" s="800"/>
      <c r="BF225" s="800"/>
      <c r="BG225" s="800"/>
      <c r="BH225" s="800"/>
      <c r="BI225" s="800"/>
      <c r="BJ225" s="800"/>
      <c r="BK225" s="800"/>
      <c r="BL225" s="800"/>
      <c r="BM225" s="800"/>
      <c r="BN225" s="800"/>
      <c r="BO225" s="800"/>
      <c r="BP225" s="800"/>
      <c r="BQ225" s="800"/>
      <c r="BR225" s="800"/>
      <c r="BS225" s="800"/>
      <c r="BT225" s="800"/>
      <c r="BU225" s="800"/>
      <c r="BV225" s="800"/>
      <c r="BW225" s="800"/>
      <c r="BX225" s="800"/>
      <c r="BY225" s="800"/>
      <c r="BZ225" s="800"/>
      <c r="CA225" s="800"/>
      <c r="CB225" s="800"/>
      <c r="CC225" s="800"/>
      <c r="CD225" s="800"/>
      <c r="CE225" s="800"/>
      <c r="CF225" s="800"/>
      <c r="CG225" s="800"/>
      <c r="CH225" s="800"/>
      <c r="CI225" s="800"/>
      <c r="CJ225" s="800"/>
      <c r="CK225" s="800"/>
      <c r="CL225" s="800"/>
      <c r="CM225" s="800"/>
    </row>
    <row r="226" spans="1:91" ht="16.3">
      <c r="A226" s="38"/>
      <c r="B226" s="649" t="s">
        <v>69</v>
      </c>
      <c r="C226" s="650" t="s">
        <v>70</v>
      </c>
      <c r="D226" s="651"/>
      <c r="E226" s="652"/>
      <c r="F226" s="653"/>
      <c r="G226" s="653"/>
      <c r="H226" s="652"/>
      <c r="I226" s="653"/>
      <c r="J226" s="654"/>
      <c r="K226" s="655" t="s">
        <v>784</v>
      </c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</row>
    <row r="227" spans="1:91" ht="16.3">
      <c r="A227" s="38"/>
      <c r="B227" s="656" t="s">
        <v>71</v>
      </c>
      <c r="C227" s="657" t="s">
        <v>105</v>
      </c>
      <c r="D227" s="658">
        <v>428</v>
      </c>
      <c r="E227" s="659">
        <v>66</v>
      </c>
      <c r="F227" s="660">
        <v>35</v>
      </c>
      <c r="G227" s="660">
        <v>25</v>
      </c>
      <c r="H227" s="659" t="s">
        <v>43</v>
      </c>
      <c r="I227" s="660"/>
      <c r="J227" s="660"/>
      <c r="K227" s="655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</row>
    <row r="228" spans="1:91" ht="16.5" customHeight="1">
      <c r="A228" s="38"/>
      <c r="B228" s="205" t="s">
        <v>73</v>
      </c>
      <c r="C228" s="657" t="s">
        <v>106</v>
      </c>
      <c r="D228" s="658">
        <v>410</v>
      </c>
      <c r="E228" s="659">
        <v>66</v>
      </c>
      <c r="F228" s="660">
        <v>35</v>
      </c>
      <c r="G228" s="660">
        <v>25</v>
      </c>
      <c r="H228" s="659" t="s">
        <v>43</v>
      </c>
      <c r="I228" s="660"/>
      <c r="J228" s="660"/>
      <c r="K228" s="655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</row>
    <row r="229" spans="1:91" ht="16.3">
      <c r="A229" s="38"/>
      <c r="B229" s="657"/>
      <c r="C229" s="657" t="s">
        <v>107</v>
      </c>
      <c r="D229" s="658">
        <v>479</v>
      </c>
      <c r="E229" s="659">
        <v>66</v>
      </c>
      <c r="F229" s="660">
        <v>35</v>
      </c>
      <c r="G229" s="660">
        <v>25</v>
      </c>
      <c r="H229" s="659" t="s">
        <v>43</v>
      </c>
      <c r="I229" s="660"/>
      <c r="J229" s="660"/>
      <c r="K229" s="655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</row>
    <row r="230" spans="1:91" ht="16.3">
      <c r="A230" s="38"/>
      <c r="B230" s="657"/>
      <c r="C230" s="657" t="s">
        <v>108</v>
      </c>
      <c r="D230" s="658">
        <v>1052</v>
      </c>
      <c r="E230" s="659" t="s">
        <v>52</v>
      </c>
      <c r="F230" s="662" t="s">
        <v>52</v>
      </c>
      <c r="G230" s="660" t="s">
        <v>52</v>
      </c>
      <c r="H230" s="659" t="s">
        <v>43</v>
      </c>
      <c r="I230" s="660"/>
      <c r="J230" s="660"/>
      <c r="K230" s="655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</row>
    <row r="231" spans="1:91" ht="16.3">
      <c r="A231" s="38"/>
      <c r="B231" s="657"/>
      <c r="C231" s="657" t="s">
        <v>109</v>
      </c>
      <c r="D231" s="658">
        <v>1268</v>
      </c>
      <c r="E231" s="659" t="s">
        <v>52</v>
      </c>
      <c r="F231" s="663" t="s">
        <v>52</v>
      </c>
      <c r="G231" s="660" t="s">
        <v>52</v>
      </c>
      <c r="H231" s="659" t="s">
        <v>43</v>
      </c>
      <c r="I231" s="660"/>
      <c r="J231" s="660"/>
      <c r="K231" s="664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</row>
    <row r="232" spans="1:91" ht="16.3">
      <c r="A232" s="38"/>
      <c r="B232" s="649"/>
      <c r="C232" s="665" t="s">
        <v>86</v>
      </c>
      <c r="D232" s="666"/>
      <c r="E232" s="667"/>
      <c r="F232" s="668"/>
      <c r="G232" s="668"/>
      <c r="H232" s="667"/>
      <c r="I232" s="668"/>
      <c r="J232" s="668"/>
      <c r="K232" s="655" t="s">
        <v>784</v>
      </c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</row>
    <row r="233" spans="1:91" s="560" customFormat="1" ht="16.3">
      <c r="A233" s="559"/>
      <c r="B233" s="269"/>
      <c r="C233" s="657" t="s">
        <v>110</v>
      </c>
      <c r="D233" s="658">
        <v>646</v>
      </c>
      <c r="E233" s="659" t="s">
        <v>52</v>
      </c>
      <c r="F233" s="662" t="s">
        <v>52</v>
      </c>
      <c r="G233" s="660" t="s">
        <v>52</v>
      </c>
      <c r="H233" s="659" t="s">
        <v>43</v>
      </c>
      <c r="I233" s="660"/>
      <c r="J233" s="660"/>
      <c r="K233" s="655"/>
      <c r="L233" s="559"/>
      <c r="M233" s="559"/>
      <c r="N233" s="559"/>
      <c r="O233" s="559"/>
      <c r="P233" s="559"/>
      <c r="Q233" s="559"/>
      <c r="R233" s="559"/>
      <c r="S233" s="559"/>
      <c r="T233" s="559"/>
      <c r="U233" s="559"/>
      <c r="V233" s="559"/>
      <c r="W233" s="559"/>
      <c r="X233" s="559"/>
      <c r="Y233" s="559"/>
      <c r="Z233" s="559"/>
      <c r="AA233" s="559"/>
      <c r="AB233" s="559"/>
      <c r="AC233" s="559"/>
      <c r="AD233" s="559"/>
      <c r="AE233" s="559"/>
      <c r="AF233" s="559"/>
      <c r="AG233" s="559"/>
      <c r="AH233" s="559"/>
      <c r="AI233" s="559"/>
      <c r="AJ233" s="559"/>
      <c r="AK233" s="559"/>
      <c r="AL233" s="559"/>
      <c r="AM233" s="559"/>
      <c r="AN233" s="559"/>
      <c r="AO233" s="559"/>
      <c r="AP233" s="559"/>
      <c r="AQ233" s="559"/>
      <c r="AR233" s="559"/>
      <c r="AS233" s="559"/>
      <c r="AT233" s="559"/>
      <c r="AU233" s="559"/>
      <c r="AV233" s="559"/>
      <c r="AW233" s="559"/>
      <c r="AX233" s="559"/>
      <c r="AY233" s="559"/>
      <c r="AZ233" s="559"/>
      <c r="BA233" s="559"/>
      <c r="BB233" s="559"/>
      <c r="BC233" s="559"/>
      <c r="BD233" s="559"/>
      <c r="BE233" s="559"/>
      <c r="BF233" s="559"/>
      <c r="BG233" s="559"/>
      <c r="BH233" s="559"/>
      <c r="BI233" s="559"/>
      <c r="BJ233" s="559"/>
      <c r="BK233" s="559"/>
      <c r="BL233" s="559"/>
      <c r="BM233" s="559"/>
      <c r="BN233" s="559"/>
      <c r="BO233" s="559"/>
      <c r="BP233" s="559"/>
      <c r="BQ233" s="559"/>
      <c r="BR233" s="559"/>
      <c r="BS233" s="559"/>
      <c r="BT233" s="559"/>
      <c r="BU233" s="559"/>
      <c r="BV233" s="559"/>
      <c r="BW233" s="559"/>
      <c r="BX233" s="559"/>
      <c r="BY233" s="559"/>
      <c r="BZ233" s="559"/>
      <c r="CA233" s="559"/>
      <c r="CB233" s="559"/>
      <c r="CC233" s="559"/>
      <c r="CD233" s="559"/>
      <c r="CE233" s="559"/>
      <c r="CF233" s="559"/>
      <c r="CG233" s="559"/>
      <c r="CH233" s="559"/>
      <c r="CI233" s="559"/>
      <c r="CJ233" s="559"/>
      <c r="CK233" s="559"/>
      <c r="CL233" s="559"/>
      <c r="CM233" s="559"/>
    </row>
    <row r="234" spans="1:91" s="58" customFormat="1" ht="17.350000000000001" customHeight="1">
      <c r="A234" s="54"/>
      <c r="B234" s="669"/>
      <c r="C234" s="657" t="s">
        <v>111</v>
      </c>
      <c r="D234" s="658">
        <v>750</v>
      </c>
      <c r="E234" s="659" t="s">
        <v>52</v>
      </c>
      <c r="F234" s="660">
        <v>66</v>
      </c>
      <c r="G234" s="660">
        <v>25</v>
      </c>
      <c r="H234" s="659" t="s">
        <v>43</v>
      </c>
      <c r="I234" s="660"/>
      <c r="J234" s="660"/>
      <c r="K234" s="655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</row>
    <row r="235" spans="1:91" s="58" customFormat="1" ht="17.350000000000001" customHeight="1">
      <c r="A235" s="54"/>
      <c r="B235" s="657"/>
      <c r="C235" s="657" t="s">
        <v>112</v>
      </c>
      <c r="D235" s="658">
        <v>2067</v>
      </c>
      <c r="E235" s="659" t="s">
        <v>52</v>
      </c>
      <c r="F235" s="662" t="s">
        <v>52</v>
      </c>
      <c r="G235" s="660">
        <v>25</v>
      </c>
      <c r="H235" s="659" t="s">
        <v>43</v>
      </c>
      <c r="I235" s="660"/>
      <c r="J235" s="660"/>
      <c r="K235" s="655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</row>
    <row r="236" spans="1:91" s="58" customFormat="1" ht="16.3">
      <c r="A236" s="54"/>
      <c r="B236" s="657"/>
      <c r="C236" s="670" t="s">
        <v>92</v>
      </c>
      <c r="D236" s="658"/>
      <c r="E236" s="659"/>
      <c r="F236" s="660"/>
      <c r="G236" s="660"/>
      <c r="H236" s="659"/>
      <c r="I236" s="660"/>
      <c r="J236" s="660"/>
      <c r="K236" s="655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</row>
    <row r="237" spans="1:91" s="563" customFormat="1" ht="16.3">
      <c r="A237" s="562"/>
      <c r="B237" s="657"/>
      <c r="C237" s="657" t="s">
        <v>113</v>
      </c>
      <c r="D237" s="658">
        <v>1780</v>
      </c>
      <c r="E237" s="659" t="s">
        <v>52</v>
      </c>
      <c r="F237" s="660" t="s">
        <v>52</v>
      </c>
      <c r="G237" s="660">
        <v>25</v>
      </c>
      <c r="H237" s="659" t="s">
        <v>43</v>
      </c>
      <c r="I237" s="660"/>
      <c r="J237" s="660"/>
      <c r="K237" s="655"/>
      <c r="L237" s="562"/>
      <c r="M237" s="562"/>
      <c r="N237" s="562"/>
      <c r="O237" s="562"/>
      <c r="P237" s="562"/>
      <c r="Q237" s="562"/>
      <c r="R237" s="562"/>
      <c r="S237" s="562"/>
      <c r="T237" s="562"/>
      <c r="U237" s="562"/>
      <c r="V237" s="562"/>
      <c r="W237" s="562"/>
      <c r="X237" s="562"/>
      <c r="Y237" s="562"/>
      <c r="Z237" s="562"/>
      <c r="AA237" s="562"/>
      <c r="AB237" s="562"/>
      <c r="AC237" s="562"/>
      <c r="AD237" s="562"/>
      <c r="AE237" s="562"/>
      <c r="AF237" s="562"/>
      <c r="AG237" s="562"/>
      <c r="AH237" s="562"/>
      <c r="AI237" s="562"/>
      <c r="AJ237" s="562"/>
      <c r="AK237" s="562"/>
      <c r="AL237" s="562"/>
      <c r="AM237" s="562"/>
      <c r="AN237" s="562"/>
      <c r="AO237" s="562"/>
      <c r="AP237" s="562"/>
      <c r="AQ237" s="562"/>
      <c r="AR237" s="562"/>
      <c r="AS237" s="562"/>
      <c r="AT237" s="562"/>
      <c r="AU237" s="562"/>
      <c r="AV237" s="562"/>
      <c r="AW237" s="562"/>
      <c r="AX237" s="562"/>
      <c r="AY237" s="562"/>
      <c r="AZ237" s="562"/>
      <c r="BA237" s="562"/>
      <c r="BB237" s="562"/>
      <c r="BC237" s="562"/>
      <c r="BD237" s="562"/>
      <c r="BE237" s="562"/>
      <c r="BF237" s="562"/>
      <c r="BG237" s="562"/>
      <c r="BH237" s="562"/>
      <c r="BI237" s="562"/>
      <c r="BJ237" s="562"/>
      <c r="BK237" s="562"/>
      <c r="BL237" s="562"/>
      <c r="BM237" s="562"/>
      <c r="BN237" s="562"/>
      <c r="BO237" s="562"/>
      <c r="BP237" s="562"/>
      <c r="BQ237" s="562"/>
      <c r="BR237" s="562"/>
      <c r="BS237" s="562"/>
      <c r="BT237" s="562"/>
      <c r="BU237" s="562"/>
      <c r="BV237" s="562"/>
      <c r="BW237" s="562"/>
      <c r="BX237" s="562"/>
      <c r="BY237" s="562"/>
      <c r="BZ237" s="562"/>
      <c r="CA237" s="562"/>
      <c r="CB237" s="562"/>
      <c r="CC237" s="562"/>
      <c r="CD237" s="562"/>
      <c r="CE237" s="562"/>
      <c r="CF237" s="562"/>
      <c r="CG237" s="562"/>
      <c r="CH237" s="562"/>
      <c r="CI237" s="562"/>
      <c r="CJ237" s="562"/>
      <c r="CK237" s="562"/>
      <c r="CL237" s="562"/>
      <c r="CM237" s="562"/>
    </row>
    <row r="238" spans="1:91" s="560" customFormat="1" ht="16.3">
      <c r="A238" s="559"/>
      <c r="B238" s="657"/>
      <c r="C238" s="657" t="s">
        <v>114</v>
      </c>
      <c r="D238" s="658">
        <v>1925</v>
      </c>
      <c r="E238" s="659" t="s">
        <v>52</v>
      </c>
      <c r="F238" s="660" t="s">
        <v>52</v>
      </c>
      <c r="G238" s="660">
        <v>25</v>
      </c>
      <c r="H238" s="659" t="s">
        <v>43</v>
      </c>
      <c r="I238" s="660"/>
      <c r="J238" s="660"/>
      <c r="K238" s="655"/>
      <c r="L238" s="559"/>
      <c r="M238" s="559"/>
      <c r="N238" s="559"/>
      <c r="O238" s="559"/>
      <c r="P238" s="559"/>
      <c r="Q238" s="559"/>
      <c r="R238" s="559"/>
      <c r="S238" s="559"/>
      <c r="T238" s="559"/>
      <c r="U238" s="559"/>
      <c r="V238" s="559"/>
      <c r="W238" s="559"/>
      <c r="X238" s="559"/>
      <c r="Y238" s="559"/>
      <c r="Z238" s="559"/>
      <c r="AA238" s="559"/>
      <c r="AB238" s="559"/>
      <c r="AC238" s="559"/>
      <c r="AD238" s="559"/>
      <c r="AE238" s="559"/>
      <c r="AF238" s="559"/>
      <c r="AG238" s="559"/>
      <c r="AH238" s="559"/>
      <c r="AI238" s="559"/>
      <c r="AJ238" s="559"/>
      <c r="AK238" s="559"/>
      <c r="AL238" s="559"/>
      <c r="AM238" s="559"/>
      <c r="AN238" s="559"/>
      <c r="AO238" s="559"/>
      <c r="AP238" s="559"/>
      <c r="AQ238" s="559"/>
      <c r="AR238" s="559"/>
      <c r="AS238" s="559"/>
      <c r="AT238" s="559"/>
      <c r="AU238" s="559"/>
      <c r="AV238" s="559"/>
      <c r="AW238" s="559"/>
      <c r="AX238" s="559"/>
      <c r="AY238" s="559"/>
      <c r="AZ238" s="559"/>
      <c r="BA238" s="559"/>
      <c r="BB238" s="559"/>
      <c r="BC238" s="559"/>
      <c r="BD238" s="559"/>
      <c r="BE238" s="559"/>
      <c r="BF238" s="559"/>
      <c r="BG238" s="559"/>
      <c r="BH238" s="559"/>
      <c r="BI238" s="559"/>
      <c r="BJ238" s="559"/>
      <c r="BK238" s="559"/>
      <c r="BL238" s="559"/>
      <c r="BM238" s="559"/>
      <c r="BN238" s="559"/>
      <c r="BO238" s="559"/>
      <c r="BP238" s="559"/>
      <c r="BQ238" s="559"/>
      <c r="BR238" s="559"/>
      <c r="BS238" s="559"/>
      <c r="BT238" s="559"/>
      <c r="BU238" s="559"/>
      <c r="BV238" s="559"/>
      <c r="BW238" s="559"/>
      <c r="BX238" s="559"/>
      <c r="BY238" s="559"/>
      <c r="BZ238" s="559"/>
      <c r="CA238" s="559"/>
      <c r="CB238" s="559"/>
      <c r="CC238" s="559"/>
      <c r="CD238" s="559"/>
      <c r="CE238" s="559"/>
      <c r="CF238" s="559"/>
      <c r="CG238" s="559"/>
      <c r="CH238" s="559"/>
      <c r="CI238" s="559"/>
      <c r="CJ238" s="559"/>
      <c r="CK238" s="559"/>
      <c r="CL238" s="559"/>
      <c r="CM238" s="559"/>
    </row>
    <row r="239" spans="1:91" s="560" customFormat="1" ht="16.3">
      <c r="A239" s="559"/>
      <c r="B239" s="657"/>
      <c r="C239" s="657" t="s">
        <v>115</v>
      </c>
      <c r="D239" s="658">
        <v>1927</v>
      </c>
      <c r="E239" s="659" t="s">
        <v>52</v>
      </c>
      <c r="F239" s="660" t="s">
        <v>52</v>
      </c>
      <c r="G239" s="660">
        <v>25</v>
      </c>
      <c r="H239" s="659" t="s">
        <v>43</v>
      </c>
      <c r="I239" s="660"/>
      <c r="J239" s="660"/>
      <c r="K239" s="655"/>
      <c r="L239" s="559"/>
      <c r="M239" s="559"/>
      <c r="N239" s="559"/>
      <c r="O239" s="559"/>
      <c r="P239" s="559"/>
      <c r="Q239" s="559"/>
      <c r="R239" s="559"/>
      <c r="S239" s="559"/>
      <c r="T239" s="559"/>
      <c r="U239" s="559"/>
      <c r="V239" s="559"/>
      <c r="W239" s="559"/>
      <c r="X239" s="559"/>
      <c r="Y239" s="559"/>
      <c r="Z239" s="559"/>
      <c r="AA239" s="559"/>
      <c r="AB239" s="559"/>
      <c r="AC239" s="559"/>
      <c r="AD239" s="559"/>
      <c r="AE239" s="559"/>
      <c r="AF239" s="559"/>
      <c r="AG239" s="559"/>
      <c r="AH239" s="559"/>
      <c r="AI239" s="559"/>
      <c r="AJ239" s="559"/>
      <c r="AK239" s="559"/>
      <c r="AL239" s="559"/>
      <c r="AM239" s="559"/>
      <c r="AN239" s="559"/>
      <c r="AO239" s="559"/>
      <c r="AP239" s="559"/>
      <c r="AQ239" s="559"/>
      <c r="AR239" s="559"/>
      <c r="AS239" s="559"/>
      <c r="AT239" s="559"/>
      <c r="AU239" s="559"/>
      <c r="AV239" s="559"/>
      <c r="AW239" s="559"/>
      <c r="AX239" s="559"/>
      <c r="AY239" s="559"/>
      <c r="AZ239" s="559"/>
      <c r="BA239" s="559"/>
      <c r="BB239" s="559"/>
      <c r="BC239" s="559"/>
      <c r="BD239" s="559"/>
      <c r="BE239" s="559"/>
      <c r="BF239" s="559"/>
      <c r="BG239" s="559"/>
      <c r="BH239" s="559"/>
      <c r="BI239" s="559"/>
      <c r="BJ239" s="559"/>
      <c r="BK239" s="559"/>
      <c r="BL239" s="559"/>
      <c r="BM239" s="559"/>
      <c r="BN239" s="559"/>
      <c r="BO239" s="559"/>
      <c r="BP239" s="559"/>
      <c r="BQ239" s="559"/>
      <c r="BR239" s="559"/>
      <c r="BS239" s="559"/>
      <c r="BT239" s="559"/>
      <c r="BU239" s="559"/>
      <c r="BV239" s="559"/>
      <c r="BW239" s="559"/>
      <c r="BX239" s="559"/>
      <c r="BY239" s="559"/>
      <c r="BZ239" s="559"/>
      <c r="CA239" s="559"/>
      <c r="CB239" s="559"/>
      <c r="CC239" s="559"/>
      <c r="CD239" s="559"/>
      <c r="CE239" s="559"/>
      <c r="CF239" s="559"/>
      <c r="CG239" s="559"/>
      <c r="CH239" s="559"/>
      <c r="CI239" s="559"/>
      <c r="CJ239" s="559"/>
      <c r="CK239" s="559"/>
      <c r="CL239" s="559"/>
      <c r="CM239" s="559"/>
    </row>
    <row r="240" spans="1:91" s="560" customFormat="1" ht="16.3">
      <c r="A240" s="559"/>
      <c r="B240" s="671"/>
      <c r="C240" s="672" t="s">
        <v>116</v>
      </c>
      <c r="D240" s="673">
        <v>2068</v>
      </c>
      <c r="E240" s="674" t="s">
        <v>52</v>
      </c>
      <c r="F240" s="675" t="s">
        <v>52</v>
      </c>
      <c r="G240" s="675">
        <v>25</v>
      </c>
      <c r="H240" s="676" t="s">
        <v>43</v>
      </c>
      <c r="I240" s="675"/>
      <c r="J240" s="675"/>
      <c r="K240" s="664"/>
      <c r="L240" s="559"/>
      <c r="M240" s="559"/>
      <c r="N240" s="559"/>
      <c r="O240" s="559"/>
      <c r="P240" s="559"/>
      <c r="Q240" s="559"/>
      <c r="R240" s="559"/>
      <c r="S240" s="559"/>
      <c r="T240" s="559"/>
      <c r="U240" s="559"/>
      <c r="V240" s="559"/>
      <c r="W240" s="559"/>
      <c r="X240" s="559"/>
      <c r="Y240" s="559"/>
      <c r="Z240" s="559"/>
      <c r="AA240" s="559"/>
      <c r="AB240" s="559"/>
      <c r="AC240" s="559"/>
      <c r="AD240" s="559"/>
      <c r="AE240" s="559"/>
      <c r="AF240" s="559"/>
      <c r="AG240" s="559"/>
      <c r="AH240" s="559"/>
      <c r="AI240" s="559"/>
      <c r="AJ240" s="559"/>
      <c r="AK240" s="559"/>
      <c r="AL240" s="559"/>
      <c r="AM240" s="559"/>
      <c r="AN240" s="559"/>
      <c r="AO240" s="559"/>
      <c r="AP240" s="559"/>
      <c r="AQ240" s="559"/>
      <c r="AR240" s="559"/>
      <c r="AS240" s="559"/>
      <c r="AT240" s="559"/>
      <c r="AU240" s="559"/>
      <c r="AV240" s="559"/>
      <c r="AW240" s="559"/>
      <c r="AX240" s="559"/>
      <c r="AY240" s="559"/>
      <c r="AZ240" s="559"/>
      <c r="BA240" s="559"/>
      <c r="BB240" s="559"/>
      <c r="BC240" s="559"/>
      <c r="BD240" s="559"/>
      <c r="BE240" s="559"/>
      <c r="BF240" s="559"/>
      <c r="BG240" s="559"/>
      <c r="BH240" s="559"/>
      <c r="BI240" s="559"/>
      <c r="BJ240" s="559"/>
      <c r="BK240" s="559"/>
      <c r="BL240" s="559"/>
      <c r="BM240" s="559"/>
      <c r="BN240" s="559"/>
      <c r="BO240" s="559"/>
      <c r="BP240" s="559"/>
      <c r="BQ240" s="559"/>
      <c r="BR240" s="559"/>
      <c r="BS240" s="559"/>
      <c r="BT240" s="559"/>
      <c r="BU240" s="559"/>
      <c r="BV240" s="559"/>
      <c r="BW240" s="559"/>
      <c r="BX240" s="559"/>
      <c r="BY240" s="559"/>
      <c r="BZ240" s="559"/>
      <c r="CA240" s="559"/>
      <c r="CB240" s="559"/>
      <c r="CC240" s="559"/>
      <c r="CD240" s="559"/>
      <c r="CE240" s="559"/>
      <c r="CF240" s="559"/>
      <c r="CG240" s="559"/>
      <c r="CH240" s="559"/>
      <c r="CI240" s="559"/>
      <c r="CJ240" s="559"/>
      <c r="CK240" s="559"/>
      <c r="CL240" s="559"/>
      <c r="CM240" s="559"/>
    </row>
    <row r="241" spans="1:91" s="560" customFormat="1" ht="16.3">
      <c r="A241" s="559"/>
      <c r="B241" s="677" t="s">
        <v>117</v>
      </c>
      <c r="C241" s="678"/>
      <c r="D241" s="659"/>
      <c r="E241" s="678"/>
      <c r="F241" s="659"/>
      <c r="G241" s="678"/>
      <c r="H241" s="678"/>
      <c r="I241" s="678"/>
      <c r="J241" s="678"/>
      <c r="K241" s="679"/>
      <c r="L241" s="559"/>
      <c r="M241" s="559"/>
      <c r="N241" s="559"/>
      <c r="O241" s="559"/>
      <c r="P241" s="559"/>
      <c r="Q241" s="559"/>
      <c r="R241" s="559"/>
      <c r="S241" s="559"/>
      <c r="T241" s="559"/>
      <c r="U241" s="559"/>
      <c r="V241" s="559"/>
      <c r="W241" s="559"/>
      <c r="X241" s="559"/>
      <c r="Y241" s="559"/>
      <c r="Z241" s="559"/>
      <c r="AA241" s="559"/>
      <c r="AB241" s="559"/>
      <c r="AC241" s="559"/>
      <c r="AD241" s="559"/>
      <c r="AE241" s="559"/>
      <c r="AF241" s="559"/>
      <c r="AG241" s="559"/>
      <c r="AH241" s="559"/>
      <c r="AI241" s="559"/>
      <c r="AJ241" s="559"/>
      <c r="AK241" s="559"/>
      <c r="AL241" s="559"/>
      <c r="AM241" s="559"/>
      <c r="AN241" s="559"/>
      <c r="AO241" s="559"/>
      <c r="AP241" s="559"/>
      <c r="AQ241" s="559"/>
      <c r="AR241" s="559"/>
      <c r="AS241" s="559"/>
      <c r="AT241" s="559"/>
      <c r="AU241" s="559"/>
      <c r="AV241" s="559"/>
      <c r="AW241" s="559"/>
      <c r="AX241" s="559"/>
      <c r="AY241" s="559"/>
      <c r="AZ241" s="559"/>
      <c r="BA241" s="559"/>
      <c r="BB241" s="559"/>
      <c r="BC241" s="559"/>
      <c r="BD241" s="559"/>
      <c r="BE241" s="559"/>
      <c r="BF241" s="559"/>
      <c r="BG241" s="559"/>
      <c r="BH241" s="559"/>
      <c r="BI241" s="559"/>
      <c r="BJ241" s="559"/>
      <c r="BK241" s="559"/>
      <c r="BL241" s="559"/>
      <c r="BM241" s="559"/>
      <c r="BN241" s="559"/>
      <c r="BO241" s="559"/>
      <c r="BP241" s="559"/>
      <c r="BQ241" s="559"/>
      <c r="BR241" s="559"/>
      <c r="BS241" s="559"/>
      <c r="BT241" s="559"/>
      <c r="BU241" s="559"/>
      <c r="BV241" s="559"/>
      <c r="BW241" s="559"/>
      <c r="BX241" s="559"/>
      <c r="BY241" s="559"/>
      <c r="BZ241" s="559"/>
      <c r="CA241" s="559"/>
      <c r="CB241" s="559"/>
      <c r="CC241" s="559"/>
      <c r="CD241" s="559"/>
      <c r="CE241" s="559"/>
      <c r="CF241" s="559"/>
      <c r="CG241" s="559"/>
      <c r="CH241" s="559"/>
      <c r="CI241" s="559"/>
      <c r="CJ241" s="559"/>
      <c r="CK241" s="559"/>
      <c r="CL241" s="559"/>
      <c r="CM241" s="559"/>
    </row>
    <row r="242" spans="1:91" s="560" customFormat="1" ht="16.3">
      <c r="A242" s="559"/>
      <c r="B242" s="677" t="s">
        <v>602</v>
      </c>
      <c r="C242" s="678"/>
      <c r="D242" s="659"/>
      <c r="E242" s="678"/>
      <c r="F242" s="659"/>
      <c r="G242" s="678"/>
      <c r="H242" s="678"/>
      <c r="I242" s="678"/>
      <c r="J242" s="678"/>
      <c r="K242" s="679"/>
      <c r="L242" s="559"/>
      <c r="M242" s="559"/>
      <c r="N242" s="559"/>
      <c r="O242" s="559"/>
      <c r="P242" s="559"/>
      <c r="Q242" s="559"/>
      <c r="R242" s="559"/>
      <c r="S242" s="559"/>
      <c r="T242" s="559"/>
      <c r="U242" s="559"/>
      <c r="V242" s="559"/>
      <c r="W242" s="559"/>
      <c r="X242" s="559"/>
      <c r="Y242" s="559"/>
      <c r="Z242" s="559"/>
      <c r="AA242" s="559"/>
      <c r="AB242" s="559"/>
      <c r="AC242" s="559"/>
      <c r="AD242" s="559"/>
      <c r="AE242" s="559"/>
      <c r="AF242" s="559"/>
      <c r="AG242" s="559"/>
      <c r="AH242" s="559"/>
      <c r="AI242" s="559"/>
      <c r="AJ242" s="559"/>
      <c r="AK242" s="559"/>
      <c r="AL242" s="559"/>
      <c r="AM242" s="559"/>
      <c r="AN242" s="559"/>
      <c r="AO242" s="559"/>
      <c r="AP242" s="559"/>
      <c r="AQ242" s="559"/>
      <c r="AR242" s="559"/>
      <c r="AS242" s="559"/>
      <c r="AT242" s="559"/>
      <c r="AU242" s="559"/>
      <c r="AV242" s="559"/>
      <c r="AW242" s="559"/>
      <c r="AX242" s="559"/>
      <c r="AY242" s="559"/>
      <c r="AZ242" s="559"/>
      <c r="BA242" s="559"/>
      <c r="BB242" s="559"/>
      <c r="BC242" s="559"/>
      <c r="BD242" s="559"/>
      <c r="BE242" s="559"/>
      <c r="BF242" s="559"/>
      <c r="BG242" s="559"/>
      <c r="BH242" s="559"/>
      <c r="BI242" s="559"/>
      <c r="BJ242" s="559"/>
      <c r="BK242" s="559"/>
      <c r="BL242" s="559"/>
      <c r="BM242" s="559"/>
      <c r="BN242" s="559"/>
      <c r="BO242" s="559"/>
      <c r="BP242" s="559"/>
      <c r="BQ242" s="559"/>
      <c r="BR242" s="559"/>
      <c r="BS242" s="559"/>
      <c r="BT242" s="559"/>
      <c r="BU242" s="559"/>
      <c r="BV242" s="559"/>
      <c r="BW242" s="559"/>
      <c r="BX242" s="559"/>
      <c r="BY242" s="559"/>
      <c r="BZ242" s="559"/>
      <c r="CA242" s="559"/>
      <c r="CB242" s="559"/>
      <c r="CC242" s="559"/>
      <c r="CD242" s="559"/>
      <c r="CE242" s="559"/>
      <c r="CF242" s="559"/>
      <c r="CG242" s="559"/>
      <c r="CH242" s="559"/>
      <c r="CI242" s="559"/>
      <c r="CJ242" s="559"/>
      <c r="CK242" s="559"/>
      <c r="CL242" s="559"/>
      <c r="CM242" s="559"/>
    </row>
    <row r="243" spans="1:91" s="560" customFormat="1" ht="16.3">
      <c r="A243" s="559"/>
      <c r="B243" s="680" t="s">
        <v>792</v>
      </c>
      <c r="C243" s="678"/>
      <c r="D243" s="659"/>
      <c r="E243" s="678"/>
      <c r="F243" s="659"/>
      <c r="G243" s="678"/>
      <c r="H243" s="678"/>
      <c r="I243" s="678"/>
      <c r="J243" s="678"/>
      <c r="K243" s="679"/>
      <c r="L243" s="559"/>
      <c r="M243" s="559"/>
      <c r="N243" s="559"/>
      <c r="O243" s="559"/>
      <c r="P243" s="559"/>
      <c r="Q243" s="559"/>
      <c r="R243" s="559"/>
      <c r="S243" s="559"/>
      <c r="T243" s="559"/>
      <c r="U243" s="559"/>
      <c r="V243" s="559"/>
      <c r="W243" s="559"/>
      <c r="X243" s="559"/>
      <c r="Y243" s="559"/>
      <c r="Z243" s="559"/>
      <c r="AA243" s="559"/>
      <c r="AB243" s="559"/>
      <c r="AC243" s="559"/>
      <c r="AD243" s="559"/>
      <c r="AE243" s="559"/>
      <c r="AF243" s="559"/>
      <c r="AG243" s="559"/>
      <c r="AH243" s="559"/>
      <c r="AI243" s="559"/>
      <c r="AJ243" s="559"/>
      <c r="AK243" s="559"/>
      <c r="AL243" s="559"/>
      <c r="AM243" s="559"/>
      <c r="AN243" s="559"/>
      <c r="AO243" s="559"/>
      <c r="AP243" s="559"/>
      <c r="AQ243" s="559"/>
      <c r="AR243" s="559"/>
      <c r="AS243" s="559"/>
      <c r="AT243" s="559"/>
      <c r="AU243" s="559"/>
      <c r="AV243" s="559"/>
      <c r="AW243" s="559"/>
      <c r="AX243" s="559"/>
      <c r="AY243" s="559"/>
      <c r="AZ243" s="559"/>
      <c r="BA243" s="559"/>
      <c r="BB243" s="559"/>
      <c r="BC243" s="559"/>
      <c r="BD243" s="559"/>
      <c r="BE243" s="559"/>
      <c r="BF243" s="559"/>
      <c r="BG243" s="559"/>
      <c r="BH243" s="559"/>
      <c r="BI243" s="559"/>
      <c r="BJ243" s="559"/>
      <c r="BK243" s="559"/>
      <c r="BL243" s="559"/>
      <c r="BM243" s="559"/>
      <c r="BN243" s="559"/>
      <c r="BO243" s="559"/>
      <c r="BP243" s="559"/>
      <c r="BQ243" s="559"/>
      <c r="BR243" s="559"/>
      <c r="BS243" s="559"/>
      <c r="BT243" s="559"/>
      <c r="BU243" s="559"/>
      <c r="BV243" s="559"/>
      <c r="BW243" s="559"/>
      <c r="BX243" s="559"/>
      <c r="BY243" s="559"/>
      <c r="BZ243" s="559"/>
      <c r="CA243" s="559"/>
      <c r="CB243" s="559"/>
      <c r="CC243" s="559"/>
      <c r="CD243" s="559"/>
      <c r="CE243" s="559"/>
      <c r="CF243" s="559"/>
      <c r="CG243" s="559"/>
      <c r="CH243" s="559"/>
      <c r="CI243" s="559"/>
      <c r="CJ243" s="559"/>
      <c r="CK243" s="559"/>
      <c r="CL243" s="559"/>
      <c r="CM243" s="559"/>
    </row>
    <row r="244" spans="1:91" s="560" customFormat="1" ht="16.3">
      <c r="A244" s="559"/>
      <c r="B244" s="680" t="s">
        <v>793</v>
      </c>
      <c r="C244" s="678"/>
      <c r="D244" s="659"/>
      <c r="E244" s="678"/>
      <c r="F244" s="659"/>
      <c r="G244" s="678"/>
      <c r="H244" s="678"/>
      <c r="I244" s="678"/>
      <c r="J244" s="678"/>
      <c r="K244" s="679"/>
      <c r="L244" s="559"/>
      <c r="M244" s="559"/>
      <c r="N244" s="559"/>
      <c r="O244" s="559"/>
      <c r="P244" s="559"/>
      <c r="Q244" s="559"/>
      <c r="R244" s="559"/>
      <c r="S244" s="559"/>
      <c r="T244" s="559"/>
      <c r="U244" s="559"/>
      <c r="V244" s="559"/>
      <c r="W244" s="559"/>
      <c r="X244" s="559"/>
      <c r="Y244" s="559"/>
      <c r="Z244" s="559"/>
      <c r="AA244" s="559"/>
      <c r="AB244" s="559"/>
      <c r="AC244" s="559"/>
      <c r="AD244" s="559"/>
      <c r="AE244" s="559"/>
      <c r="AF244" s="559"/>
      <c r="AG244" s="559"/>
      <c r="AH244" s="559"/>
      <c r="AI244" s="559"/>
      <c r="AJ244" s="559"/>
      <c r="AK244" s="559"/>
      <c r="AL244" s="559"/>
      <c r="AM244" s="559"/>
      <c r="AN244" s="559"/>
      <c r="AO244" s="559"/>
      <c r="AP244" s="559"/>
      <c r="AQ244" s="559"/>
      <c r="AR244" s="559"/>
      <c r="AS244" s="559"/>
      <c r="AT244" s="559"/>
      <c r="AU244" s="559"/>
      <c r="AV244" s="559"/>
      <c r="AW244" s="559"/>
      <c r="AX244" s="559"/>
      <c r="AY244" s="559"/>
      <c r="AZ244" s="559"/>
      <c r="BA244" s="559"/>
      <c r="BB244" s="559"/>
      <c r="BC244" s="559"/>
      <c r="BD244" s="559"/>
      <c r="BE244" s="559"/>
      <c r="BF244" s="559"/>
      <c r="BG244" s="559"/>
      <c r="BH244" s="559"/>
      <c r="BI244" s="559"/>
      <c r="BJ244" s="559"/>
      <c r="BK244" s="559"/>
      <c r="BL244" s="559"/>
      <c r="BM244" s="559"/>
      <c r="BN244" s="559"/>
      <c r="BO244" s="559"/>
      <c r="BP244" s="559"/>
      <c r="BQ244" s="559"/>
      <c r="BR244" s="559"/>
      <c r="BS244" s="559"/>
      <c r="BT244" s="559"/>
      <c r="BU244" s="559"/>
      <c r="BV244" s="559"/>
      <c r="BW244" s="559"/>
      <c r="BX244" s="559"/>
      <c r="BY244" s="559"/>
      <c r="BZ244" s="559"/>
      <c r="CA244" s="559"/>
      <c r="CB244" s="559"/>
      <c r="CC244" s="559"/>
      <c r="CD244" s="559"/>
      <c r="CE244" s="559"/>
      <c r="CF244" s="559"/>
      <c r="CG244" s="559"/>
      <c r="CH244" s="559"/>
      <c r="CI244" s="559"/>
      <c r="CJ244" s="559"/>
      <c r="CK244" s="559"/>
      <c r="CL244" s="559"/>
      <c r="CM244" s="559"/>
    </row>
    <row r="245" spans="1:91" s="560" customFormat="1" ht="16.3">
      <c r="A245" s="559"/>
      <c r="B245" s="680" t="s">
        <v>794</v>
      </c>
      <c r="C245" s="678"/>
      <c r="D245" s="659"/>
      <c r="E245" s="678"/>
      <c r="F245" s="659"/>
      <c r="G245" s="678"/>
      <c r="H245" s="678"/>
      <c r="I245" s="678"/>
      <c r="J245" s="678"/>
      <c r="K245" s="679"/>
      <c r="L245" s="559"/>
      <c r="M245" s="559"/>
      <c r="N245" s="559"/>
      <c r="O245" s="559"/>
      <c r="P245" s="559"/>
      <c r="Q245" s="559"/>
      <c r="R245" s="559"/>
      <c r="S245" s="559"/>
      <c r="T245" s="559"/>
      <c r="U245" s="559"/>
      <c r="V245" s="559"/>
      <c r="W245" s="559"/>
      <c r="X245" s="559"/>
      <c r="Y245" s="559"/>
      <c r="Z245" s="559"/>
      <c r="AA245" s="559"/>
      <c r="AB245" s="559"/>
      <c r="AC245" s="559"/>
      <c r="AD245" s="559"/>
      <c r="AE245" s="559"/>
      <c r="AF245" s="559"/>
      <c r="AG245" s="559"/>
      <c r="AH245" s="559"/>
      <c r="AI245" s="559"/>
      <c r="AJ245" s="559"/>
      <c r="AK245" s="559"/>
      <c r="AL245" s="559"/>
      <c r="AM245" s="559"/>
      <c r="AN245" s="559"/>
      <c r="AO245" s="559"/>
      <c r="AP245" s="559"/>
      <c r="AQ245" s="559"/>
      <c r="AR245" s="559"/>
      <c r="AS245" s="559"/>
      <c r="AT245" s="559"/>
      <c r="AU245" s="559"/>
      <c r="AV245" s="559"/>
      <c r="AW245" s="559"/>
      <c r="AX245" s="559"/>
      <c r="AY245" s="559"/>
      <c r="AZ245" s="559"/>
      <c r="BA245" s="559"/>
      <c r="BB245" s="559"/>
      <c r="BC245" s="559"/>
      <c r="BD245" s="559"/>
      <c r="BE245" s="559"/>
      <c r="BF245" s="559"/>
      <c r="BG245" s="559"/>
      <c r="BH245" s="559"/>
      <c r="BI245" s="559"/>
      <c r="BJ245" s="559"/>
      <c r="BK245" s="559"/>
      <c r="BL245" s="559"/>
      <c r="BM245" s="559"/>
      <c r="BN245" s="559"/>
      <c r="BO245" s="559"/>
      <c r="BP245" s="559"/>
      <c r="BQ245" s="559"/>
      <c r="BR245" s="559"/>
      <c r="BS245" s="559"/>
      <c r="BT245" s="559"/>
      <c r="BU245" s="559"/>
      <c r="BV245" s="559"/>
      <c r="BW245" s="559"/>
      <c r="BX245" s="559"/>
      <c r="BY245" s="559"/>
      <c r="BZ245" s="559"/>
      <c r="CA245" s="559"/>
      <c r="CB245" s="559"/>
      <c r="CC245" s="559"/>
      <c r="CD245" s="559"/>
      <c r="CE245" s="559"/>
      <c r="CF245" s="559"/>
      <c r="CG245" s="559"/>
      <c r="CH245" s="559"/>
      <c r="CI245" s="559"/>
      <c r="CJ245" s="559"/>
      <c r="CK245" s="559"/>
      <c r="CL245" s="559"/>
      <c r="CM245" s="559"/>
    </row>
    <row r="246" spans="1:91" s="560" customFormat="1" ht="16.3">
      <c r="A246" s="559"/>
      <c r="B246" s="680" t="s">
        <v>607</v>
      </c>
      <c r="C246" s="678"/>
      <c r="D246" s="659"/>
      <c r="E246" s="678"/>
      <c r="F246" s="659"/>
      <c r="G246" s="678"/>
      <c r="H246" s="678"/>
      <c r="I246" s="678"/>
      <c r="J246" s="678"/>
      <c r="K246" s="679"/>
      <c r="L246" s="559"/>
      <c r="M246" s="559"/>
      <c r="N246" s="559"/>
      <c r="O246" s="559"/>
      <c r="P246" s="559"/>
      <c r="Q246" s="559"/>
      <c r="R246" s="559"/>
      <c r="S246" s="559"/>
      <c r="T246" s="559"/>
      <c r="U246" s="559"/>
      <c r="V246" s="559"/>
      <c r="W246" s="559"/>
      <c r="X246" s="559"/>
      <c r="Y246" s="559"/>
      <c r="Z246" s="559"/>
      <c r="AA246" s="559"/>
      <c r="AB246" s="559"/>
      <c r="AC246" s="559"/>
      <c r="AD246" s="559"/>
      <c r="AE246" s="559"/>
      <c r="AF246" s="559"/>
      <c r="AG246" s="559"/>
      <c r="AH246" s="559"/>
      <c r="AI246" s="559"/>
      <c r="AJ246" s="559"/>
      <c r="AK246" s="559"/>
      <c r="AL246" s="559"/>
      <c r="AM246" s="559"/>
      <c r="AN246" s="559"/>
      <c r="AO246" s="559"/>
      <c r="AP246" s="559"/>
      <c r="AQ246" s="559"/>
      <c r="AR246" s="559"/>
      <c r="AS246" s="559"/>
      <c r="AT246" s="559"/>
      <c r="AU246" s="559"/>
      <c r="AV246" s="559"/>
      <c r="AW246" s="559"/>
      <c r="AX246" s="559"/>
      <c r="AY246" s="559"/>
      <c r="AZ246" s="559"/>
      <c r="BA246" s="559"/>
      <c r="BB246" s="559"/>
      <c r="BC246" s="559"/>
      <c r="BD246" s="559"/>
      <c r="BE246" s="559"/>
      <c r="BF246" s="559"/>
      <c r="BG246" s="559"/>
      <c r="BH246" s="559"/>
      <c r="BI246" s="559"/>
      <c r="BJ246" s="559"/>
      <c r="BK246" s="559"/>
      <c r="BL246" s="559"/>
      <c r="BM246" s="559"/>
      <c r="BN246" s="559"/>
      <c r="BO246" s="559"/>
      <c r="BP246" s="559"/>
      <c r="BQ246" s="559"/>
      <c r="BR246" s="559"/>
      <c r="BS246" s="559"/>
      <c r="BT246" s="559"/>
      <c r="BU246" s="559"/>
      <c r="BV246" s="559"/>
      <c r="BW246" s="559"/>
      <c r="BX246" s="559"/>
      <c r="BY246" s="559"/>
      <c r="BZ246" s="559"/>
      <c r="CA246" s="559"/>
      <c r="CB246" s="559"/>
      <c r="CC246" s="559"/>
      <c r="CD246" s="559"/>
      <c r="CE246" s="559"/>
      <c r="CF246" s="559"/>
      <c r="CG246" s="559"/>
      <c r="CH246" s="559"/>
      <c r="CI246" s="559"/>
      <c r="CJ246" s="559"/>
      <c r="CK246" s="559"/>
      <c r="CL246" s="559"/>
      <c r="CM246" s="559"/>
    </row>
    <row r="247" spans="1:91" s="560" customFormat="1" ht="16.3">
      <c r="A247" s="559"/>
      <c r="B247" s="680" t="s">
        <v>118</v>
      </c>
      <c r="C247" s="678"/>
      <c r="D247" s="659"/>
      <c r="E247" s="678"/>
      <c r="F247" s="659"/>
      <c r="G247" s="678"/>
      <c r="H247" s="678"/>
      <c r="I247" s="678"/>
      <c r="J247" s="678"/>
      <c r="K247" s="679"/>
      <c r="L247" s="559"/>
      <c r="M247" s="559"/>
      <c r="N247" s="559"/>
      <c r="O247" s="559"/>
      <c r="P247" s="559"/>
      <c r="Q247" s="559"/>
      <c r="R247" s="559"/>
      <c r="S247" s="559"/>
      <c r="T247" s="559"/>
      <c r="U247" s="559"/>
      <c r="V247" s="559"/>
      <c r="W247" s="559"/>
      <c r="X247" s="559"/>
      <c r="Y247" s="559"/>
      <c r="Z247" s="559"/>
      <c r="AA247" s="559"/>
      <c r="AB247" s="559"/>
      <c r="AC247" s="559"/>
      <c r="AD247" s="559"/>
      <c r="AE247" s="559"/>
      <c r="AF247" s="559"/>
      <c r="AG247" s="559"/>
      <c r="AH247" s="559"/>
      <c r="AI247" s="559"/>
      <c r="AJ247" s="559"/>
      <c r="AK247" s="559"/>
      <c r="AL247" s="559"/>
      <c r="AM247" s="559"/>
      <c r="AN247" s="559"/>
      <c r="AO247" s="559"/>
      <c r="AP247" s="559"/>
      <c r="AQ247" s="559"/>
      <c r="AR247" s="559"/>
      <c r="AS247" s="559"/>
      <c r="AT247" s="559"/>
      <c r="AU247" s="559"/>
      <c r="AV247" s="559"/>
      <c r="AW247" s="559"/>
      <c r="AX247" s="559"/>
      <c r="AY247" s="559"/>
      <c r="AZ247" s="559"/>
      <c r="BA247" s="559"/>
      <c r="BB247" s="559"/>
      <c r="BC247" s="559"/>
      <c r="BD247" s="559"/>
      <c r="BE247" s="559"/>
      <c r="BF247" s="559"/>
      <c r="BG247" s="559"/>
      <c r="BH247" s="559"/>
      <c r="BI247" s="559"/>
      <c r="BJ247" s="559"/>
      <c r="BK247" s="559"/>
      <c r="BL247" s="559"/>
      <c r="BM247" s="559"/>
      <c r="BN247" s="559"/>
      <c r="BO247" s="559"/>
      <c r="BP247" s="559"/>
      <c r="BQ247" s="559"/>
      <c r="BR247" s="559"/>
      <c r="BS247" s="559"/>
      <c r="BT247" s="559"/>
      <c r="BU247" s="559"/>
      <c r="BV247" s="559"/>
      <c r="BW247" s="559"/>
      <c r="BX247" s="559"/>
      <c r="BY247" s="559"/>
      <c r="BZ247" s="559"/>
      <c r="CA247" s="559"/>
      <c r="CB247" s="559"/>
      <c r="CC247" s="559"/>
      <c r="CD247" s="559"/>
      <c r="CE247" s="559"/>
      <c r="CF247" s="559"/>
      <c r="CG247" s="559"/>
      <c r="CH247" s="559"/>
      <c r="CI247" s="559"/>
      <c r="CJ247" s="559"/>
      <c r="CK247" s="559"/>
      <c r="CL247" s="559"/>
      <c r="CM247" s="559"/>
    </row>
    <row r="248" spans="1:91" s="560" customFormat="1" ht="16.3">
      <c r="A248" s="559"/>
      <c r="B248" s="677" t="s">
        <v>119</v>
      </c>
      <c r="C248" s="678"/>
      <c r="D248" s="659"/>
      <c r="E248" s="678"/>
      <c r="F248" s="659"/>
      <c r="G248" s="678"/>
      <c r="H248" s="678"/>
      <c r="I248" s="678"/>
      <c r="J248" s="678"/>
      <c r="K248" s="679"/>
      <c r="L248" s="559"/>
      <c r="M248" s="559"/>
      <c r="N248" s="559"/>
      <c r="O248" s="559"/>
      <c r="P248" s="559"/>
      <c r="Q248" s="559"/>
      <c r="R248" s="559"/>
      <c r="S248" s="559"/>
      <c r="T248" s="559"/>
      <c r="U248" s="559"/>
      <c r="V248" s="559"/>
      <c r="W248" s="559"/>
      <c r="X248" s="559"/>
      <c r="Y248" s="559"/>
      <c r="Z248" s="559"/>
      <c r="AA248" s="559"/>
      <c r="AB248" s="559"/>
      <c r="AC248" s="559"/>
      <c r="AD248" s="559"/>
      <c r="AE248" s="559"/>
      <c r="AF248" s="559"/>
      <c r="AG248" s="559"/>
      <c r="AH248" s="559"/>
      <c r="AI248" s="559"/>
      <c r="AJ248" s="559"/>
      <c r="AK248" s="559"/>
      <c r="AL248" s="559"/>
      <c r="AM248" s="559"/>
      <c r="AN248" s="559"/>
      <c r="AO248" s="559"/>
      <c r="AP248" s="559"/>
      <c r="AQ248" s="559"/>
      <c r="AR248" s="559"/>
      <c r="AS248" s="559"/>
      <c r="AT248" s="559"/>
      <c r="AU248" s="559"/>
      <c r="AV248" s="559"/>
      <c r="AW248" s="559"/>
      <c r="AX248" s="559"/>
      <c r="AY248" s="559"/>
      <c r="AZ248" s="559"/>
      <c r="BA248" s="559"/>
      <c r="BB248" s="559"/>
      <c r="BC248" s="559"/>
      <c r="BD248" s="559"/>
      <c r="BE248" s="559"/>
      <c r="BF248" s="559"/>
      <c r="BG248" s="559"/>
      <c r="BH248" s="559"/>
      <c r="BI248" s="559"/>
      <c r="BJ248" s="559"/>
      <c r="BK248" s="559"/>
      <c r="BL248" s="559"/>
      <c r="BM248" s="559"/>
      <c r="BN248" s="559"/>
      <c r="BO248" s="559"/>
      <c r="BP248" s="559"/>
      <c r="BQ248" s="559"/>
      <c r="BR248" s="559"/>
      <c r="BS248" s="559"/>
      <c r="BT248" s="559"/>
      <c r="BU248" s="559"/>
      <c r="BV248" s="559"/>
      <c r="BW248" s="559"/>
      <c r="BX248" s="559"/>
      <c r="BY248" s="559"/>
      <c r="BZ248" s="559"/>
      <c r="CA248" s="559"/>
      <c r="CB248" s="559"/>
      <c r="CC248" s="559"/>
      <c r="CD248" s="559"/>
      <c r="CE248" s="559"/>
      <c r="CF248" s="559"/>
      <c r="CG248" s="559"/>
      <c r="CH248" s="559"/>
      <c r="CI248" s="559"/>
      <c r="CJ248" s="559"/>
      <c r="CK248" s="559"/>
      <c r="CL248" s="559"/>
      <c r="CM248" s="559"/>
    </row>
    <row r="249" spans="1:91" s="560" customFormat="1" ht="16.3">
      <c r="A249" s="559"/>
      <c r="B249" s="677" t="s">
        <v>665</v>
      </c>
      <c r="C249" s="678"/>
      <c r="D249" s="659"/>
      <c r="E249" s="678"/>
      <c r="F249" s="659"/>
      <c r="G249" s="678"/>
      <c r="H249" s="678"/>
      <c r="I249" s="678"/>
      <c r="J249" s="678"/>
      <c r="K249" s="679"/>
      <c r="L249" s="559"/>
      <c r="M249" s="559"/>
      <c r="N249" s="559"/>
      <c r="O249" s="559"/>
      <c r="P249" s="559"/>
      <c r="Q249" s="559"/>
      <c r="R249" s="559"/>
      <c r="S249" s="559"/>
      <c r="T249" s="559"/>
      <c r="U249" s="559"/>
      <c r="V249" s="559"/>
      <c r="W249" s="559"/>
      <c r="X249" s="559"/>
      <c r="Y249" s="559"/>
      <c r="Z249" s="559"/>
      <c r="AA249" s="559"/>
      <c r="AB249" s="559"/>
      <c r="AC249" s="559"/>
      <c r="AD249" s="559"/>
      <c r="AE249" s="559"/>
      <c r="AF249" s="559"/>
      <c r="AG249" s="559"/>
      <c r="AH249" s="559"/>
      <c r="AI249" s="559"/>
      <c r="AJ249" s="559"/>
      <c r="AK249" s="559"/>
      <c r="AL249" s="559"/>
      <c r="AM249" s="559"/>
      <c r="AN249" s="559"/>
      <c r="AO249" s="559"/>
      <c r="AP249" s="559"/>
      <c r="AQ249" s="559"/>
      <c r="AR249" s="559"/>
      <c r="AS249" s="559"/>
      <c r="AT249" s="559"/>
      <c r="AU249" s="559"/>
      <c r="AV249" s="559"/>
      <c r="AW249" s="559"/>
      <c r="AX249" s="559"/>
      <c r="AY249" s="559"/>
      <c r="AZ249" s="559"/>
      <c r="BA249" s="559"/>
      <c r="BB249" s="559"/>
      <c r="BC249" s="559"/>
      <c r="BD249" s="559"/>
      <c r="BE249" s="559"/>
      <c r="BF249" s="559"/>
      <c r="BG249" s="559"/>
      <c r="BH249" s="559"/>
      <c r="BI249" s="559"/>
      <c r="BJ249" s="559"/>
      <c r="BK249" s="559"/>
      <c r="BL249" s="559"/>
      <c r="BM249" s="559"/>
      <c r="BN249" s="559"/>
      <c r="BO249" s="559"/>
      <c r="BP249" s="559"/>
      <c r="BQ249" s="559"/>
      <c r="BR249" s="559"/>
      <c r="BS249" s="559"/>
      <c r="BT249" s="559"/>
      <c r="BU249" s="559"/>
      <c r="BV249" s="559"/>
      <c r="BW249" s="559"/>
      <c r="BX249" s="559"/>
      <c r="BY249" s="559"/>
      <c r="BZ249" s="559"/>
      <c r="CA249" s="559"/>
      <c r="CB249" s="559"/>
      <c r="CC249" s="559"/>
      <c r="CD249" s="559"/>
      <c r="CE249" s="559"/>
      <c r="CF249" s="559"/>
      <c r="CG249" s="559"/>
      <c r="CH249" s="559"/>
      <c r="CI249" s="559"/>
      <c r="CJ249" s="559"/>
      <c r="CK249" s="559"/>
      <c r="CL249" s="559"/>
      <c r="CM249" s="559"/>
    </row>
    <row r="250" spans="1:91" s="560" customFormat="1" ht="16.3">
      <c r="A250" s="559"/>
      <c r="B250" s="677" t="s">
        <v>666</v>
      </c>
      <c r="C250" s="678"/>
      <c r="D250" s="659"/>
      <c r="E250" s="678"/>
      <c r="F250" s="659"/>
      <c r="G250" s="678"/>
      <c r="H250" s="678"/>
      <c r="I250" s="678"/>
      <c r="J250" s="678"/>
      <c r="K250" s="679"/>
      <c r="L250" s="559"/>
      <c r="M250" s="559"/>
      <c r="N250" s="559"/>
      <c r="O250" s="559"/>
      <c r="P250" s="559"/>
      <c r="Q250" s="559"/>
      <c r="R250" s="559"/>
      <c r="S250" s="559"/>
      <c r="T250" s="559"/>
      <c r="U250" s="559"/>
      <c r="V250" s="559"/>
      <c r="W250" s="559"/>
      <c r="X250" s="559"/>
      <c r="Y250" s="559"/>
      <c r="Z250" s="559"/>
      <c r="AA250" s="559"/>
      <c r="AB250" s="559"/>
      <c r="AC250" s="559"/>
      <c r="AD250" s="559"/>
      <c r="AE250" s="559"/>
      <c r="AF250" s="559"/>
      <c r="AG250" s="559"/>
      <c r="AH250" s="559"/>
      <c r="AI250" s="559"/>
      <c r="AJ250" s="559"/>
      <c r="AK250" s="559"/>
      <c r="AL250" s="559"/>
      <c r="AM250" s="559"/>
      <c r="AN250" s="559"/>
      <c r="AO250" s="559"/>
      <c r="AP250" s="559"/>
      <c r="AQ250" s="559"/>
      <c r="AR250" s="559"/>
      <c r="AS250" s="559"/>
      <c r="AT250" s="559"/>
      <c r="AU250" s="559"/>
      <c r="AV250" s="559"/>
      <c r="AW250" s="559"/>
      <c r="AX250" s="559"/>
      <c r="AY250" s="559"/>
      <c r="AZ250" s="559"/>
      <c r="BA250" s="559"/>
      <c r="BB250" s="559"/>
      <c r="BC250" s="559"/>
      <c r="BD250" s="559"/>
      <c r="BE250" s="559"/>
      <c r="BF250" s="559"/>
      <c r="BG250" s="559"/>
      <c r="BH250" s="559"/>
      <c r="BI250" s="559"/>
      <c r="BJ250" s="559"/>
      <c r="BK250" s="559"/>
      <c r="BL250" s="559"/>
      <c r="BM250" s="559"/>
      <c r="BN250" s="559"/>
      <c r="BO250" s="559"/>
      <c r="BP250" s="559"/>
      <c r="BQ250" s="559"/>
      <c r="BR250" s="559"/>
      <c r="BS250" s="559"/>
      <c r="BT250" s="559"/>
      <c r="BU250" s="559"/>
      <c r="BV250" s="559"/>
      <c r="BW250" s="559"/>
      <c r="BX250" s="559"/>
      <c r="BY250" s="559"/>
      <c r="BZ250" s="559"/>
      <c r="CA250" s="559"/>
      <c r="CB250" s="559"/>
      <c r="CC250" s="559"/>
      <c r="CD250" s="559"/>
      <c r="CE250" s="559"/>
      <c r="CF250" s="559"/>
      <c r="CG250" s="559"/>
      <c r="CH250" s="559"/>
      <c r="CI250" s="559"/>
      <c r="CJ250" s="559"/>
      <c r="CK250" s="559"/>
      <c r="CL250" s="559"/>
      <c r="CM250" s="559"/>
    </row>
    <row r="251" spans="1:91" s="560" customFormat="1" ht="16.3">
      <c r="A251" s="559"/>
      <c r="B251" s="677" t="s">
        <v>120</v>
      </c>
      <c r="C251" s="678"/>
      <c r="D251" s="659"/>
      <c r="E251" s="678"/>
      <c r="F251" s="659"/>
      <c r="G251" s="678"/>
      <c r="H251" s="678"/>
      <c r="I251" s="678"/>
      <c r="J251" s="678"/>
      <c r="K251" s="679"/>
      <c r="L251" s="559"/>
      <c r="M251" s="559"/>
      <c r="N251" s="559"/>
      <c r="O251" s="559"/>
      <c r="P251" s="559"/>
      <c r="Q251" s="559"/>
      <c r="R251" s="559"/>
      <c r="S251" s="559"/>
      <c r="T251" s="559"/>
      <c r="U251" s="559"/>
      <c r="V251" s="559"/>
      <c r="W251" s="559"/>
      <c r="X251" s="559"/>
      <c r="Y251" s="559"/>
      <c r="Z251" s="559"/>
      <c r="AA251" s="559"/>
      <c r="AB251" s="559"/>
      <c r="AC251" s="559"/>
      <c r="AD251" s="559"/>
      <c r="AE251" s="559"/>
      <c r="AF251" s="559"/>
      <c r="AG251" s="559"/>
      <c r="AH251" s="559"/>
      <c r="AI251" s="559"/>
      <c r="AJ251" s="559"/>
      <c r="AK251" s="559"/>
      <c r="AL251" s="559"/>
      <c r="AM251" s="559"/>
      <c r="AN251" s="559"/>
      <c r="AO251" s="559"/>
      <c r="AP251" s="559"/>
      <c r="AQ251" s="559"/>
      <c r="AR251" s="559"/>
      <c r="AS251" s="559"/>
      <c r="AT251" s="559"/>
      <c r="AU251" s="559"/>
      <c r="AV251" s="559"/>
      <c r="AW251" s="559"/>
      <c r="AX251" s="559"/>
      <c r="AY251" s="559"/>
      <c r="AZ251" s="559"/>
      <c r="BA251" s="559"/>
      <c r="BB251" s="559"/>
      <c r="BC251" s="559"/>
      <c r="BD251" s="559"/>
      <c r="BE251" s="559"/>
      <c r="BF251" s="559"/>
      <c r="BG251" s="559"/>
      <c r="BH251" s="559"/>
      <c r="BI251" s="559"/>
      <c r="BJ251" s="559"/>
      <c r="BK251" s="559"/>
      <c r="BL251" s="559"/>
      <c r="BM251" s="559"/>
      <c r="BN251" s="559"/>
      <c r="BO251" s="559"/>
      <c r="BP251" s="559"/>
      <c r="BQ251" s="559"/>
      <c r="BR251" s="559"/>
      <c r="BS251" s="559"/>
      <c r="BT251" s="559"/>
      <c r="BU251" s="559"/>
      <c r="BV251" s="559"/>
      <c r="BW251" s="559"/>
      <c r="BX251" s="559"/>
      <c r="BY251" s="559"/>
      <c r="BZ251" s="559"/>
      <c r="CA251" s="559"/>
      <c r="CB251" s="559"/>
      <c r="CC251" s="559"/>
      <c r="CD251" s="559"/>
      <c r="CE251" s="559"/>
      <c r="CF251" s="559"/>
      <c r="CG251" s="559"/>
      <c r="CH251" s="559"/>
      <c r="CI251" s="559"/>
      <c r="CJ251" s="559"/>
      <c r="CK251" s="559"/>
      <c r="CL251" s="559"/>
      <c r="CM251" s="559"/>
    </row>
    <row r="252" spans="1:91" s="560" customFormat="1" ht="16.3">
      <c r="A252" s="559"/>
      <c r="B252" s="677" t="s">
        <v>121</v>
      </c>
      <c r="C252" s="678"/>
      <c r="D252" s="659"/>
      <c r="E252" s="678"/>
      <c r="F252" s="659"/>
      <c r="G252" s="678"/>
      <c r="H252" s="678"/>
      <c r="I252" s="678"/>
      <c r="J252" s="678"/>
      <c r="K252" s="679"/>
      <c r="L252" s="559"/>
      <c r="M252" s="559"/>
      <c r="N252" s="559"/>
      <c r="O252" s="559"/>
      <c r="P252" s="559"/>
      <c r="Q252" s="559"/>
      <c r="R252" s="559"/>
      <c r="S252" s="559"/>
      <c r="T252" s="559"/>
      <c r="U252" s="559"/>
      <c r="V252" s="559"/>
      <c r="W252" s="559"/>
      <c r="X252" s="559"/>
      <c r="Y252" s="559"/>
      <c r="Z252" s="559"/>
      <c r="AA252" s="559"/>
      <c r="AB252" s="559"/>
      <c r="AC252" s="559"/>
      <c r="AD252" s="559"/>
      <c r="AE252" s="559"/>
      <c r="AF252" s="559"/>
      <c r="AG252" s="559"/>
      <c r="AH252" s="559"/>
      <c r="AI252" s="559"/>
      <c r="AJ252" s="559"/>
      <c r="AK252" s="559"/>
      <c r="AL252" s="559"/>
      <c r="AM252" s="559"/>
      <c r="AN252" s="559"/>
      <c r="AO252" s="559"/>
      <c r="AP252" s="559"/>
      <c r="AQ252" s="559"/>
      <c r="AR252" s="559"/>
      <c r="AS252" s="559"/>
      <c r="AT252" s="559"/>
      <c r="AU252" s="559"/>
      <c r="AV252" s="559"/>
      <c r="AW252" s="559"/>
      <c r="AX252" s="559"/>
      <c r="AY252" s="559"/>
      <c r="AZ252" s="559"/>
      <c r="BA252" s="559"/>
      <c r="BB252" s="559"/>
      <c r="BC252" s="559"/>
      <c r="BD252" s="559"/>
      <c r="BE252" s="559"/>
      <c r="BF252" s="559"/>
      <c r="BG252" s="559"/>
      <c r="BH252" s="559"/>
      <c r="BI252" s="559"/>
      <c r="BJ252" s="559"/>
      <c r="BK252" s="559"/>
      <c r="BL252" s="559"/>
      <c r="BM252" s="559"/>
      <c r="BN252" s="559"/>
      <c r="BO252" s="559"/>
      <c r="BP252" s="559"/>
      <c r="BQ252" s="559"/>
      <c r="BR252" s="559"/>
      <c r="BS252" s="559"/>
      <c r="BT252" s="559"/>
      <c r="BU252" s="559"/>
      <c r="BV252" s="559"/>
      <c r="BW252" s="559"/>
      <c r="BX252" s="559"/>
      <c r="BY252" s="559"/>
      <c r="BZ252" s="559"/>
      <c r="CA252" s="559"/>
      <c r="CB252" s="559"/>
      <c r="CC252" s="559"/>
      <c r="CD252" s="559"/>
      <c r="CE252" s="559"/>
      <c r="CF252" s="559"/>
      <c r="CG252" s="559"/>
      <c r="CH252" s="559"/>
      <c r="CI252" s="559"/>
      <c r="CJ252" s="559"/>
      <c r="CK252" s="559"/>
      <c r="CL252" s="559"/>
      <c r="CM252" s="559"/>
    </row>
    <row r="253" spans="1:91" s="560" customFormat="1" ht="16.3">
      <c r="A253" s="559"/>
      <c r="B253" s="677" t="s">
        <v>123</v>
      </c>
      <c r="C253" s="678"/>
      <c r="D253" s="659"/>
      <c r="E253" s="678"/>
      <c r="F253" s="659"/>
      <c r="G253" s="678"/>
      <c r="H253" s="678"/>
      <c r="I253" s="678"/>
      <c r="J253" s="678"/>
      <c r="K253" s="679"/>
      <c r="L253" s="559"/>
      <c r="M253" s="559"/>
      <c r="N253" s="559"/>
      <c r="O253" s="559"/>
      <c r="P253" s="559"/>
      <c r="Q253" s="559"/>
      <c r="R253" s="559"/>
      <c r="S253" s="559"/>
      <c r="T253" s="559"/>
      <c r="U253" s="559"/>
      <c r="V253" s="559"/>
      <c r="W253" s="559"/>
      <c r="X253" s="559"/>
      <c r="Y253" s="559"/>
      <c r="Z253" s="559"/>
      <c r="AA253" s="559"/>
      <c r="AB253" s="559"/>
      <c r="AC253" s="559"/>
      <c r="AD253" s="559"/>
      <c r="AE253" s="559"/>
      <c r="AF253" s="559"/>
      <c r="AG253" s="559"/>
      <c r="AH253" s="559"/>
      <c r="AI253" s="559"/>
      <c r="AJ253" s="559"/>
      <c r="AK253" s="559"/>
      <c r="AL253" s="559"/>
      <c r="AM253" s="559"/>
      <c r="AN253" s="559"/>
      <c r="AO253" s="559"/>
      <c r="AP253" s="559"/>
      <c r="AQ253" s="559"/>
      <c r="AR253" s="559"/>
      <c r="AS253" s="559"/>
      <c r="AT253" s="559"/>
      <c r="AU253" s="559"/>
      <c r="AV253" s="559"/>
      <c r="AW253" s="559"/>
      <c r="AX253" s="559"/>
      <c r="AY253" s="559"/>
      <c r="AZ253" s="559"/>
      <c r="BA253" s="559"/>
      <c r="BB253" s="559"/>
      <c r="BC253" s="559"/>
      <c r="BD253" s="559"/>
      <c r="BE253" s="559"/>
      <c r="BF253" s="559"/>
      <c r="BG253" s="559"/>
      <c r="BH253" s="559"/>
      <c r="BI253" s="559"/>
      <c r="BJ253" s="559"/>
      <c r="BK253" s="559"/>
      <c r="BL253" s="559"/>
      <c r="BM253" s="559"/>
      <c r="BN253" s="559"/>
      <c r="BO253" s="559"/>
      <c r="BP253" s="559"/>
      <c r="BQ253" s="559"/>
      <c r="BR253" s="559"/>
      <c r="BS253" s="559"/>
      <c r="BT253" s="559"/>
      <c r="BU253" s="559"/>
      <c r="BV253" s="559"/>
      <c r="BW253" s="559"/>
      <c r="BX253" s="559"/>
      <c r="BY253" s="559"/>
      <c r="BZ253" s="559"/>
      <c r="CA253" s="559"/>
      <c r="CB253" s="559"/>
      <c r="CC253" s="559"/>
      <c r="CD253" s="559"/>
      <c r="CE253" s="559"/>
      <c r="CF253" s="559"/>
      <c r="CG253" s="559"/>
      <c r="CH253" s="559"/>
      <c r="CI253" s="559"/>
      <c r="CJ253" s="559"/>
      <c r="CK253" s="559"/>
      <c r="CL253" s="559"/>
      <c r="CM253" s="559"/>
    </row>
    <row r="254" spans="1:91" s="560" customFormat="1" ht="16.3">
      <c r="A254" s="559"/>
      <c r="B254" s="677" t="s">
        <v>124</v>
      </c>
      <c r="C254" s="678"/>
      <c r="D254" s="659"/>
      <c r="E254" s="678"/>
      <c r="F254" s="659"/>
      <c r="G254" s="678"/>
      <c r="H254" s="678"/>
      <c r="I254" s="678"/>
      <c r="J254" s="678"/>
      <c r="K254" s="681"/>
      <c r="L254" s="559"/>
      <c r="M254" s="559"/>
      <c r="N254" s="559"/>
      <c r="O254" s="559"/>
      <c r="P254" s="559"/>
      <c r="Q254" s="559"/>
      <c r="R254" s="559"/>
      <c r="S254" s="559"/>
      <c r="T254" s="559"/>
      <c r="U254" s="559"/>
      <c r="V254" s="559"/>
      <c r="W254" s="559"/>
      <c r="X254" s="559"/>
      <c r="Y254" s="559"/>
      <c r="Z254" s="559"/>
      <c r="AA254" s="559"/>
      <c r="AB254" s="559"/>
      <c r="AC254" s="559"/>
      <c r="AD254" s="559"/>
      <c r="AE254" s="559"/>
      <c r="AF254" s="559"/>
      <c r="AG254" s="559"/>
      <c r="AH254" s="559"/>
      <c r="AI254" s="559"/>
      <c r="AJ254" s="559"/>
      <c r="AK254" s="559"/>
      <c r="AL254" s="559"/>
      <c r="AM254" s="559"/>
      <c r="AN254" s="559"/>
      <c r="AO254" s="559"/>
      <c r="AP254" s="559"/>
      <c r="AQ254" s="559"/>
      <c r="AR254" s="559"/>
      <c r="AS254" s="559"/>
      <c r="AT254" s="559"/>
      <c r="AU254" s="559"/>
      <c r="AV254" s="559"/>
      <c r="AW254" s="559"/>
      <c r="AX254" s="559"/>
      <c r="AY254" s="559"/>
      <c r="AZ254" s="559"/>
      <c r="BA254" s="559"/>
      <c r="BB254" s="559"/>
      <c r="BC254" s="559"/>
      <c r="BD254" s="559"/>
      <c r="BE254" s="559"/>
      <c r="BF254" s="559"/>
      <c r="BG254" s="559"/>
      <c r="BH254" s="559"/>
      <c r="BI254" s="559"/>
      <c r="BJ254" s="559"/>
      <c r="BK254" s="559"/>
      <c r="BL254" s="559"/>
      <c r="BM254" s="559"/>
      <c r="BN254" s="559"/>
      <c r="BO254" s="559"/>
      <c r="BP254" s="559"/>
      <c r="BQ254" s="559"/>
      <c r="BR254" s="559"/>
      <c r="BS254" s="559"/>
      <c r="BT254" s="559"/>
      <c r="BU254" s="559"/>
      <c r="BV254" s="559"/>
      <c r="BW254" s="559"/>
      <c r="BX254" s="559"/>
      <c r="BY254" s="559"/>
      <c r="BZ254" s="559"/>
      <c r="CA254" s="559"/>
      <c r="CB254" s="559"/>
      <c r="CC254" s="559"/>
      <c r="CD254" s="559"/>
      <c r="CE254" s="559"/>
      <c r="CF254" s="559"/>
      <c r="CG254" s="559"/>
      <c r="CH254" s="559"/>
      <c r="CI254" s="559"/>
      <c r="CJ254" s="559"/>
      <c r="CK254" s="559"/>
      <c r="CL254" s="559"/>
      <c r="CM254" s="559"/>
    </row>
    <row r="255" spans="1:91" s="560" customFormat="1" ht="16.3">
      <c r="A255" s="559"/>
      <c r="B255" s="677" t="s">
        <v>125</v>
      </c>
      <c r="C255" s="682"/>
      <c r="D255" s="682"/>
      <c r="E255" s="682"/>
      <c r="F255" s="682"/>
      <c r="G255" s="682"/>
      <c r="H255" s="682"/>
      <c r="I255" s="682"/>
      <c r="J255" s="682"/>
      <c r="K255" s="683"/>
      <c r="L255" s="559"/>
      <c r="M255" s="559"/>
      <c r="N255" s="559"/>
      <c r="O255" s="559"/>
      <c r="P255" s="559"/>
      <c r="Q255" s="559"/>
      <c r="R255" s="559"/>
      <c r="S255" s="559"/>
      <c r="T255" s="559"/>
      <c r="U255" s="559"/>
      <c r="V255" s="559"/>
      <c r="W255" s="559"/>
      <c r="X255" s="559"/>
      <c r="Y255" s="559"/>
      <c r="Z255" s="559"/>
      <c r="AA255" s="559"/>
      <c r="AB255" s="559"/>
      <c r="AC255" s="559"/>
      <c r="AD255" s="559"/>
      <c r="AE255" s="559"/>
      <c r="AF255" s="559"/>
      <c r="AG255" s="559"/>
      <c r="AH255" s="559"/>
      <c r="AI255" s="559"/>
      <c r="AJ255" s="559"/>
      <c r="AK255" s="559"/>
      <c r="AL255" s="559"/>
      <c r="AM255" s="559"/>
      <c r="AN255" s="559"/>
      <c r="AO255" s="559"/>
      <c r="AP255" s="559"/>
      <c r="AQ255" s="559"/>
      <c r="AR255" s="559"/>
      <c r="AS255" s="559"/>
      <c r="AT255" s="559"/>
      <c r="AU255" s="559"/>
      <c r="AV255" s="559"/>
      <c r="AW255" s="559"/>
      <c r="AX255" s="559"/>
      <c r="AY255" s="559"/>
      <c r="AZ255" s="559"/>
      <c r="BA255" s="559"/>
      <c r="BB255" s="559"/>
      <c r="BC255" s="559"/>
      <c r="BD255" s="559"/>
      <c r="BE255" s="559"/>
      <c r="BF255" s="559"/>
      <c r="BG255" s="559"/>
      <c r="BH255" s="559"/>
      <c r="BI255" s="559"/>
      <c r="BJ255" s="559"/>
      <c r="BK255" s="559"/>
      <c r="BL255" s="559"/>
      <c r="BM255" s="559"/>
      <c r="BN255" s="559"/>
      <c r="BO255" s="559"/>
      <c r="BP255" s="559"/>
      <c r="BQ255" s="559"/>
      <c r="BR255" s="559"/>
      <c r="BS255" s="559"/>
      <c r="BT255" s="559"/>
      <c r="BU255" s="559"/>
      <c r="BV255" s="559"/>
      <c r="BW255" s="559"/>
      <c r="BX255" s="559"/>
      <c r="BY255" s="559"/>
      <c r="BZ255" s="559"/>
      <c r="CA255" s="559"/>
      <c r="CB255" s="559"/>
      <c r="CC255" s="559"/>
      <c r="CD255" s="559"/>
      <c r="CE255" s="559"/>
      <c r="CF255" s="559"/>
      <c r="CG255" s="559"/>
      <c r="CH255" s="559"/>
      <c r="CI255" s="559"/>
      <c r="CJ255" s="559"/>
      <c r="CK255" s="559"/>
      <c r="CL255" s="559"/>
      <c r="CM255" s="559"/>
    </row>
    <row r="256" spans="1:91" s="560" customFormat="1" ht="16.3">
      <c r="A256" s="559"/>
      <c r="B256" s="677" t="s">
        <v>126</v>
      </c>
      <c r="C256" s="682"/>
      <c r="D256" s="682"/>
      <c r="E256" s="682"/>
      <c r="F256" s="682"/>
      <c r="G256" s="682"/>
      <c r="H256" s="682"/>
      <c r="I256" s="682"/>
      <c r="J256" s="682"/>
      <c r="K256" s="683"/>
      <c r="L256" s="559"/>
      <c r="M256" s="559"/>
      <c r="N256" s="559"/>
      <c r="O256" s="559"/>
      <c r="P256" s="559"/>
      <c r="Q256" s="559"/>
      <c r="R256" s="559"/>
      <c r="S256" s="559"/>
      <c r="T256" s="559"/>
      <c r="U256" s="559"/>
      <c r="V256" s="559"/>
      <c r="W256" s="559"/>
      <c r="X256" s="559"/>
      <c r="Y256" s="559"/>
      <c r="Z256" s="559"/>
      <c r="AA256" s="559"/>
      <c r="AB256" s="559"/>
      <c r="AC256" s="559"/>
      <c r="AD256" s="559"/>
      <c r="AE256" s="559"/>
      <c r="AF256" s="559"/>
      <c r="AG256" s="559"/>
      <c r="AH256" s="559"/>
      <c r="AI256" s="559"/>
      <c r="AJ256" s="559"/>
      <c r="AK256" s="559"/>
      <c r="AL256" s="559"/>
      <c r="AM256" s="559"/>
      <c r="AN256" s="559"/>
      <c r="AO256" s="559"/>
      <c r="AP256" s="559"/>
      <c r="AQ256" s="559"/>
      <c r="AR256" s="559"/>
      <c r="AS256" s="559"/>
      <c r="AT256" s="559"/>
      <c r="AU256" s="559"/>
      <c r="AV256" s="559"/>
      <c r="AW256" s="559"/>
      <c r="AX256" s="559"/>
      <c r="AY256" s="559"/>
      <c r="AZ256" s="559"/>
      <c r="BA256" s="559"/>
      <c r="BB256" s="559"/>
      <c r="BC256" s="559"/>
      <c r="BD256" s="559"/>
      <c r="BE256" s="559"/>
      <c r="BF256" s="559"/>
      <c r="BG256" s="559"/>
      <c r="BH256" s="559"/>
      <c r="BI256" s="559"/>
      <c r="BJ256" s="559"/>
      <c r="BK256" s="559"/>
      <c r="BL256" s="559"/>
      <c r="BM256" s="559"/>
      <c r="BN256" s="559"/>
      <c r="BO256" s="559"/>
      <c r="BP256" s="559"/>
      <c r="BQ256" s="559"/>
      <c r="BR256" s="559"/>
      <c r="BS256" s="559"/>
      <c r="BT256" s="559"/>
      <c r="BU256" s="559"/>
      <c r="BV256" s="559"/>
      <c r="BW256" s="559"/>
      <c r="BX256" s="559"/>
      <c r="BY256" s="559"/>
      <c r="BZ256" s="559"/>
      <c r="CA256" s="559"/>
      <c r="CB256" s="559"/>
      <c r="CC256" s="559"/>
      <c r="CD256" s="559"/>
      <c r="CE256" s="559"/>
      <c r="CF256" s="559"/>
      <c r="CG256" s="559"/>
      <c r="CH256" s="559"/>
      <c r="CI256" s="559"/>
      <c r="CJ256" s="559"/>
      <c r="CK256" s="559"/>
      <c r="CL256" s="559"/>
      <c r="CM256" s="559"/>
    </row>
    <row r="257" spans="1:91" s="560" customFormat="1" ht="16.3">
      <c r="A257" s="559"/>
      <c r="B257" s="677" t="s">
        <v>127</v>
      </c>
      <c r="C257" s="682"/>
      <c r="D257" s="682"/>
      <c r="E257" s="682"/>
      <c r="F257" s="682"/>
      <c r="G257" s="682"/>
      <c r="H257" s="682"/>
      <c r="I257" s="682"/>
      <c r="J257" s="682"/>
      <c r="K257" s="683"/>
      <c r="L257" s="559"/>
      <c r="M257" s="559"/>
      <c r="N257" s="559"/>
      <c r="O257" s="559"/>
      <c r="P257" s="559"/>
      <c r="Q257" s="559"/>
      <c r="R257" s="559"/>
      <c r="S257" s="559"/>
      <c r="T257" s="559"/>
      <c r="U257" s="559"/>
      <c r="V257" s="559"/>
      <c r="W257" s="559"/>
      <c r="X257" s="559"/>
      <c r="Y257" s="559"/>
      <c r="Z257" s="559"/>
      <c r="AA257" s="559"/>
      <c r="AB257" s="559"/>
      <c r="AC257" s="559"/>
      <c r="AD257" s="559"/>
      <c r="AE257" s="559"/>
      <c r="AF257" s="559"/>
      <c r="AG257" s="559"/>
      <c r="AH257" s="559"/>
      <c r="AI257" s="559"/>
      <c r="AJ257" s="559"/>
      <c r="AK257" s="559"/>
      <c r="AL257" s="559"/>
      <c r="AM257" s="559"/>
      <c r="AN257" s="559"/>
      <c r="AO257" s="559"/>
      <c r="AP257" s="559"/>
      <c r="AQ257" s="559"/>
      <c r="AR257" s="559"/>
      <c r="AS257" s="559"/>
      <c r="AT257" s="559"/>
      <c r="AU257" s="559"/>
      <c r="AV257" s="559"/>
      <c r="AW257" s="559"/>
      <c r="AX257" s="559"/>
      <c r="AY257" s="559"/>
      <c r="AZ257" s="559"/>
      <c r="BA257" s="559"/>
      <c r="BB257" s="559"/>
      <c r="BC257" s="559"/>
      <c r="BD257" s="559"/>
      <c r="BE257" s="559"/>
      <c r="BF257" s="559"/>
      <c r="BG257" s="559"/>
      <c r="BH257" s="559"/>
      <c r="BI257" s="559"/>
      <c r="BJ257" s="559"/>
      <c r="BK257" s="559"/>
      <c r="BL257" s="559"/>
      <c r="BM257" s="559"/>
      <c r="BN257" s="559"/>
      <c r="BO257" s="559"/>
      <c r="BP257" s="559"/>
      <c r="BQ257" s="559"/>
      <c r="BR257" s="559"/>
      <c r="BS257" s="559"/>
      <c r="BT257" s="559"/>
      <c r="BU257" s="559"/>
      <c r="BV257" s="559"/>
      <c r="BW257" s="559"/>
      <c r="BX257" s="559"/>
      <c r="BY257" s="559"/>
      <c r="BZ257" s="559"/>
      <c r="CA257" s="559"/>
      <c r="CB257" s="559"/>
      <c r="CC257" s="559"/>
      <c r="CD257" s="559"/>
      <c r="CE257" s="559"/>
      <c r="CF257" s="559"/>
      <c r="CG257" s="559"/>
      <c r="CH257" s="559"/>
      <c r="CI257" s="559"/>
      <c r="CJ257" s="559"/>
      <c r="CK257" s="559"/>
      <c r="CL257" s="559"/>
      <c r="CM257" s="559"/>
    </row>
    <row r="258" spans="1:91" s="560" customFormat="1" ht="16.3">
      <c r="A258" s="559"/>
      <c r="B258" s="684" t="s">
        <v>128</v>
      </c>
      <c r="C258" s="682"/>
      <c r="D258" s="682"/>
      <c r="E258" s="682"/>
      <c r="F258" s="682"/>
      <c r="G258" s="682"/>
      <c r="H258" s="682"/>
      <c r="I258" s="682"/>
      <c r="J258" s="682"/>
      <c r="K258" s="683"/>
      <c r="L258" s="559"/>
      <c r="M258" s="559"/>
      <c r="N258" s="559"/>
      <c r="O258" s="559"/>
      <c r="P258" s="559"/>
      <c r="Q258" s="559"/>
      <c r="R258" s="559"/>
      <c r="S258" s="559"/>
      <c r="T258" s="559"/>
      <c r="U258" s="559"/>
      <c r="V258" s="559"/>
      <c r="W258" s="559"/>
      <c r="X258" s="559"/>
      <c r="Y258" s="559"/>
      <c r="Z258" s="559"/>
      <c r="AA258" s="559"/>
      <c r="AB258" s="559"/>
      <c r="AC258" s="559"/>
      <c r="AD258" s="559"/>
      <c r="AE258" s="559"/>
      <c r="AF258" s="559"/>
      <c r="AG258" s="559"/>
      <c r="AH258" s="559"/>
      <c r="AI258" s="559"/>
      <c r="AJ258" s="559"/>
      <c r="AK258" s="559"/>
      <c r="AL258" s="559"/>
      <c r="AM258" s="559"/>
      <c r="AN258" s="559"/>
      <c r="AO258" s="559"/>
      <c r="AP258" s="559"/>
      <c r="AQ258" s="559"/>
      <c r="AR258" s="559"/>
      <c r="AS258" s="559"/>
      <c r="AT258" s="559"/>
      <c r="AU258" s="559"/>
      <c r="AV258" s="559"/>
      <c r="AW258" s="559"/>
      <c r="AX258" s="559"/>
      <c r="AY258" s="559"/>
      <c r="AZ258" s="559"/>
      <c r="BA258" s="559"/>
      <c r="BB258" s="559"/>
      <c r="BC258" s="559"/>
      <c r="BD258" s="559"/>
      <c r="BE258" s="559"/>
      <c r="BF258" s="559"/>
      <c r="BG258" s="559"/>
      <c r="BH258" s="559"/>
      <c r="BI258" s="559"/>
      <c r="BJ258" s="559"/>
      <c r="BK258" s="559"/>
      <c r="BL258" s="559"/>
      <c r="BM258" s="559"/>
      <c r="BN258" s="559"/>
      <c r="BO258" s="559"/>
      <c r="BP258" s="559"/>
      <c r="BQ258" s="559"/>
      <c r="BR258" s="559"/>
      <c r="BS258" s="559"/>
      <c r="BT258" s="559"/>
      <c r="BU258" s="559"/>
      <c r="BV258" s="559"/>
      <c r="BW258" s="559"/>
      <c r="BX258" s="559"/>
      <c r="BY258" s="559"/>
      <c r="BZ258" s="559"/>
      <c r="CA258" s="559"/>
      <c r="CB258" s="559"/>
      <c r="CC258" s="559"/>
      <c r="CD258" s="559"/>
      <c r="CE258" s="559"/>
      <c r="CF258" s="559"/>
      <c r="CG258" s="559"/>
      <c r="CH258" s="559"/>
      <c r="CI258" s="559"/>
      <c r="CJ258" s="559"/>
      <c r="CK258" s="559"/>
      <c r="CL258" s="559"/>
      <c r="CM258" s="559"/>
    </row>
    <row r="259" spans="1:91" s="560" customFormat="1" ht="16.3">
      <c r="A259" s="559"/>
      <c r="B259" s="684" t="s">
        <v>667</v>
      </c>
      <c r="C259" s="682"/>
      <c r="D259" s="682"/>
      <c r="E259" s="682"/>
      <c r="F259" s="682"/>
      <c r="G259" s="682"/>
      <c r="H259" s="682"/>
      <c r="I259" s="682"/>
      <c r="J259" s="682"/>
      <c r="K259" s="683"/>
      <c r="L259" s="559"/>
      <c r="M259" s="559"/>
      <c r="N259" s="559"/>
      <c r="O259" s="559"/>
      <c r="P259" s="559"/>
      <c r="Q259" s="559"/>
      <c r="R259" s="559"/>
      <c r="S259" s="559"/>
      <c r="T259" s="559"/>
      <c r="U259" s="559"/>
      <c r="V259" s="559"/>
      <c r="W259" s="559"/>
      <c r="X259" s="559"/>
      <c r="Y259" s="559"/>
      <c r="Z259" s="559"/>
      <c r="AA259" s="559"/>
      <c r="AB259" s="559"/>
      <c r="AC259" s="559"/>
      <c r="AD259" s="559"/>
      <c r="AE259" s="559"/>
      <c r="AF259" s="559"/>
      <c r="AG259" s="559"/>
      <c r="AH259" s="559"/>
      <c r="AI259" s="559"/>
      <c r="AJ259" s="559"/>
      <c r="AK259" s="559"/>
      <c r="AL259" s="559"/>
      <c r="AM259" s="559"/>
      <c r="AN259" s="559"/>
      <c r="AO259" s="559"/>
      <c r="AP259" s="559"/>
      <c r="AQ259" s="559"/>
      <c r="AR259" s="559"/>
      <c r="AS259" s="559"/>
      <c r="AT259" s="559"/>
      <c r="AU259" s="559"/>
      <c r="AV259" s="559"/>
      <c r="AW259" s="559"/>
      <c r="AX259" s="559"/>
      <c r="AY259" s="559"/>
      <c r="AZ259" s="559"/>
      <c r="BA259" s="559"/>
      <c r="BB259" s="559"/>
      <c r="BC259" s="559"/>
      <c r="BD259" s="559"/>
      <c r="BE259" s="559"/>
      <c r="BF259" s="559"/>
      <c r="BG259" s="559"/>
      <c r="BH259" s="559"/>
      <c r="BI259" s="559"/>
      <c r="BJ259" s="559"/>
      <c r="BK259" s="559"/>
      <c r="BL259" s="559"/>
      <c r="BM259" s="559"/>
      <c r="BN259" s="559"/>
      <c r="BO259" s="559"/>
      <c r="BP259" s="559"/>
      <c r="BQ259" s="559"/>
      <c r="BR259" s="559"/>
      <c r="BS259" s="559"/>
      <c r="BT259" s="559"/>
      <c r="BU259" s="559"/>
      <c r="BV259" s="559"/>
      <c r="BW259" s="559"/>
      <c r="BX259" s="559"/>
      <c r="BY259" s="559"/>
      <c r="BZ259" s="559"/>
      <c r="CA259" s="559"/>
      <c r="CB259" s="559"/>
      <c r="CC259" s="559"/>
      <c r="CD259" s="559"/>
      <c r="CE259" s="559"/>
      <c r="CF259" s="559"/>
      <c r="CG259" s="559"/>
      <c r="CH259" s="559"/>
      <c r="CI259" s="559"/>
      <c r="CJ259" s="559"/>
      <c r="CK259" s="559"/>
      <c r="CL259" s="559"/>
      <c r="CM259" s="559"/>
    </row>
    <row r="260" spans="1:91" s="560" customFormat="1" ht="16.3">
      <c r="A260" s="559"/>
      <c r="B260" s="684" t="s">
        <v>668</v>
      </c>
      <c r="C260" s="682"/>
      <c r="D260" s="682"/>
      <c r="E260" s="682"/>
      <c r="F260" s="682"/>
      <c r="G260" s="682"/>
      <c r="H260" s="682"/>
      <c r="I260" s="682"/>
      <c r="J260" s="682"/>
      <c r="K260" s="683"/>
      <c r="L260" s="559"/>
      <c r="M260" s="559"/>
      <c r="N260" s="559"/>
      <c r="O260" s="559"/>
      <c r="P260" s="559"/>
      <c r="Q260" s="559"/>
      <c r="R260" s="559"/>
      <c r="S260" s="559"/>
      <c r="T260" s="559"/>
      <c r="U260" s="559"/>
      <c r="V260" s="559"/>
      <c r="W260" s="559"/>
      <c r="X260" s="559"/>
      <c r="Y260" s="559"/>
      <c r="Z260" s="559"/>
      <c r="AA260" s="559"/>
      <c r="AB260" s="559"/>
      <c r="AC260" s="559"/>
      <c r="AD260" s="559"/>
      <c r="AE260" s="559"/>
      <c r="AF260" s="559"/>
      <c r="AG260" s="559"/>
      <c r="AH260" s="559"/>
      <c r="AI260" s="559"/>
      <c r="AJ260" s="559"/>
      <c r="AK260" s="559"/>
      <c r="AL260" s="559"/>
      <c r="AM260" s="559"/>
      <c r="AN260" s="559"/>
      <c r="AO260" s="559"/>
      <c r="AP260" s="559"/>
      <c r="AQ260" s="559"/>
      <c r="AR260" s="559"/>
      <c r="AS260" s="559"/>
      <c r="AT260" s="559"/>
      <c r="AU260" s="559"/>
      <c r="AV260" s="559"/>
      <c r="AW260" s="559"/>
      <c r="AX260" s="559"/>
      <c r="AY260" s="559"/>
      <c r="AZ260" s="559"/>
      <c r="BA260" s="559"/>
      <c r="BB260" s="559"/>
      <c r="BC260" s="559"/>
      <c r="BD260" s="559"/>
      <c r="BE260" s="559"/>
      <c r="BF260" s="559"/>
      <c r="BG260" s="559"/>
      <c r="BH260" s="559"/>
      <c r="BI260" s="559"/>
      <c r="BJ260" s="559"/>
      <c r="BK260" s="559"/>
      <c r="BL260" s="559"/>
      <c r="BM260" s="559"/>
      <c r="BN260" s="559"/>
      <c r="BO260" s="559"/>
      <c r="BP260" s="559"/>
      <c r="BQ260" s="559"/>
      <c r="BR260" s="559"/>
      <c r="BS260" s="559"/>
      <c r="BT260" s="559"/>
      <c r="BU260" s="559"/>
      <c r="BV260" s="559"/>
      <c r="BW260" s="559"/>
      <c r="BX260" s="559"/>
      <c r="BY260" s="559"/>
      <c r="BZ260" s="559"/>
      <c r="CA260" s="559"/>
      <c r="CB260" s="559"/>
      <c r="CC260" s="559"/>
      <c r="CD260" s="559"/>
      <c r="CE260" s="559"/>
      <c r="CF260" s="559"/>
      <c r="CG260" s="559"/>
      <c r="CH260" s="559"/>
      <c r="CI260" s="559"/>
      <c r="CJ260" s="559"/>
      <c r="CK260" s="559"/>
      <c r="CL260" s="559"/>
      <c r="CM260" s="559"/>
    </row>
    <row r="261" spans="1:91" s="560" customFormat="1" ht="16.3">
      <c r="A261" s="559"/>
      <c r="B261" s="685" t="s">
        <v>795</v>
      </c>
      <c r="C261" s="686"/>
      <c r="D261" s="686"/>
      <c r="E261" s="686"/>
      <c r="F261" s="686"/>
      <c r="G261" s="686"/>
      <c r="H261" s="686"/>
      <c r="I261" s="686"/>
      <c r="J261" s="686"/>
      <c r="K261" s="683"/>
      <c r="L261" s="559"/>
      <c r="M261" s="559"/>
      <c r="N261" s="559"/>
      <c r="O261" s="559"/>
      <c r="P261" s="559"/>
      <c r="Q261" s="559"/>
      <c r="R261" s="559"/>
      <c r="S261" s="559"/>
      <c r="T261" s="559"/>
      <c r="U261" s="559"/>
      <c r="V261" s="559"/>
      <c r="W261" s="559"/>
      <c r="X261" s="559"/>
      <c r="Y261" s="559"/>
      <c r="Z261" s="559"/>
      <c r="AA261" s="559"/>
      <c r="AB261" s="559"/>
      <c r="AC261" s="559"/>
      <c r="AD261" s="559"/>
      <c r="AE261" s="559"/>
      <c r="AF261" s="559"/>
      <c r="AG261" s="559"/>
      <c r="AH261" s="559"/>
      <c r="AI261" s="559"/>
      <c r="AJ261" s="559"/>
      <c r="AK261" s="559"/>
      <c r="AL261" s="559"/>
      <c r="AM261" s="559"/>
      <c r="AN261" s="559"/>
      <c r="AO261" s="559"/>
      <c r="AP261" s="559"/>
      <c r="AQ261" s="559"/>
      <c r="AR261" s="559"/>
      <c r="AS261" s="559"/>
      <c r="AT261" s="559"/>
      <c r="AU261" s="559"/>
      <c r="AV261" s="559"/>
      <c r="AW261" s="559"/>
      <c r="AX261" s="559"/>
      <c r="AY261" s="559"/>
      <c r="AZ261" s="559"/>
      <c r="BA261" s="559"/>
      <c r="BB261" s="559"/>
      <c r="BC261" s="559"/>
      <c r="BD261" s="559"/>
      <c r="BE261" s="559"/>
      <c r="BF261" s="559"/>
      <c r="BG261" s="559"/>
      <c r="BH261" s="559"/>
      <c r="BI261" s="559"/>
      <c r="BJ261" s="559"/>
      <c r="BK261" s="559"/>
      <c r="BL261" s="559"/>
      <c r="BM261" s="559"/>
      <c r="BN261" s="559"/>
      <c r="BO261" s="559"/>
      <c r="BP261" s="559"/>
      <c r="BQ261" s="559"/>
      <c r="BR261" s="559"/>
      <c r="BS261" s="559"/>
      <c r="BT261" s="559"/>
      <c r="BU261" s="559"/>
      <c r="BV261" s="559"/>
      <c r="BW261" s="559"/>
      <c r="BX261" s="559"/>
      <c r="BY261" s="559"/>
      <c r="BZ261" s="559"/>
      <c r="CA261" s="559"/>
      <c r="CB261" s="559"/>
      <c r="CC261" s="559"/>
      <c r="CD261" s="559"/>
      <c r="CE261" s="559"/>
      <c r="CF261" s="559"/>
      <c r="CG261" s="559"/>
      <c r="CH261" s="559"/>
      <c r="CI261" s="559"/>
      <c r="CJ261" s="559"/>
      <c r="CK261" s="559"/>
      <c r="CL261" s="559"/>
      <c r="CM261" s="559"/>
    </row>
    <row r="262" spans="1:91" s="560" customFormat="1" ht="16.3">
      <c r="A262" s="559"/>
      <c r="B262" s="687"/>
      <c r="C262" s="678"/>
      <c r="D262" s="659"/>
      <c r="E262" s="678"/>
      <c r="F262" s="659"/>
      <c r="G262" s="678"/>
      <c r="H262" s="678"/>
      <c r="I262" s="678"/>
      <c r="J262" s="678"/>
      <c r="K262" s="688"/>
      <c r="L262" s="559"/>
      <c r="M262" s="559"/>
      <c r="N262" s="559"/>
      <c r="O262" s="559"/>
      <c r="P262" s="559"/>
      <c r="Q262" s="559"/>
      <c r="R262" s="559"/>
      <c r="S262" s="559"/>
      <c r="T262" s="559"/>
      <c r="U262" s="559"/>
      <c r="V262" s="559"/>
      <c r="W262" s="559"/>
      <c r="X262" s="559"/>
      <c r="Y262" s="559"/>
      <c r="Z262" s="559"/>
      <c r="AA262" s="559"/>
      <c r="AB262" s="559"/>
      <c r="AC262" s="559"/>
      <c r="AD262" s="559"/>
      <c r="AE262" s="559"/>
      <c r="AF262" s="559"/>
      <c r="AG262" s="559"/>
      <c r="AH262" s="559"/>
      <c r="AI262" s="559"/>
      <c r="AJ262" s="559"/>
      <c r="AK262" s="559"/>
      <c r="AL262" s="559"/>
      <c r="AM262" s="559"/>
      <c r="AN262" s="559"/>
      <c r="AO262" s="559"/>
      <c r="AP262" s="559"/>
      <c r="AQ262" s="559"/>
      <c r="AR262" s="559"/>
      <c r="AS262" s="559"/>
      <c r="AT262" s="559"/>
      <c r="AU262" s="559"/>
      <c r="AV262" s="559"/>
      <c r="AW262" s="559"/>
      <c r="AX262" s="559"/>
      <c r="AY262" s="559"/>
      <c r="AZ262" s="559"/>
      <c r="BA262" s="559"/>
      <c r="BB262" s="559"/>
      <c r="BC262" s="559"/>
      <c r="BD262" s="559"/>
      <c r="BE262" s="559"/>
      <c r="BF262" s="559"/>
      <c r="BG262" s="559"/>
      <c r="BH262" s="559"/>
      <c r="BI262" s="559"/>
      <c r="BJ262" s="559"/>
      <c r="BK262" s="559"/>
      <c r="BL262" s="559"/>
      <c r="BM262" s="559"/>
      <c r="BN262" s="559"/>
      <c r="BO262" s="559"/>
      <c r="BP262" s="559"/>
      <c r="BQ262" s="559"/>
      <c r="BR262" s="559"/>
      <c r="BS262" s="559"/>
      <c r="BT262" s="559"/>
      <c r="BU262" s="559"/>
      <c r="BV262" s="559"/>
      <c r="BW262" s="559"/>
      <c r="BX262" s="559"/>
      <c r="BY262" s="559"/>
      <c r="BZ262" s="559"/>
      <c r="CA262" s="559"/>
      <c r="CB262" s="559"/>
      <c r="CC262" s="559"/>
      <c r="CD262" s="559"/>
      <c r="CE262" s="559"/>
      <c r="CF262" s="559"/>
      <c r="CG262" s="559"/>
      <c r="CH262" s="559"/>
      <c r="CI262" s="559"/>
      <c r="CJ262" s="559"/>
      <c r="CK262" s="559"/>
      <c r="CL262" s="559"/>
      <c r="CM262" s="559"/>
    </row>
    <row r="263" spans="1:91" s="47" customFormat="1" ht="16.3">
      <c r="B263" s="866" t="s">
        <v>64</v>
      </c>
      <c r="C263" s="867" t="s">
        <v>65</v>
      </c>
      <c r="D263" s="868">
        <v>116</v>
      </c>
      <c r="E263" s="869" t="s">
        <v>52</v>
      </c>
      <c r="F263" s="870">
        <v>14</v>
      </c>
      <c r="G263" s="871">
        <v>14</v>
      </c>
      <c r="H263" s="870" t="s">
        <v>43</v>
      </c>
      <c r="I263" s="872"/>
      <c r="J263" s="873"/>
      <c r="K263" s="874" t="s">
        <v>957</v>
      </c>
    </row>
    <row r="264" spans="1:91" s="47" customFormat="1" ht="16.3">
      <c r="B264" s="875" t="s">
        <v>66</v>
      </c>
      <c r="C264" s="876" t="s">
        <v>709</v>
      </c>
      <c r="D264" s="877">
        <v>131</v>
      </c>
      <c r="E264" s="878" t="s">
        <v>52</v>
      </c>
      <c r="F264" s="833" t="s">
        <v>52</v>
      </c>
      <c r="G264" s="879">
        <v>14</v>
      </c>
      <c r="H264" s="833" t="s">
        <v>43</v>
      </c>
      <c r="I264" s="880"/>
      <c r="J264" s="881"/>
      <c r="K264" s="882"/>
    </row>
    <row r="265" spans="1:91" s="47" customFormat="1" ht="16.3">
      <c r="B265" s="883" t="s">
        <v>728</v>
      </c>
      <c r="C265" s="876" t="s">
        <v>729</v>
      </c>
      <c r="D265" s="877">
        <v>191</v>
      </c>
      <c r="E265" s="884" t="s">
        <v>52</v>
      </c>
      <c r="F265" s="833" t="s">
        <v>52</v>
      </c>
      <c r="G265" s="879" t="s">
        <v>52</v>
      </c>
      <c r="H265" s="834" t="s">
        <v>643</v>
      </c>
      <c r="I265" s="880"/>
      <c r="J265" s="881"/>
      <c r="K265" s="882"/>
    </row>
    <row r="266" spans="1:91" s="47" customFormat="1" ht="16.3">
      <c r="B266" s="883"/>
      <c r="C266" s="867" t="s">
        <v>65</v>
      </c>
      <c r="D266" s="868">
        <v>142</v>
      </c>
      <c r="E266" s="869" t="s">
        <v>52</v>
      </c>
      <c r="F266" s="870">
        <v>14</v>
      </c>
      <c r="G266" s="871">
        <v>14</v>
      </c>
      <c r="H266" s="870" t="s">
        <v>43</v>
      </c>
      <c r="I266" s="872"/>
      <c r="J266" s="873"/>
      <c r="K266" s="885" t="s">
        <v>939</v>
      </c>
    </row>
    <row r="267" spans="1:91" s="47" customFormat="1" ht="16.3">
      <c r="B267" s="886" t="s">
        <v>68</v>
      </c>
      <c r="C267" s="876" t="s">
        <v>709</v>
      </c>
      <c r="D267" s="877">
        <v>156</v>
      </c>
      <c r="E267" s="884" t="s">
        <v>52</v>
      </c>
      <c r="F267" s="833" t="s">
        <v>52</v>
      </c>
      <c r="G267" s="879">
        <v>14</v>
      </c>
      <c r="H267" s="833" t="s">
        <v>43</v>
      </c>
      <c r="I267" s="880"/>
      <c r="J267" s="881"/>
      <c r="K267" s="887"/>
    </row>
    <row r="268" spans="1:91" s="47" customFormat="1" ht="16.3">
      <c r="B268" s="883"/>
      <c r="C268" s="876" t="s">
        <v>729</v>
      </c>
      <c r="D268" s="877">
        <v>217</v>
      </c>
      <c r="E268" s="878" t="s">
        <v>52</v>
      </c>
      <c r="F268" s="833" t="s">
        <v>52</v>
      </c>
      <c r="G268" s="879" t="s">
        <v>52</v>
      </c>
      <c r="H268" s="834" t="s">
        <v>643</v>
      </c>
      <c r="I268" s="880"/>
      <c r="J268" s="881"/>
      <c r="K268" s="887"/>
    </row>
    <row r="269" spans="1:91" s="47" customFormat="1" ht="16.3">
      <c r="B269" s="888"/>
      <c r="C269" s="867" t="s">
        <v>65</v>
      </c>
      <c r="D269" s="868">
        <v>116</v>
      </c>
      <c r="E269" s="869" t="s">
        <v>52</v>
      </c>
      <c r="F269" s="870">
        <v>14</v>
      </c>
      <c r="G269" s="871">
        <v>14</v>
      </c>
      <c r="H269" s="870" t="s">
        <v>43</v>
      </c>
      <c r="I269" s="872"/>
      <c r="J269" s="873"/>
      <c r="K269" s="885" t="s">
        <v>958</v>
      </c>
    </row>
    <row r="270" spans="1:91" s="47" customFormat="1" ht="16.3">
      <c r="B270" s="889"/>
      <c r="C270" s="876" t="s">
        <v>709</v>
      </c>
      <c r="D270" s="877">
        <v>131</v>
      </c>
      <c r="E270" s="878" t="s">
        <v>52</v>
      </c>
      <c r="F270" s="833" t="s">
        <v>52</v>
      </c>
      <c r="G270" s="879">
        <v>14</v>
      </c>
      <c r="H270" s="833" t="s">
        <v>43</v>
      </c>
      <c r="I270" s="880"/>
      <c r="J270" s="881"/>
      <c r="K270" s="887"/>
    </row>
    <row r="271" spans="1:91" s="47" customFormat="1" ht="16.3">
      <c r="B271" s="875"/>
      <c r="C271" s="876" t="s">
        <v>729</v>
      </c>
      <c r="D271" s="877">
        <v>191</v>
      </c>
      <c r="E271" s="878" t="s">
        <v>52</v>
      </c>
      <c r="F271" s="833" t="s">
        <v>52</v>
      </c>
      <c r="G271" s="879" t="s">
        <v>52</v>
      </c>
      <c r="H271" s="834" t="s">
        <v>643</v>
      </c>
      <c r="I271" s="880"/>
      <c r="J271" s="881"/>
      <c r="K271" s="887"/>
    </row>
    <row r="272" spans="1:91" s="47" customFormat="1" ht="16.3">
      <c r="B272" s="883"/>
      <c r="C272" s="867" t="s">
        <v>65</v>
      </c>
      <c r="D272" s="868">
        <v>168</v>
      </c>
      <c r="E272" s="869" t="s">
        <v>52</v>
      </c>
      <c r="F272" s="870">
        <v>14</v>
      </c>
      <c r="G272" s="871">
        <v>14</v>
      </c>
      <c r="H272" s="870" t="s">
        <v>43</v>
      </c>
      <c r="I272" s="872"/>
      <c r="J272" s="873"/>
      <c r="K272" s="874" t="s">
        <v>959</v>
      </c>
    </row>
    <row r="273" spans="2:11" s="47" customFormat="1" ht="16.3">
      <c r="B273" s="890"/>
      <c r="C273" s="876" t="s">
        <v>709</v>
      </c>
      <c r="D273" s="877">
        <v>181</v>
      </c>
      <c r="E273" s="878" t="s">
        <v>52</v>
      </c>
      <c r="F273" s="833" t="s">
        <v>52</v>
      </c>
      <c r="G273" s="879">
        <v>14</v>
      </c>
      <c r="H273" s="833" t="s">
        <v>43</v>
      </c>
      <c r="I273" s="880"/>
      <c r="J273" s="881"/>
      <c r="K273" s="882"/>
    </row>
    <row r="274" spans="2:11" s="47" customFormat="1" ht="16.3">
      <c r="B274" s="891"/>
      <c r="C274" s="892" t="s">
        <v>729</v>
      </c>
      <c r="D274" s="893">
        <v>242</v>
      </c>
      <c r="E274" s="894" t="s">
        <v>52</v>
      </c>
      <c r="F274" s="895" t="s">
        <v>52</v>
      </c>
      <c r="G274" s="896" t="s">
        <v>52</v>
      </c>
      <c r="H274" s="897" t="s">
        <v>643</v>
      </c>
      <c r="I274" s="898"/>
      <c r="J274" s="899"/>
      <c r="K274" s="900"/>
    </row>
    <row r="275" spans="2:11" s="47" customFormat="1" ht="16.3">
      <c r="B275" s="890"/>
      <c r="C275" s="867" t="s">
        <v>65</v>
      </c>
      <c r="D275" s="868">
        <v>118</v>
      </c>
      <c r="E275" s="869" t="s">
        <v>52</v>
      </c>
      <c r="F275" s="870">
        <v>14</v>
      </c>
      <c r="G275" s="871">
        <v>14</v>
      </c>
      <c r="H275" s="870" t="s">
        <v>43</v>
      </c>
      <c r="I275" s="872"/>
      <c r="J275" s="873"/>
      <c r="K275" s="874" t="s">
        <v>960</v>
      </c>
    </row>
    <row r="276" spans="2:11" s="47" customFormat="1" ht="16.3">
      <c r="B276" s="890"/>
      <c r="C276" s="876" t="s">
        <v>709</v>
      </c>
      <c r="D276" s="877">
        <v>133</v>
      </c>
      <c r="E276" s="884" t="s">
        <v>52</v>
      </c>
      <c r="F276" s="833" t="s">
        <v>52</v>
      </c>
      <c r="G276" s="879">
        <v>14</v>
      </c>
      <c r="H276" s="833" t="s">
        <v>43</v>
      </c>
      <c r="I276" s="880"/>
      <c r="J276" s="881"/>
      <c r="K276" s="882"/>
    </row>
    <row r="277" spans="2:11" s="47" customFormat="1" ht="16.3">
      <c r="B277" s="891"/>
      <c r="C277" s="892" t="s">
        <v>729</v>
      </c>
      <c r="D277" s="893">
        <v>193</v>
      </c>
      <c r="E277" s="894" t="s">
        <v>52</v>
      </c>
      <c r="F277" s="895" t="s">
        <v>52</v>
      </c>
      <c r="G277" s="896" t="s">
        <v>52</v>
      </c>
      <c r="H277" s="897" t="s">
        <v>643</v>
      </c>
      <c r="I277" s="898"/>
      <c r="J277" s="899"/>
      <c r="K277" s="900"/>
    </row>
    <row r="278" spans="2:11" s="901" customFormat="1" ht="16.3">
      <c r="B278" s="902" t="s">
        <v>961</v>
      </c>
      <c r="C278" s="903"/>
      <c r="D278" s="904"/>
      <c r="E278" s="904"/>
      <c r="F278" s="904"/>
      <c r="G278" s="905"/>
      <c r="H278" s="904"/>
      <c r="I278" s="904"/>
      <c r="J278" s="904"/>
      <c r="K278" s="906"/>
    </row>
    <row r="279" spans="2:11" s="773" customFormat="1" ht="16.3">
      <c r="B279" s="907" t="s">
        <v>962</v>
      </c>
      <c r="C279" s="908"/>
      <c r="D279" s="909"/>
      <c r="E279" s="909"/>
      <c r="F279" s="909"/>
      <c r="G279" s="909"/>
      <c r="H279" s="909"/>
      <c r="I279" s="909"/>
      <c r="J279" s="909"/>
      <c r="K279" s="910"/>
    </row>
    <row r="280" spans="2:11" s="773" customFormat="1" ht="16.3">
      <c r="B280" s="907" t="s">
        <v>963</v>
      </c>
      <c r="C280" s="908"/>
      <c r="D280" s="909"/>
      <c r="E280" s="909"/>
      <c r="F280" s="909"/>
      <c r="G280" s="909"/>
      <c r="H280" s="909"/>
      <c r="I280" s="909"/>
      <c r="J280" s="909"/>
      <c r="K280" s="910"/>
    </row>
    <row r="281" spans="2:11" s="773" customFormat="1" ht="16.3">
      <c r="B281" s="907" t="s">
        <v>712</v>
      </c>
      <c r="C281" s="908"/>
      <c r="D281" s="909"/>
      <c r="E281" s="909"/>
      <c r="F281" s="909"/>
      <c r="G281" s="909"/>
      <c r="H281" s="909"/>
      <c r="I281" s="909"/>
      <c r="J281" s="909"/>
      <c r="K281" s="910"/>
    </row>
    <row r="282" spans="2:11" s="773" customFormat="1" ht="16.3">
      <c r="B282" s="911" t="s">
        <v>67</v>
      </c>
      <c r="C282" s="912"/>
      <c r="D282" s="895"/>
      <c r="E282" s="895"/>
      <c r="F282" s="895"/>
      <c r="G282" s="895"/>
      <c r="H282" s="895"/>
      <c r="I282" s="895"/>
      <c r="J282" s="895"/>
      <c r="K282" s="913"/>
    </row>
    <row r="283" spans="2:11" s="773" customFormat="1" ht="16.3">
      <c r="B283" s="914"/>
      <c r="C283" s="915"/>
      <c r="D283" s="916"/>
      <c r="E283" s="916"/>
      <c r="F283" s="916"/>
      <c r="G283" s="916"/>
      <c r="H283" s="916"/>
      <c r="I283" s="916"/>
      <c r="J283" s="916"/>
      <c r="K283" s="835"/>
    </row>
    <row r="284" spans="2:11" s="776" customFormat="1" ht="16.3">
      <c r="B284" s="917" t="s">
        <v>402</v>
      </c>
      <c r="C284" s="918" t="s">
        <v>964</v>
      </c>
      <c r="D284" s="919">
        <v>116</v>
      </c>
      <c r="E284" s="920">
        <v>68</v>
      </c>
      <c r="F284" s="920">
        <v>46</v>
      </c>
      <c r="G284" s="920">
        <v>15</v>
      </c>
      <c r="H284" s="920" t="s">
        <v>43</v>
      </c>
      <c r="I284" s="920"/>
      <c r="J284" s="921"/>
      <c r="K284" s="922" t="s">
        <v>965</v>
      </c>
    </row>
    <row r="285" spans="2:11" s="777" customFormat="1" ht="16.3">
      <c r="B285" s="923" t="s">
        <v>806</v>
      </c>
      <c r="C285" s="924" t="s">
        <v>966</v>
      </c>
      <c r="D285" s="925">
        <v>131</v>
      </c>
      <c r="E285" s="926">
        <v>68</v>
      </c>
      <c r="F285" s="926">
        <v>46</v>
      </c>
      <c r="G285" s="926">
        <v>15</v>
      </c>
      <c r="H285" s="926" t="s">
        <v>43</v>
      </c>
      <c r="I285" s="926"/>
      <c r="J285" s="927"/>
      <c r="K285" s="928"/>
    </row>
    <row r="286" spans="2:11" s="776" customFormat="1" ht="16.3">
      <c r="B286" s="929" t="s">
        <v>68</v>
      </c>
      <c r="C286" s="924" t="s">
        <v>967</v>
      </c>
      <c r="D286" s="925">
        <v>147</v>
      </c>
      <c r="E286" s="926">
        <v>68</v>
      </c>
      <c r="F286" s="926">
        <v>46</v>
      </c>
      <c r="G286" s="926">
        <v>15</v>
      </c>
      <c r="H286" s="926" t="s">
        <v>43</v>
      </c>
      <c r="I286" s="926"/>
      <c r="J286" s="927"/>
      <c r="K286" s="928"/>
    </row>
    <row r="287" spans="2:11" s="776" customFormat="1" ht="16.3">
      <c r="B287" s="929"/>
      <c r="C287" s="924" t="s">
        <v>968</v>
      </c>
      <c r="D287" s="925">
        <v>161</v>
      </c>
      <c r="E287" s="926">
        <v>68</v>
      </c>
      <c r="F287" s="926">
        <v>46</v>
      </c>
      <c r="G287" s="926">
        <v>15</v>
      </c>
      <c r="H287" s="926" t="s">
        <v>43</v>
      </c>
      <c r="I287" s="926"/>
      <c r="J287" s="927"/>
      <c r="K287" s="928"/>
    </row>
    <row r="288" spans="2:11" s="777" customFormat="1" ht="16.3">
      <c r="B288" s="929"/>
      <c r="C288" s="930" t="s">
        <v>969</v>
      </c>
      <c r="D288" s="931">
        <v>186</v>
      </c>
      <c r="E288" s="932">
        <v>68</v>
      </c>
      <c r="F288" s="932">
        <v>46</v>
      </c>
      <c r="G288" s="932">
        <v>15</v>
      </c>
      <c r="H288" s="932" t="s">
        <v>43</v>
      </c>
      <c r="I288" s="932"/>
      <c r="J288" s="933"/>
      <c r="K288" s="934"/>
    </row>
    <row r="289" spans="2:11" s="776" customFormat="1" ht="16.3">
      <c r="B289" s="935" t="s">
        <v>970</v>
      </c>
      <c r="C289" s="936"/>
      <c r="D289" s="927"/>
      <c r="E289" s="927"/>
      <c r="F289" s="927"/>
      <c r="G289" s="927"/>
      <c r="H289" s="927"/>
      <c r="I289" s="927"/>
      <c r="J289" s="927"/>
      <c r="K289" s="937"/>
    </row>
    <row r="290" spans="2:11" s="776" customFormat="1" ht="16.3">
      <c r="B290" s="938" t="s">
        <v>971</v>
      </c>
      <c r="C290" s="939"/>
      <c r="D290" s="940"/>
      <c r="E290" s="940"/>
      <c r="F290" s="940"/>
      <c r="G290" s="940"/>
      <c r="H290" s="940"/>
      <c r="I290" s="940"/>
      <c r="J290" s="940"/>
      <c r="K290" s="941"/>
    </row>
    <row r="291" spans="2:11" s="776" customFormat="1" ht="16.3">
      <c r="B291" s="938" t="s">
        <v>972</v>
      </c>
      <c r="C291" s="942"/>
      <c r="D291" s="943"/>
      <c r="E291" s="943"/>
      <c r="F291" s="943"/>
      <c r="G291" s="943"/>
      <c r="H291" s="943"/>
      <c r="I291" s="943"/>
      <c r="J291" s="943"/>
      <c r="K291" s="941"/>
    </row>
    <row r="292" spans="2:11" s="776" customFormat="1" ht="16.3">
      <c r="B292" s="938" t="s">
        <v>800</v>
      </c>
      <c r="C292" s="942"/>
      <c r="D292" s="943"/>
      <c r="E292" s="943"/>
      <c r="F292" s="943"/>
      <c r="G292" s="943"/>
      <c r="H292" s="943"/>
      <c r="I292" s="943"/>
      <c r="J292" s="943"/>
      <c r="K292" s="941"/>
    </row>
    <row r="293" spans="2:11" s="776" customFormat="1" ht="16.3">
      <c r="B293" s="938" t="s">
        <v>973</v>
      </c>
      <c r="C293" s="942"/>
      <c r="D293" s="943"/>
      <c r="E293" s="943"/>
      <c r="F293" s="943"/>
      <c r="G293" s="943"/>
      <c r="H293" s="943"/>
      <c r="I293" s="943"/>
      <c r="J293" s="943"/>
      <c r="K293" s="941"/>
    </row>
    <row r="294" spans="2:11" s="777" customFormat="1" ht="16.3">
      <c r="B294" s="944" t="s">
        <v>801</v>
      </c>
      <c r="C294" s="942"/>
      <c r="D294" s="943"/>
      <c r="E294" s="943"/>
      <c r="F294" s="943"/>
      <c r="G294" s="943"/>
      <c r="H294" s="943"/>
      <c r="I294" s="943"/>
      <c r="J294" s="943"/>
      <c r="K294" s="941"/>
    </row>
    <row r="295" spans="2:11" s="777" customFormat="1" ht="16.3">
      <c r="B295" s="945" t="s">
        <v>802</v>
      </c>
      <c r="C295" s="946"/>
      <c r="D295" s="946"/>
      <c r="E295" s="946"/>
      <c r="F295" s="946"/>
      <c r="G295" s="946"/>
      <c r="H295" s="946"/>
      <c r="I295" s="946"/>
      <c r="J295" s="946"/>
      <c r="K295" s="947"/>
    </row>
    <row r="296" spans="2:11" s="778" customFormat="1" ht="16.3">
      <c r="B296" s="948" t="s">
        <v>803</v>
      </c>
      <c r="C296" s="949"/>
      <c r="D296" s="949"/>
      <c r="E296" s="949"/>
      <c r="F296" s="949"/>
      <c r="G296" s="949"/>
      <c r="H296" s="949"/>
      <c r="I296" s="949"/>
      <c r="J296" s="949"/>
      <c r="K296" s="950"/>
    </row>
    <row r="297" spans="2:11" s="778" customFormat="1" ht="16.3">
      <c r="B297" s="951"/>
      <c r="C297" s="952"/>
      <c r="D297" s="952"/>
      <c r="E297" s="952"/>
      <c r="F297" s="952"/>
      <c r="G297" s="952"/>
      <c r="H297" s="952"/>
      <c r="I297" s="952"/>
      <c r="J297" s="952"/>
      <c r="K297" s="953"/>
    </row>
    <row r="298" spans="2:11" s="47" customFormat="1" ht="16.3">
      <c r="B298" s="917" t="s">
        <v>851</v>
      </c>
      <c r="C298" s="954" t="s">
        <v>824</v>
      </c>
      <c r="D298" s="955">
        <v>114</v>
      </c>
      <c r="E298" s="956">
        <v>54</v>
      </c>
      <c r="F298" s="956">
        <v>24</v>
      </c>
      <c r="G298" s="956">
        <v>0</v>
      </c>
      <c r="H298" s="920" t="s">
        <v>43</v>
      </c>
      <c r="I298" s="920"/>
      <c r="J298" s="921"/>
      <c r="K298" s="922" t="s">
        <v>974</v>
      </c>
    </row>
    <row r="299" spans="2:11" s="47" customFormat="1" ht="16.3">
      <c r="B299" s="957"/>
      <c r="C299" s="936" t="s">
        <v>853</v>
      </c>
      <c r="D299" s="958">
        <v>134</v>
      </c>
      <c r="E299" s="959">
        <v>54</v>
      </c>
      <c r="F299" s="959">
        <v>24</v>
      </c>
      <c r="G299" s="959">
        <v>0</v>
      </c>
      <c r="H299" s="926" t="s">
        <v>43</v>
      </c>
      <c r="I299" s="926"/>
      <c r="J299" s="927"/>
      <c r="K299" s="960"/>
    </row>
    <row r="300" spans="2:11" s="47" customFormat="1" ht="16.3">
      <c r="B300" s="961" t="s">
        <v>852</v>
      </c>
      <c r="C300" s="936" t="s">
        <v>883</v>
      </c>
      <c r="D300" s="958">
        <v>207</v>
      </c>
      <c r="E300" s="959">
        <v>85</v>
      </c>
      <c r="F300" s="959">
        <v>85</v>
      </c>
      <c r="G300" s="959">
        <v>0</v>
      </c>
      <c r="H300" s="926" t="s">
        <v>43</v>
      </c>
      <c r="I300" s="926"/>
      <c r="J300" s="927"/>
      <c r="K300" s="960"/>
    </row>
    <row r="301" spans="2:11" ht="16.3">
      <c r="B301" s="962" t="s">
        <v>68</v>
      </c>
      <c r="C301" s="936" t="s">
        <v>884</v>
      </c>
      <c r="D301" s="958">
        <v>278</v>
      </c>
      <c r="E301" s="959">
        <v>85</v>
      </c>
      <c r="F301" s="959">
        <v>85</v>
      </c>
      <c r="G301" s="959">
        <v>0</v>
      </c>
      <c r="H301" s="926" t="s">
        <v>43</v>
      </c>
      <c r="I301" s="926"/>
      <c r="J301" s="927"/>
      <c r="K301" s="960"/>
    </row>
    <row r="302" spans="2:11" ht="16.3">
      <c r="B302" s="963"/>
      <c r="C302" s="964" t="s">
        <v>824</v>
      </c>
      <c r="D302" s="955">
        <v>154</v>
      </c>
      <c r="E302" s="956">
        <v>54</v>
      </c>
      <c r="F302" s="956">
        <v>24</v>
      </c>
      <c r="G302" s="956">
        <v>0</v>
      </c>
      <c r="H302" s="920" t="s">
        <v>43</v>
      </c>
      <c r="I302" s="920"/>
      <c r="J302" s="921"/>
      <c r="K302" s="922" t="s">
        <v>939</v>
      </c>
    </row>
    <row r="303" spans="2:11" ht="16.3">
      <c r="B303" s="963"/>
      <c r="C303" s="965" t="s">
        <v>853</v>
      </c>
      <c r="D303" s="958">
        <v>175</v>
      </c>
      <c r="E303" s="959">
        <v>54</v>
      </c>
      <c r="F303" s="959">
        <v>24</v>
      </c>
      <c r="G303" s="959">
        <v>0</v>
      </c>
      <c r="H303" s="926" t="s">
        <v>43</v>
      </c>
      <c r="I303" s="926"/>
      <c r="J303" s="927"/>
      <c r="K303" s="960"/>
    </row>
    <row r="304" spans="2:11" ht="16.3">
      <c r="B304" s="963"/>
      <c r="C304" s="965" t="s">
        <v>883</v>
      </c>
      <c r="D304" s="958">
        <v>248</v>
      </c>
      <c r="E304" s="959">
        <v>85</v>
      </c>
      <c r="F304" s="959">
        <v>85</v>
      </c>
      <c r="G304" s="959">
        <v>0</v>
      </c>
      <c r="H304" s="926" t="s">
        <v>43</v>
      </c>
      <c r="I304" s="926"/>
      <c r="J304" s="927"/>
      <c r="K304" s="960"/>
    </row>
    <row r="305" spans="1:91" ht="16.3">
      <c r="B305" s="963"/>
      <c r="C305" s="965" t="s">
        <v>884</v>
      </c>
      <c r="D305" s="958">
        <v>317</v>
      </c>
      <c r="E305" s="959">
        <v>85</v>
      </c>
      <c r="F305" s="959">
        <v>85</v>
      </c>
      <c r="G305" s="959">
        <v>0</v>
      </c>
      <c r="H305" s="926" t="s">
        <v>43</v>
      </c>
      <c r="I305" s="926"/>
      <c r="J305" s="927"/>
      <c r="K305" s="960"/>
    </row>
    <row r="306" spans="1:91" ht="16.3">
      <c r="B306" s="963"/>
      <c r="C306" s="964" t="s">
        <v>824</v>
      </c>
      <c r="D306" s="955">
        <v>114</v>
      </c>
      <c r="E306" s="956">
        <v>54</v>
      </c>
      <c r="F306" s="956">
        <v>24</v>
      </c>
      <c r="G306" s="956">
        <v>0</v>
      </c>
      <c r="H306" s="920" t="s">
        <v>43</v>
      </c>
      <c r="I306" s="920"/>
      <c r="J306" s="921"/>
      <c r="K306" s="922" t="s">
        <v>940</v>
      </c>
    </row>
    <row r="307" spans="1:91" ht="16.3">
      <c r="B307" s="963"/>
      <c r="C307" s="965" t="s">
        <v>853</v>
      </c>
      <c r="D307" s="958">
        <v>134</v>
      </c>
      <c r="E307" s="959">
        <v>54</v>
      </c>
      <c r="F307" s="959">
        <v>24</v>
      </c>
      <c r="G307" s="959">
        <v>0</v>
      </c>
      <c r="H307" s="926" t="s">
        <v>43</v>
      </c>
      <c r="I307" s="926"/>
      <c r="J307" s="927"/>
      <c r="K307" s="960"/>
    </row>
    <row r="308" spans="1:91" ht="16.3">
      <c r="B308" s="963"/>
      <c r="C308" s="965" t="s">
        <v>883</v>
      </c>
      <c r="D308" s="958">
        <v>207</v>
      </c>
      <c r="E308" s="959">
        <v>85</v>
      </c>
      <c r="F308" s="959">
        <v>85</v>
      </c>
      <c r="G308" s="959">
        <v>0</v>
      </c>
      <c r="H308" s="926" t="s">
        <v>43</v>
      </c>
      <c r="I308" s="926"/>
      <c r="J308" s="927"/>
      <c r="K308" s="960"/>
    </row>
    <row r="309" spans="1:91" ht="16.3">
      <c r="B309" s="963"/>
      <c r="C309" s="930" t="s">
        <v>884</v>
      </c>
      <c r="D309" s="958">
        <v>278</v>
      </c>
      <c r="E309" s="959">
        <v>85</v>
      </c>
      <c r="F309" s="959">
        <v>85</v>
      </c>
      <c r="G309" s="959">
        <v>0</v>
      </c>
      <c r="H309" s="926" t="s">
        <v>43</v>
      </c>
      <c r="I309" s="926"/>
      <c r="J309" s="927"/>
      <c r="K309" s="960"/>
    </row>
    <row r="310" spans="1:91" s="47" customFormat="1" ht="16.3">
      <c r="B310" s="966" t="s">
        <v>975</v>
      </c>
      <c r="C310" s="967"/>
      <c r="D310" s="968"/>
      <c r="E310" s="968"/>
      <c r="F310" s="968"/>
      <c r="G310" s="968"/>
      <c r="H310" s="968"/>
      <c r="I310" s="968"/>
      <c r="J310" s="968"/>
      <c r="K310" s="969"/>
    </row>
    <row r="311" spans="1:91" s="47" customFormat="1" ht="16.3">
      <c r="B311" s="914" t="s">
        <v>976</v>
      </c>
      <c r="C311" s="970"/>
      <c r="D311" s="971"/>
      <c r="E311" s="971"/>
      <c r="F311" s="971"/>
      <c r="G311" s="971"/>
      <c r="H311" s="971"/>
      <c r="I311" s="971"/>
      <c r="J311" s="971"/>
      <c r="K311" s="972"/>
    </row>
    <row r="312" spans="1:91" s="47" customFormat="1" ht="16.3">
      <c r="B312" s="973" t="s">
        <v>977</v>
      </c>
      <c r="C312" s="970"/>
      <c r="D312" s="971"/>
      <c r="E312" s="971"/>
      <c r="F312" s="971"/>
      <c r="G312" s="971"/>
      <c r="H312" s="971"/>
      <c r="I312" s="971"/>
      <c r="J312" s="971"/>
      <c r="K312" s="974"/>
    </row>
    <row r="313" spans="1:91" s="47" customFormat="1" ht="16.3">
      <c r="B313" s="973" t="s">
        <v>804</v>
      </c>
      <c r="C313" s="970"/>
      <c r="D313" s="971"/>
      <c r="E313" s="971"/>
      <c r="F313" s="971"/>
      <c r="G313" s="971"/>
      <c r="H313" s="971"/>
      <c r="I313" s="971"/>
      <c r="J313" s="971"/>
      <c r="K313" s="974"/>
    </row>
    <row r="314" spans="1:91" s="47" customFormat="1" ht="16.3">
      <c r="B314" s="975" t="s">
        <v>67</v>
      </c>
      <c r="C314" s="976"/>
      <c r="D314" s="977"/>
      <c r="E314" s="977"/>
      <c r="F314" s="977"/>
      <c r="G314" s="977"/>
      <c r="H314" s="977"/>
      <c r="I314" s="977"/>
      <c r="J314" s="977"/>
      <c r="K314" s="978"/>
    </row>
    <row r="315" spans="1:91" s="47" customFormat="1" ht="16.3">
      <c r="B315" s="979"/>
      <c r="C315" s="980"/>
      <c r="D315" s="981"/>
      <c r="E315" s="981"/>
      <c r="F315" s="981"/>
      <c r="G315" s="981"/>
      <c r="H315" s="981"/>
      <c r="I315" s="981"/>
      <c r="J315" s="981"/>
      <c r="K315" s="982"/>
    </row>
    <row r="316" spans="1:91" s="1159" customFormat="1" ht="16.3">
      <c r="A316" s="1154"/>
      <c r="B316" s="1155" t="s">
        <v>681</v>
      </c>
      <c r="C316" s="1156" t="s">
        <v>1033</v>
      </c>
      <c r="D316" s="1157">
        <v>141</v>
      </c>
      <c r="E316" s="1157">
        <v>54</v>
      </c>
      <c r="F316" s="1157">
        <v>27</v>
      </c>
      <c r="G316" s="1157">
        <v>27</v>
      </c>
      <c r="H316" s="1157" t="s">
        <v>198</v>
      </c>
      <c r="I316" s="1157"/>
      <c r="J316" s="1157"/>
      <c r="K316" s="1158" t="s">
        <v>1034</v>
      </c>
      <c r="L316" s="1154"/>
      <c r="M316" s="1154"/>
      <c r="N316" s="1154"/>
      <c r="O316" s="1154"/>
      <c r="P316" s="1154"/>
      <c r="Q316" s="1154"/>
      <c r="R316" s="1154"/>
      <c r="S316" s="1154"/>
      <c r="T316" s="1154"/>
      <c r="U316" s="1154"/>
      <c r="V316" s="1154"/>
      <c r="W316" s="1154"/>
      <c r="X316" s="1154"/>
      <c r="Y316" s="1154"/>
      <c r="Z316" s="1154"/>
      <c r="AA316" s="1154"/>
      <c r="AB316" s="1154"/>
      <c r="AC316" s="1154"/>
      <c r="AD316" s="1154"/>
      <c r="AE316" s="1154"/>
      <c r="AF316" s="1154"/>
      <c r="AG316" s="1154"/>
      <c r="AH316" s="1154"/>
      <c r="AI316" s="1154"/>
      <c r="AJ316" s="1154"/>
      <c r="AK316" s="1154"/>
      <c r="AL316" s="1154"/>
      <c r="AM316" s="1154"/>
      <c r="AN316" s="1154"/>
      <c r="AO316" s="1154"/>
      <c r="AP316" s="1154"/>
      <c r="AQ316" s="1154"/>
      <c r="AR316" s="1154"/>
      <c r="AS316" s="1154"/>
      <c r="AT316" s="1154"/>
      <c r="AU316" s="1154"/>
      <c r="AV316" s="1154"/>
      <c r="AW316" s="1154"/>
      <c r="AX316" s="1154"/>
      <c r="AY316" s="1154"/>
      <c r="AZ316" s="1154"/>
      <c r="BA316" s="1154"/>
      <c r="BB316" s="1154"/>
      <c r="BC316" s="1154"/>
      <c r="BD316" s="1154"/>
      <c r="BE316" s="1154"/>
      <c r="BF316" s="1154"/>
      <c r="BG316" s="1154"/>
      <c r="BH316" s="1154"/>
      <c r="BI316" s="1154"/>
      <c r="BJ316" s="1154"/>
      <c r="BK316" s="1154"/>
      <c r="BL316" s="1154"/>
      <c r="BM316" s="1154"/>
      <c r="BN316" s="1154"/>
      <c r="BO316" s="1154"/>
      <c r="BP316" s="1154"/>
      <c r="BQ316" s="1154"/>
      <c r="BR316" s="1154"/>
      <c r="BS316" s="1154"/>
      <c r="BT316" s="1154"/>
      <c r="BU316" s="1154"/>
      <c r="BV316" s="1154"/>
      <c r="BW316" s="1154"/>
      <c r="BX316" s="1154"/>
      <c r="BY316" s="1154"/>
      <c r="BZ316" s="1154"/>
      <c r="CA316" s="1154"/>
      <c r="CB316" s="1154"/>
      <c r="CC316" s="1154"/>
      <c r="CD316" s="1154"/>
      <c r="CE316" s="1154"/>
      <c r="CF316" s="1154"/>
      <c r="CG316" s="1154"/>
      <c r="CH316" s="1154"/>
      <c r="CI316" s="1154"/>
      <c r="CJ316" s="1154"/>
      <c r="CK316" s="1154"/>
      <c r="CL316" s="1154"/>
      <c r="CM316" s="1154"/>
    </row>
    <row r="317" spans="1:91" s="1159" customFormat="1" ht="16.3">
      <c r="A317" s="1154"/>
      <c r="B317" s="1160"/>
      <c r="C317" s="1161" t="s">
        <v>683</v>
      </c>
      <c r="D317" s="1162">
        <v>151</v>
      </c>
      <c r="E317" s="1162">
        <v>54</v>
      </c>
      <c r="F317" s="1162">
        <v>27</v>
      </c>
      <c r="G317" s="1162">
        <v>27</v>
      </c>
      <c r="H317" s="1162" t="s">
        <v>198</v>
      </c>
      <c r="I317" s="1162"/>
      <c r="J317" s="1162"/>
      <c r="K317" s="1158"/>
      <c r="L317" s="1154"/>
      <c r="M317" s="1154"/>
      <c r="N317" s="1154"/>
      <c r="O317" s="1154"/>
      <c r="P317" s="1154"/>
      <c r="Q317" s="1154"/>
      <c r="R317" s="1154"/>
      <c r="S317" s="1154"/>
      <c r="T317" s="1154"/>
      <c r="U317" s="1154"/>
      <c r="V317" s="1154"/>
      <c r="W317" s="1154"/>
      <c r="X317" s="1154"/>
      <c r="Y317" s="1154"/>
      <c r="Z317" s="1154"/>
      <c r="AA317" s="1154"/>
      <c r="AB317" s="1154"/>
      <c r="AC317" s="1154"/>
      <c r="AD317" s="1154"/>
      <c r="AE317" s="1154"/>
      <c r="AF317" s="1154"/>
      <c r="AG317" s="1154"/>
      <c r="AH317" s="1154"/>
      <c r="AI317" s="1154"/>
      <c r="AJ317" s="1154"/>
      <c r="AK317" s="1154"/>
      <c r="AL317" s="1154"/>
      <c r="AM317" s="1154"/>
      <c r="AN317" s="1154"/>
      <c r="AO317" s="1154"/>
      <c r="AP317" s="1154"/>
      <c r="AQ317" s="1154"/>
      <c r="AR317" s="1154"/>
      <c r="AS317" s="1154"/>
      <c r="AT317" s="1154"/>
      <c r="AU317" s="1154"/>
      <c r="AV317" s="1154"/>
      <c r="AW317" s="1154"/>
      <c r="AX317" s="1154"/>
      <c r="AY317" s="1154"/>
      <c r="AZ317" s="1154"/>
      <c r="BA317" s="1154"/>
      <c r="BB317" s="1154"/>
      <c r="BC317" s="1154"/>
      <c r="BD317" s="1154"/>
      <c r="BE317" s="1154"/>
      <c r="BF317" s="1154"/>
      <c r="BG317" s="1154"/>
      <c r="BH317" s="1154"/>
      <c r="BI317" s="1154"/>
      <c r="BJ317" s="1154"/>
      <c r="BK317" s="1154"/>
      <c r="BL317" s="1154"/>
      <c r="BM317" s="1154"/>
      <c r="BN317" s="1154"/>
      <c r="BO317" s="1154"/>
      <c r="BP317" s="1154"/>
      <c r="BQ317" s="1154"/>
      <c r="BR317" s="1154"/>
      <c r="BS317" s="1154"/>
      <c r="BT317" s="1154"/>
      <c r="BU317" s="1154"/>
      <c r="BV317" s="1154"/>
      <c r="BW317" s="1154"/>
      <c r="BX317" s="1154"/>
      <c r="BY317" s="1154"/>
      <c r="BZ317" s="1154"/>
      <c r="CA317" s="1154"/>
      <c r="CB317" s="1154"/>
      <c r="CC317" s="1154"/>
      <c r="CD317" s="1154"/>
      <c r="CE317" s="1154"/>
      <c r="CF317" s="1154"/>
      <c r="CG317" s="1154"/>
      <c r="CH317" s="1154"/>
      <c r="CI317" s="1154"/>
      <c r="CJ317" s="1154"/>
      <c r="CK317" s="1154"/>
      <c r="CL317" s="1154"/>
      <c r="CM317" s="1154"/>
    </row>
    <row r="318" spans="1:91" s="1159" customFormat="1" ht="16.3">
      <c r="A318" s="1154"/>
      <c r="B318" s="1163" t="s">
        <v>1035</v>
      </c>
      <c r="C318" s="1161" t="s">
        <v>1036</v>
      </c>
      <c r="D318" s="1162">
        <v>183</v>
      </c>
      <c r="E318" s="1162">
        <v>54</v>
      </c>
      <c r="F318" s="1162">
        <v>27</v>
      </c>
      <c r="G318" s="1162">
        <v>27</v>
      </c>
      <c r="H318" s="1162" t="s">
        <v>198</v>
      </c>
      <c r="I318" s="1162"/>
      <c r="J318" s="1162"/>
      <c r="K318" s="1162"/>
      <c r="L318" s="1154"/>
      <c r="M318" s="1154"/>
      <c r="N318" s="1154"/>
      <c r="O318" s="1154"/>
      <c r="P318" s="1154"/>
      <c r="Q318" s="1154"/>
      <c r="R318" s="1154"/>
      <c r="S318" s="1154"/>
      <c r="T318" s="1154"/>
      <c r="U318" s="1154"/>
      <c r="V318" s="1154"/>
      <c r="W318" s="1154"/>
      <c r="X318" s="1154"/>
      <c r="Y318" s="1154"/>
      <c r="Z318" s="1154"/>
      <c r="AA318" s="1154"/>
      <c r="AB318" s="1154"/>
      <c r="AC318" s="1154"/>
      <c r="AD318" s="1154"/>
      <c r="AE318" s="1154"/>
      <c r="AF318" s="1154"/>
      <c r="AG318" s="1154"/>
      <c r="AH318" s="1154"/>
      <c r="AI318" s="1154"/>
      <c r="AJ318" s="1154"/>
      <c r="AK318" s="1154"/>
      <c r="AL318" s="1154"/>
      <c r="AM318" s="1154"/>
      <c r="AN318" s="1154"/>
      <c r="AO318" s="1154"/>
      <c r="AP318" s="1154"/>
      <c r="AQ318" s="1154"/>
      <c r="AR318" s="1154"/>
      <c r="AS318" s="1154"/>
      <c r="AT318" s="1154"/>
      <c r="AU318" s="1154"/>
      <c r="AV318" s="1154"/>
      <c r="AW318" s="1154"/>
      <c r="AX318" s="1154"/>
      <c r="AY318" s="1154"/>
      <c r="AZ318" s="1154"/>
      <c r="BA318" s="1154"/>
      <c r="BB318" s="1154"/>
      <c r="BC318" s="1154"/>
      <c r="BD318" s="1154"/>
      <c r="BE318" s="1154"/>
      <c r="BF318" s="1154"/>
      <c r="BG318" s="1154"/>
      <c r="BH318" s="1154"/>
      <c r="BI318" s="1154"/>
      <c r="BJ318" s="1154"/>
      <c r="BK318" s="1154"/>
      <c r="BL318" s="1154"/>
      <c r="BM318" s="1154"/>
      <c r="BN318" s="1154"/>
      <c r="BO318" s="1154"/>
      <c r="BP318" s="1154"/>
      <c r="BQ318" s="1154"/>
      <c r="BR318" s="1154"/>
      <c r="BS318" s="1154"/>
      <c r="BT318" s="1154"/>
      <c r="BU318" s="1154"/>
      <c r="BV318" s="1154"/>
      <c r="BW318" s="1154"/>
      <c r="BX318" s="1154"/>
      <c r="BY318" s="1154"/>
      <c r="BZ318" s="1154"/>
      <c r="CA318" s="1154"/>
      <c r="CB318" s="1154"/>
      <c r="CC318" s="1154"/>
      <c r="CD318" s="1154"/>
      <c r="CE318" s="1154"/>
      <c r="CF318" s="1154"/>
      <c r="CG318" s="1154"/>
      <c r="CH318" s="1154"/>
      <c r="CI318" s="1154"/>
      <c r="CJ318" s="1154"/>
      <c r="CK318" s="1154"/>
      <c r="CL318" s="1154"/>
      <c r="CM318" s="1154"/>
    </row>
    <row r="319" spans="1:91" s="1159" customFormat="1" ht="16.3">
      <c r="A319" s="1154"/>
      <c r="B319" s="1164" t="s">
        <v>68</v>
      </c>
      <c r="C319" s="1161" t="s">
        <v>1037</v>
      </c>
      <c r="D319" s="1162">
        <v>244</v>
      </c>
      <c r="E319" s="1162">
        <v>54</v>
      </c>
      <c r="F319" s="1162">
        <v>27</v>
      </c>
      <c r="G319" s="1162">
        <v>27</v>
      </c>
      <c r="H319" s="1162" t="s">
        <v>198</v>
      </c>
      <c r="I319" s="1162"/>
      <c r="J319" s="1162"/>
      <c r="K319" s="1162"/>
      <c r="L319" s="1154"/>
      <c r="M319" s="1154"/>
      <c r="N319" s="1154"/>
      <c r="O319" s="1154"/>
      <c r="P319" s="1154"/>
      <c r="Q319" s="1154"/>
      <c r="R319" s="1154"/>
      <c r="S319" s="1154"/>
      <c r="T319" s="1154"/>
      <c r="U319" s="1154"/>
      <c r="V319" s="1154"/>
      <c r="W319" s="1154"/>
      <c r="X319" s="1154"/>
      <c r="Y319" s="1154"/>
      <c r="Z319" s="1154"/>
      <c r="AA319" s="1154"/>
      <c r="AB319" s="1154"/>
      <c r="AC319" s="1154"/>
      <c r="AD319" s="1154"/>
      <c r="AE319" s="1154"/>
      <c r="AF319" s="1154"/>
      <c r="AG319" s="1154"/>
      <c r="AH319" s="1154"/>
      <c r="AI319" s="1154"/>
      <c r="AJ319" s="1154"/>
      <c r="AK319" s="1154"/>
      <c r="AL319" s="1154"/>
      <c r="AM319" s="1154"/>
      <c r="AN319" s="1154"/>
      <c r="AO319" s="1154"/>
      <c r="AP319" s="1154"/>
      <c r="AQ319" s="1154"/>
      <c r="AR319" s="1154"/>
      <c r="AS319" s="1154"/>
      <c r="AT319" s="1154"/>
      <c r="AU319" s="1154"/>
      <c r="AV319" s="1154"/>
      <c r="AW319" s="1154"/>
      <c r="AX319" s="1154"/>
      <c r="AY319" s="1154"/>
      <c r="AZ319" s="1154"/>
      <c r="BA319" s="1154"/>
      <c r="BB319" s="1154"/>
      <c r="BC319" s="1154"/>
      <c r="BD319" s="1154"/>
      <c r="BE319" s="1154"/>
      <c r="BF319" s="1154"/>
      <c r="BG319" s="1154"/>
      <c r="BH319" s="1154"/>
      <c r="BI319" s="1154"/>
      <c r="BJ319" s="1154"/>
      <c r="BK319" s="1154"/>
      <c r="BL319" s="1154"/>
      <c r="BM319" s="1154"/>
      <c r="BN319" s="1154"/>
      <c r="BO319" s="1154"/>
      <c r="BP319" s="1154"/>
      <c r="BQ319" s="1154"/>
      <c r="BR319" s="1154"/>
      <c r="BS319" s="1154"/>
      <c r="BT319" s="1154"/>
      <c r="BU319" s="1154"/>
      <c r="BV319" s="1154"/>
      <c r="BW319" s="1154"/>
      <c r="BX319" s="1154"/>
      <c r="BY319" s="1154"/>
      <c r="BZ319" s="1154"/>
      <c r="CA319" s="1154"/>
      <c r="CB319" s="1154"/>
      <c r="CC319" s="1154"/>
      <c r="CD319" s="1154"/>
      <c r="CE319" s="1154"/>
      <c r="CF319" s="1154"/>
      <c r="CG319" s="1154"/>
      <c r="CH319" s="1154"/>
      <c r="CI319" s="1154"/>
      <c r="CJ319" s="1154"/>
      <c r="CK319" s="1154"/>
      <c r="CL319" s="1154"/>
      <c r="CM319" s="1154"/>
    </row>
    <row r="320" spans="1:91" s="55" customFormat="1" ht="16.3">
      <c r="A320" s="54"/>
      <c r="B320" s="1165"/>
      <c r="C320" s="1161" t="s">
        <v>1038</v>
      </c>
      <c r="D320" s="1162">
        <v>239</v>
      </c>
      <c r="E320" s="1162">
        <v>54</v>
      </c>
      <c r="F320" s="1162">
        <v>27</v>
      </c>
      <c r="G320" s="1162">
        <v>27</v>
      </c>
      <c r="H320" s="1162" t="s">
        <v>198</v>
      </c>
      <c r="I320" s="1162"/>
      <c r="J320" s="1162"/>
      <c r="K320" s="1162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</row>
    <row r="321" spans="1:91" s="1168" customFormat="1" ht="16.3">
      <c r="A321" s="1166"/>
      <c r="B321" s="1167" t="s">
        <v>1039</v>
      </c>
      <c r="C321" s="1161" t="s">
        <v>1040</v>
      </c>
      <c r="D321" s="1162">
        <v>234</v>
      </c>
      <c r="E321" s="1162">
        <v>80</v>
      </c>
      <c r="F321" s="1162">
        <v>44</v>
      </c>
      <c r="G321" s="1162" t="s">
        <v>52</v>
      </c>
      <c r="H321" s="1162" t="s">
        <v>198</v>
      </c>
      <c r="I321" s="1162"/>
      <c r="J321" s="1162"/>
      <c r="K321" s="1162"/>
      <c r="L321" s="1166"/>
      <c r="M321" s="1166"/>
      <c r="N321" s="1166"/>
      <c r="O321" s="1166"/>
      <c r="P321" s="1166"/>
      <c r="Q321" s="1166"/>
      <c r="R321" s="1166"/>
      <c r="S321" s="1166"/>
      <c r="T321" s="1166"/>
      <c r="U321" s="1166"/>
      <c r="V321" s="1166"/>
      <c r="W321" s="1166"/>
      <c r="X321" s="1166"/>
      <c r="Y321" s="1166"/>
      <c r="Z321" s="1166"/>
      <c r="AA321" s="1166"/>
      <c r="AB321" s="1166"/>
      <c r="AC321" s="1166"/>
      <c r="AD321" s="1166"/>
      <c r="AE321" s="1166"/>
      <c r="AF321" s="1166"/>
      <c r="AG321" s="1166"/>
      <c r="AH321" s="1166"/>
      <c r="AI321" s="1166"/>
      <c r="AJ321" s="1166"/>
      <c r="AK321" s="1166"/>
      <c r="AL321" s="1166"/>
      <c r="AM321" s="1166"/>
      <c r="AN321" s="1166"/>
      <c r="AO321" s="1166"/>
      <c r="AP321" s="1166"/>
      <c r="AQ321" s="1166"/>
      <c r="AR321" s="1166"/>
      <c r="AS321" s="1166"/>
      <c r="AT321" s="1166"/>
      <c r="AU321" s="1166"/>
      <c r="AV321" s="1166"/>
      <c r="AW321" s="1166"/>
      <c r="AX321" s="1166"/>
      <c r="AY321" s="1166"/>
      <c r="AZ321" s="1166"/>
      <c r="BA321" s="1166"/>
      <c r="BB321" s="1166"/>
      <c r="BC321" s="1166"/>
      <c r="BD321" s="1166"/>
      <c r="BE321" s="1166"/>
      <c r="BF321" s="1166"/>
      <c r="BG321" s="1166"/>
      <c r="BH321" s="1166"/>
      <c r="BI321" s="1166"/>
      <c r="BJ321" s="1166"/>
      <c r="BK321" s="1166"/>
      <c r="BL321" s="1166"/>
      <c r="BM321" s="1166"/>
      <c r="BN321" s="1166"/>
      <c r="BO321" s="1166"/>
      <c r="BP321" s="1166"/>
      <c r="BQ321" s="1166"/>
      <c r="BR321" s="1166"/>
      <c r="BS321" s="1166"/>
      <c r="BT321" s="1166"/>
      <c r="BU321" s="1166"/>
      <c r="BV321" s="1166"/>
      <c r="BW321" s="1166"/>
      <c r="BX321" s="1166"/>
      <c r="BY321" s="1166"/>
      <c r="BZ321" s="1166"/>
      <c r="CA321" s="1166"/>
      <c r="CB321" s="1166"/>
      <c r="CC321" s="1166"/>
      <c r="CD321" s="1166"/>
      <c r="CE321" s="1166"/>
      <c r="CF321" s="1166"/>
      <c r="CG321" s="1166"/>
      <c r="CH321" s="1166"/>
      <c r="CI321" s="1166"/>
      <c r="CJ321" s="1166"/>
      <c r="CK321" s="1166"/>
      <c r="CL321" s="1166"/>
      <c r="CM321" s="1166"/>
    </row>
    <row r="322" spans="1:91" s="1168" customFormat="1" ht="16.3">
      <c r="A322" s="1166"/>
      <c r="B322" s="1167"/>
      <c r="C322" s="1161" t="s">
        <v>1041</v>
      </c>
      <c r="D322" s="1162">
        <v>284</v>
      </c>
      <c r="E322" s="1162">
        <v>80</v>
      </c>
      <c r="F322" s="1162">
        <v>44</v>
      </c>
      <c r="G322" s="1162" t="s">
        <v>52</v>
      </c>
      <c r="H322" s="1162" t="s">
        <v>198</v>
      </c>
      <c r="I322" s="1162"/>
      <c r="J322" s="1162"/>
      <c r="K322" s="1162"/>
      <c r="L322" s="1166"/>
      <c r="M322" s="1166"/>
      <c r="N322" s="1166"/>
      <c r="O322" s="1166"/>
      <c r="P322" s="1166"/>
      <c r="Q322" s="1166"/>
      <c r="R322" s="1166"/>
      <c r="S322" s="1166"/>
      <c r="T322" s="1166"/>
      <c r="U322" s="1166"/>
      <c r="V322" s="1166"/>
      <c r="W322" s="1166"/>
      <c r="X322" s="1166"/>
      <c r="Y322" s="1166"/>
      <c r="Z322" s="1166"/>
      <c r="AA322" s="1166"/>
      <c r="AB322" s="1166"/>
      <c r="AC322" s="1166"/>
      <c r="AD322" s="1166"/>
      <c r="AE322" s="1166"/>
      <c r="AF322" s="1166"/>
      <c r="AG322" s="1166"/>
      <c r="AH322" s="1166"/>
      <c r="AI322" s="1166"/>
      <c r="AJ322" s="1166"/>
      <c r="AK322" s="1166"/>
      <c r="AL322" s="1166"/>
      <c r="AM322" s="1166"/>
      <c r="AN322" s="1166"/>
      <c r="AO322" s="1166"/>
      <c r="AP322" s="1166"/>
      <c r="AQ322" s="1166"/>
      <c r="AR322" s="1166"/>
      <c r="AS322" s="1166"/>
      <c r="AT322" s="1166"/>
      <c r="AU322" s="1166"/>
      <c r="AV322" s="1166"/>
      <c r="AW322" s="1166"/>
      <c r="AX322" s="1166"/>
      <c r="AY322" s="1166"/>
      <c r="AZ322" s="1166"/>
      <c r="BA322" s="1166"/>
      <c r="BB322" s="1166"/>
      <c r="BC322" s="1166"/>
      <c r="BD322" s="1166"/>
      <c r="BE322" s="1166"/>
      <c r="BF322" s="1166"/>
      <c r="BG322" s="1166"/>
      <c r="BH322" s="1166"/>
      <c r="BI322" s="1166"/>
      <c r="BJ322" s="1166"/>
      <c r="BK322" s="1166"/>
      <c r="BL322" s="1166"/>
      <c r="BM322" s="1166"/>
      <c r="BN322" s="1166"/>
      <c r="BO322" s="1166"/>
      <c r="BP322" s="1166"/>
      <c r="BQ322" s="1166"/>
      <c r="BR322" s="1166"/>
      <c r="BS322" s="1166"/>
      <c r="BT322" s="1166"/>
      <c r="BU322" s="1166"/>
      <c r="BV322" s="1166"/>
      <c r="BW322" s="1166"/>
      <c r="BX322" s="1166"/>
      <c r="BY322" s="1166"/>
      <c r="BZ322" s="1166"/>
      <c r="CA322" s="1166"/>
      <c r="CB322" s="1166"/>
      <c r="CC322" s="1166"/>
      <c r="CD322" s="1166"/>
      <c r="CE322" s="1166"/>
      <c r="CF322" s="1166"/>
      <c r="CG322" s="1166"/>
      <c r="CH322" s="1166"/>
      <c r="CI322" s="1166"/>
      <c r="CJ322" s="1166"/>
      <c r="CK322" s="1166"/>
      <c r="CL322" s="1166"/>
      <c r="CM322" s="1166"/>
    </row>
    <row r="323" spans="1:91" s="1168" customFormat="1" ht="16.3">
      <c r="A323" s="1166"/>
      <c r="B323" s="1167"/>
      <c r="C323" s="1161" t="s">
        <v>1042</v>
      </c>
      <c r="D323" s="1162">
        <v>290</v>
      </c>
      <c r="E323" s="1162">
        <v>80</v>
      </c>
      <c r="F323" s="1162">
        <v>44</v>
      </c>
      <c r="G323" s="1162" t="s">
        <v>52</v>
      </c>
      <c r="H323" s="1162" t="s">
        <v>198</v>
      </c>
      <c r="I323" s="1162"/>
      <c r="J323" s="1162"/>
      <c r="K323" s="1162"/>
      <c r="L323" s="1166"/>
      <c r="M323" s="1166"/>
      <c r="N323" s="1166"/>
      <c r="O323" s="1166"/>
      <c r="P323" s="1166"/>
      <c r="Q323" s="1166"/>
      <c r="R323" s="1166"/>
      <c r="S323" s="1166"/>
      <c r="T323" s="1166"/>
      <c r="U323" s="1166"/>
      <c r="V323" s="1166"/>
      <c r="W323" s="1166"/>
      <c r="X323" s="1166"/>
      <c r="Y323" s="1166"/>
      <c r="Z323" s="1166"/>
      <c r="AA323" s="1166"/>
      <c r="AB323" s="1166"/>
      <c r="AC323" s="1166"/>
      <c r="AD323" s="1166"/>
      <c r="AE323" s="1166"/>
      <c r="AF323" s="1166"/>
      <c r="AG323" s="1166"/>
      <c r="AH323" s="1166"/>
      <c r="AI323" s="1166"/>
      <c r="AJ323" s="1166"/>
      <c r="AK323" s="1166"/>
      <c r="AL323" s="1166"/>
      <c r="AM323" s="1166"/>
      <c r="AN323" s="1166"/>
      <c r="AO323" s="1166"/>
      <c r="AP323" s="1166"/>
      <c r="AQ323" s="1166"/>
      <c r="AR323" s="1166"/>
      <c r="AS323" s="1166"/>
      <c r="AT323" s="1166"/>
      <c r="AU323" s="1166"/>
      <c r="AV323" s="1166"/>
      <c r="AW323" s="1166"/>
      <c r="AX323" s="1166"/>
      <c r="AY323" s="1166"/>
      <c r="AZ323" s="1166"/>
      <c r="BA323" s="1166"/>
      <c r="BB323" s="1166"/>
      <c r="BC323" s="1166"/>
      <c r="BD323" s="1166"/>
      <c r="BE323" s="1166"/>
      <c r="BF323" s="1166"/>
      <c r="BG323" s="1166"/>
      <c r="BH323" s="1166"/>
      <c r="BI323" s="1166"/>
      <c r="BJ323" s="1166"/>
      <c r="BK323" s="1166"/>
      <c r="BL323" s="1166"/>
      <c r="BM323" s="1166"/>
      <c r="BN323" s="1166"/>
      <c r="BO323" s="1166"/>
      <c r="BP323" s="1166"/>
      <c r="BQ323" s="1166"/>
      <c r="BR323" s="1166"/>
      <c r="BS323" s="1166"/>
      <c r="BT323" s="1166"/>
      <c r="BU323" s="1166"/>
      <c r="BV323" s="1166"/>
      <c r="BW323" s="1166"/>
      <c r="BX323" s="1166"/>
      <c r="BY323" s="1166"/>
      <c r="BZ323" s="1166"/>
      <c r="CA323" s="1166"/>
      <c r="CB323" s="1166"/>
      <c r="CC323" s="1166"/>
      <c r="CD323" s="1166"/>
      <c r="CE323" s="1166"/>
      <c r="CF323" s="1166"/>
      <c r="CG323" s="1166"/>
      <c r="CH323" s="1166"/>
      <c r="CI323" s="1166"/>
      <c r="CJ323" s="1166"/>
      <c r="CK323" s="1166"/>
      <c r="CL323" s="1166"/>
      <c r="CM323" s="1166"/>
    </row>
    <row r="324" spans="1:91" s="1168" customFormat="1" ht="16.3">
      <c r="A324" s="1166"/>
      <c r="B324" s="1169"/>
      <c r="C324" s="1170" t="s">
        <v>1043</v>
      </c>
      <c r="D324" s="1171">
        <v>553</v>
      </c>
      <c r="E324" s="1171">
        <v>80</v>
      </c>
      <c r="F324" s="1171">
        <v>44</v>
      </c>
      <c r="G324" s="1171" t="s">
        <v>52</v>
      </c>
      <c r="H324" s="1171" t="s">
        <v>198</v>
      </c>
      <c r="I324" s="1171"/>
      <c r="J324" s="1171"/>
      <c r="K324" s="1171"/>
      <c r="L324" s="1166"/>
      <c r="M324" s="1166"/>
      <c r="N324" s="1166"/>
      <c r="O324" s="1166"/>
      <c r="P324" s="1166"/>
      <c r="Q324" s="1166"/>
      <c r="R324" s="1166"/>
      <c r="S324" s="1166"/>
      <c r="T324" s="1166"/>
      <c r="U324" s="1166"/>
      <c r="V324" s="1166"/>
      <c r="W324" s="1166"/>
      <c r="X324" s="1166"/>
      <c r="Y324" s="1166"/>
      <c r="Z324" s="1166"/>
      <c r="AA324" s="1166"/>
      <c r="AB324" s="1166"/>
      <c r="AC324" s="1166"/>
      <c r="AD324" s="1166"/>
      <c r="AE324" s="1166"/>
      <c r="AF324" s="1166"/>
      <c r="AG324" s="1166"/>
      <c r="AH324" s="1166"/>
      <c r="AI324" s="1166"/>
      <c r="AJ324" s="1166"/>
      <c r="AK324" s="1166"/>
      <c r="AL324" s="1166"/>
      <c r="AM324" s="1166"/>
      <c r="AN324" s="1166"/>
      <c r="AO324" s="1166"/>
      <c r="AP324" s="1166"/>
      <c r="AQ324" s="1166"/>
      <c r="AR324" s="1166"/>
      <c r="AS324" s="1166"/>
      <c r="AT324" s="1166"/>
      <c r="AU324" s="1166"/>
      <c r="AV324" s="1166"/>
      <c r="AW324" s="1166"/>
      <c r="AX324" s="1166"/>
      <c r="AY324" s="1166"/>
      <c r="AZ324" s="1166"/>
      <c r="BA324" s="1166"/>
      <c r="BB324" s="1166"/>
      <c r="BC324" s="1166"/>
      <c r="BD324" s="1166"/>
      <c r="BE324" s="1166"/>
      <c r="BF324" s="1166"/>
      <c r="BG324" s="1166"/>
      <c r="BH324" s="1166"/>
      <c r="BI324" s="1166"/>
      <c r="BJ324" s="1166"/>
      <c r="BK324" s="1166"/>
      <c r="BL324" s="1166"/>
      <c r="BM324" s="1166"/>
      <c r="BN324" s="1166"/>
      <c r="BO324" s="1166"/>
      <c r="BP324" s="1166"/>
      <c r="BQ324" s="1166"/>
      <c r="BR324" s="1166"/>
      <c r="BS324" s="1166"/>
      <c r="BT324" s="1166"/>
      <c r="BU324" s="1166"/>
      <c r="BV324" s="1166"/>
      <c r="BW324" s="1166"/>
      <c r="BX324" s="1166"/>
      <c r="BY324" s="1166"/>
      <c r="BZ324" s="1166"/>
      <c r="CA324" s="1166"/>
      <c r="CB324" s="1166"/>
      <c r="CC324" s="1166"/>
      <c r="CD324" s="1166"/>
      <c r="CE324" s="1166"/>
      <c r="CF324" s="1166"/>
      <c r="CG324" s="1166"/>
      <c r="CH324" s="1166"/>
      <c r="CI324" s="1166"/>
      <c r="CJ324" s="1166"/>
      <c r="CK324" s="1166"/>
      <c r="CL324" s="1166"/>
      <c r="CM324" s="1166"/>
    </row>
    <row r="325" spans="1:91" s="1159" customFormat="1" ht="16.3">
      <c r="A325" s="1154"/>
      <c r="B325" s="1155"/>
      <c r="C325" s="1156" t="s">
        <v>1033</v>
      </c>
      <c r="D325" s="1157">
        <v>146</v>
      </c>
      <c r="E325" s="1157">
        <v>49</v>
      </c>
      <c r="F325" s="1157">
        <v>25</v>
      </c>
      <c r="G325" s="1157">
        <v>25</v>
      </c>
      <c r="H325" s="1157" t="s">
        <v>198</v>
      </c>
      <c r="I325" s="1157"/>
      <c r="J325" s="1157"/>
      <c r="K325" s="1158" t="s">
        <v>1044</v>
      </c>
      <c r="L325" s="1154"/>
      <c r="M325" s="1154"/>
      <c r="N325" s="1154"/>
      <c r="O325" s="1154"/>
      <c r="P325" s="1154"/>
      <c r="Q325" s="1154"/>
      <c r="R325" s="1154"/>
      <c r="S325" s="1154"/>
      <c r="T325" s="1154"/>
      <c r="U325" s="1154"/>
      <c r="V325" s="1154"/>
      <c r="W325" s="1154"/>
      <c r="X325" s="1154"/>
      <c r="Y325" s="1154"/>
      <c r="Z325" s="1154"/>
      <c r="AA325" s="1154"/>
      <c r="AB325" s="1154"/>
      <c r="AC325" s="1154"/>
      <c r="AD325" s="1154"/>
      <c r="AE325" s="1154"/>
      <c r="AF325" s="1154"/>
      <c r="AG325" s="1154"/>
      <c r="AH325" s="1154"/>
      <c r="AI325" s="1154"/>
      <c r="AJ325" s="1154"/>
      <c r="AK325" s="1154"/>
      <c r="AL325" s="1154"/>
      <c r="AM325" s="1154"/>
      <c r="AN325" s="1154"/>
      <c r="AO325" s="1154"/>
      <c r="AP325" s="1154"/>
      <c r="AQ325" s="1154"/>
      <c r="AR325" s="1154"/>
      <c r="AS325" s="1154"/>
      <c r="AT325" s="1154"/>
      <c r="AU325" s="1154"/>
      <c r="AV325" s="1154"/>
      <c r="AW325" s="1154"/>
      <c r="AX325" s="1154"/>
      <c r="AY325" s="1154"/>
      <c r="AZ325" s="1154"/>
      <c r="BA325" s="1154"/>
      <c r="BB325" s="1154"/>
      <c r="BC325" s="1154"/>
      <c r="BD325" s="1154"/>
      <c r="BE325" s="1154"/>
      <c r="BF325" s="1154"/>
      <c r="BG325" s="1154"/>
      <c r="BH325" s="1154"/>
      <c r="BI325" s="1154"/>
      <c r="BJ325" s="1154"/>
      <c r="BK325" s="1154"/>
      <c r="BL325" s="1154"/>
      <c r="BM325" s="1154"/>
      <c r="BN325" s="1154"/>
      <c r="BO325" s="1154"/>
      <c r="BP325" s="1154"/>
      <c r="BQ325" s="1154"/>
      <c r="BR325" s="1154"/>
      <c r="BS325" s="1154"/>
      <c r="BT325" s="1154"/>
      <c r="BU325" s="1154"/>
      <c r="BV325" s="1154"/>
      <c r="BW325" s="1154"/>
      <c r="BX325" s="1154"/>
      <c r="BY325" s="1154"/>
      <c r="BZ325" s="1154"/>
      <c r="CA325" s="1154"/>
      <c r="CB325" s="1154"/>
      <c r="CC325" s="1154"/>
      <c r="CD325" s="1154"/>
      <c r="CE325" s="1154"/>
      <c r="CF325" s="1154"/>
      <c r="CG325" s="1154"/>
      <c r="CH325" s="1154"/>
      <c r="CI325" s="1154"/>
      <c r="CJ325" s="1154"/>
      <c r="CK325" s="1154"/>
      <c r="CL325" s="1154"/>
      <c r="CM325" s="1154"/>
    </row>
    <row r="326" spans="1:91" s="1159" customFormat="1" ht="16.3">
      <c r="A326" s="1154"/>
      <c r="B326" s="1160"/>
      <c r="C326" s="1161" t="s">
        <v>683</v>
      </c>
      <c r="D326" s="1162">
        <v>155</v>
      </c>
      <c r="E326" s="1162">
        <v>49</v>
      </c>
      <c r="F326" s="1162">
        <v>25</v>
      </c>
      <c r="G326" s="1162">
        <v>25</v>
      </c>
      <c r="H326" s="1162" t="s">
        <v>198</v>
      </c>
      <c r="I326" s="1162"/>
      <c r="J326" s="1162"/>
      <c r="K326" s="1158"/>
      <c r="L326" s="1154"/>
      <c r="M326" s="1154"/>
      <c r="N326" s="1154"/>
      <c r="O326" s="1154"/>
      <c r="P326" s="1154"/>
      <c r="Q326" s="1154"/>
      <c r="R326" s="1154"/>
      <c r="S326" s="1154"/>
      <c r="T326" s="1154"/>
      <c r="U326" s="1154"/>
      <c r="V326" s="1154"/>
      <c r="W326" s="1154"/>
      <c r="X326" s="1154"/>
      <c r="Y326" s="1154"/>
      <c r="Z326" s="1154"/>
      <c r="AA326" s="1154"/>
      <c r="AB326" s="1154"/>
      <c r="AC326" s="1154"/>
      <c r="AD326" s="1154"/>
      <c r="AE326" s="1154"/>
      <c r="AF326" s="1154"/>
      <c r="AG326" s="1154"/>
      <c r="AH326" s="1154"/>
      <c r="AI326" s="1154"/>
      <c r="AJ326" s="1154"/>
      <c r="AK326" s="1154"/>
      <c r="AL326" s="1154"/>
      <c r="AM326" s="1154"/>
      <c r="AN326" s="1154"/>
      <c r="AO326" s="1154"/>
      <c r="AP326" s="1154"/>
      <c r="AQ326" s="1154"/>
      <c r="AR326" s="1154"/>
      <c r="AS326" s="1154"/>
      <c r="AT326" s="1154"/>
      <c r="AU326" s="1154"/>
      <c r="AV326" s="1154"/>
      <c r="AW326" s="1154"/>
      <c r="AX326" s="1154"/>
      <c r="AY326" s="1154"/>
      <c r="AZ326" s="1154"/>
      <c r="BA326" s="1154"/>
      <c r="BB326" s="1154"/>
      <c r="BC326" s="1154"/>
      <c r="BD326" s="1154"/>
      <c r="BE326" s="1154"/>
      <c r="BF326" s="1154"/>
      <c r="BG326" s="1154"/>
      <c r="BH326" s="1154"/>
      <c r="BI326" s="1154"/>
      <c r="BJ326" s="1154"/>
      <c r="BK326" s="1154"/>
      <c r="BL326" s="1154"/>
      <c r="BM326" s="1154"/>
      <c r="BN326" s="1154"/>
      <c r="BO326" s="1154"/>
      <c r="BP326" s="1154"/>
      <c r="BQ326" s="1154"/>
      <c r="BR326" s="1154"/>
      <c r="BS326" s="1154"/>
      <c r="BT326" s="1154"/>
      <c r="BU326" s="1154"/>
      <c r="BV326" s="1154"/>
      <c r="BW326" s="1154"/>
      <c r="BX326" s="1154"/>
      <c r="BY326" s="1154"/>
      <c r="BZ326" s="1154"/>
      <c r="CA326" s="1154"/>
      <c r="CB326" s="1154"/>
      <c r="CC326" s="1154"/>
      <c r="CD326" s="1154"/>
      <c r="CE326" s="1154"/>
      <c r="CF326" s="1154"/>
      <c r="CG326" s="1154"/>
      <c r="CH326" s="1154"/>
      <c r="CI326" s="1154"/>
      <c r="CJ326" s="1154"/>
      <c r="CK326" s="1154"/>
      <c r="CL326" s="1154"/>
      <c r="CM326" s="1154"/>
    </row>
    <row r="327" spans="1:91" s="1159" customFormat="1" ht="16.3">
      <c r="A327" s="1154"/>
      <c r="B327" s="1163"/>
      <c r="C327" s="1161" t="s">
        <v>1036</v>
      </c>
      <c r="D327" s="1162">
        <v>184</v>
      </c>
      <c r="E327" s="1162">
        <v>49</v>
      </c>
      <c r="F327" s="1162">
        <v>25</v>
      </c>
      <c r="G327" s="1162">
        <v>25</v>
      </c>
      <c r="H327" s="1162" t="s">
        <v>198</v>
      </c>
      <c r="I327" s="1162"/>
      <c r="J327" s="1162"/>
      <c r="K327" s="1162"/>
      <c r="L327" s="1154"/>
      <c r="M327" s="1154"/>
      <c r="N327" s="1154"/>
      <c r="O327" s="1154"/>
      <c r="P327" s="1154"/>
      <c r="Q327" s="1154"/>
      <c r="R327" s="1154"/>
      <c r="S327" s="1154"/>
      <c r="T327" s="1154"/>
      <c r="U327" s="1154"/>
      <c r="V327" s="1154"/>
      <c r="W327" s="1154"/>
      <c r="X327" s="1154"/>
      <c r="Y327" s="1154"/>
      <c r="Z327" s="1154"/>
      <c r="AA327" s="1154"/>
      <c r="AB327" s="1154"/>
      <c r="AC327" s="1154"/>
      <c r="AD327" s="1154"/>
      <c r="AE327" s="1154"/>
      <c r="AF327" s="1154"/>
      <c r="AG327" s="1154"/>
      <c r="AH327" s="1154"/>
      <c r="AI327" s="1154"/>
      <c r="AJ327" s="1154"/>
      <c r="AK327" s="1154"/>
      <c r="AL327" s="1154"/>
      <c r="AM327" s="1154"/>
      <c r="AN327" s="1154"/>
      <c r="AO327" s="1154"/>
      <c r="AP327" s="1154"/>
      <c r="AQ327" s="1154"/>
      <c r="AR327" s="1154"/>
      <c r="AS327" s="1154"/>
      <c r="AT327" s="1154"/>
      <c r="AU327" s="1154"/>
      <c r="AV327" s="1154"/>
      <c r="AW327" s="1154"/>
      <c r="AX327" s="1154"/>
      <c r="AY327" s="1154"/>
      <c r="AZ327" s="1154"/>
      <c r="BA327" s="1154"/>
      <c r="BB327" s="1154"/>
      <c r="BC327" s="1154"/>
      <c r="BD327" s="1154"/>
      <c r="BE327" s="1154"/>
      <c r="BF327" s="1154"/>
      <c r="BG327" s="1154"/>
      <c r="BH327" s="1154"/>
      <c r="BI327" s="1154"/>
      <c r="BJ327" s="1154"/>
      <c r="BK327" s="1154"/>
      <c r="BL327" s="1154"/>
      <c r="BM327" s="1154"/>
      <c r="BN327" s="1154"/>
      <c r="BO327" s="1154"/>
      <c r="BP327" s="1154"/>
      <c r="BQ327" s="1154"/>
      <c r="BR327" s="1154"/>
      <c r="BS327" s="1154"/>
      <c r="BT327" s="1154"/>
      <c r="BU327" s="1154"/>
      <c r="BV327" s="1154"/>
      <c r="BW327" s="1154"/>
      <c r="BX327" s="1154"/>
      <c r="BY327" s="1154"/>
      <c r="BZ327" s="1154"/>
      <c r="CA327" s="1154"/>
      <c r="CB327" s="1154"/>
      <c r="CC327" s="1154"/>
      <c r="CD327" s="1154"/>
      <c r="CE327" s="1154"/>
      <c r="CF327" s="1154"/>
      <c r="CG327" s="1154"/>
      <c r="CH327" s="1154"/>
      <c r="CI327" s="1154"/>
      <c r="CJ327" s="1154"/>
      <c r="CK327" s="1154"/>
      <c r="CL327" s="1154"/>
      <c r="CM327" s="1154"/>
    </row>
    <row r="328" spans="1:91" s="1159" customFormat="1" ht="16.3">
      <c r="A328" s="1154"/>
      <c r="B328" s="1164"/>
      <c r="C328" s="1161" t="s">
        <v>1037</v>
      </c>
      <c r="D328" s="1162">
        <v>238</v>
      </c>
      <c r="E328" s="1162">
        <v>49</v>
      </c>
      <c r="F328" s="1162">
        <v>25</v>
      </c>
      <c r="G328" s="1162">
        <v>25</v>
      </c>
      <c r="H328" s="1162" t="s">
        <v>198</v>
      </c>
      <c r="I328" s="1162"/>
      <c r="J328" s="1162"/>
      <c r="K328" s="1162"/>
      <c r="L328" s="1154"/>
      <c r="M328" s="1154"/>
      <c r="N328" s="1154"/>
      <c r="O328" s="1154"/>
      <c r="P328" s="1154"/>
      <c r="Q328" s="1154"/>
      <c r="R328" s="1154"/>
      <c r="S328" s="1154"/>
      <c r="T328" s="1154"/>
      <c r="U328" s="1154"/>
      <c r="V328" s="1154"/>
      <c r="W328" s="1154"/>
      <c r="X328" s="1154"/>
      <c r="Y328" s="1154"/>
      <c r="Z328" s="1154"/>
      <c r="AA328" s="1154"/>
      <c r="AB328" s="1154"/>
      <c r="AC328" s="1154"/>
      <c r="AD328" s="1154"/>
      <c r="AE328" s="1154"/>
      <c r="AF328" s="1154"/>
      <c r="AG328" s="1154"/>
      <c r="AH328" s="1154"/>
      <c r="AI328" s="1154"/>
      <c r="AJ328" s="1154"/>
      <c r="AK328" s="1154"/>
      <c r="AL328" s="1154"/>
      <c r="AM328" s="1154"/>
      <c r="AN328" s="1154"/>
      <c r="AO328" s="1154"/>
      <c r="AP328" s="1154"/>
      <c r="AQ328" s="1154"/>
      <c r="AR328" s="1154"/>
      <c r="AS328" s="1154"/>
      <c r="AT328" s="1154"/>
      <c r="AU328" s="1154"/>
      <c r="AV328" s="1154"/>
      <c r="AW328" s="1154"/>
      <c r="AX328" s="1154"/>
      <c r="AY328" s="1154"/>
      <c r="AZ328" s="1154"/>
      <c r="BA328" s="1154"/>
      <c r="BB328" s="1154"/>
      <c r="BC328" s="1154"/>
      <c r="BD328" s="1154"/>
      <c r="BE328" s="1154"/>
      <c r="BF328" s="1154"/>
      <c r="BG328" s="1154"/>
      <c r="BH328" s="1154"/>
      <c r="BI328" s="1154"/>
      <c r="BJ328" s="1154"/>
      <c r="BK328" s="1154"/>
      <c r="BL328" s="1154"/>
      <c r="BM328" s="1154"/>
      <c r="BN328" s="1154"/>
      <c r="BO328" s="1154"/>
      <c r="BP328" s="1154"/>
      <c r="BQ328" s="1154"/>
      <c r="BR328" s="1154"/>
      <c r="BS328" s="1154"/>
      <c r="BT328" s="1154"/>
      <c r="BU328" s="1154"/>
      <c r="BV328" s="1154"/>
      <c r="BW328" s="1154"/>
      <c r="BX328" s="1154"/>
      <c r="BY328" s="1154"/>
      <c r="BZ328" s="1154"/>
      <c r="CA328" s="1154"/>
      <c r="CB328" s="1154"/>
      <c r="CC328" s="1154"/>
      <c r="CD328" s="1154"/>
      <c r="CE328" s="1154"/>
      <c r="CF328" s="1154"/>
      <c r="CG328" s="1154"/>
      <c r="CH328" s="1154"/>
      <c r="CI328" s="1154"/>
      <c r="CJ328" s="1154"/>
      <c r="CK328" s="1154"/>
      <c r="CL328" s="1154"/>
      <c r="CM328" s="1154"/>
    </row>
    <row r="329" spans="1:91" s="55" customFormat="1" ht="16.3">
      <c r="A329" s="54"/>
      <c r="B329" s="1165"/>
      <c r="C329" s="1161" t="s">
        <v>1038</v>
      </c>
      <c r="D329" s="1162">
        <v>234</v>
      </c>
      <c r="E329" s="1162">
        <v>49</v>
      </c>
      <c r="F329" s="1162">
        <v>25</v>
      </c>
      <c r="G329" s="1162">
        <v>25</v>
      </c>
      <c r="H329" s="1162" t="s">
        <v>198</v>
      </c>
      <c r="I329" s="1162"/>
      <c r="J329" s="1162"/>
      <c r="K329" s="1162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</row>
    <row r="330" spans="1:91" s="1168" customFormat="1" ht="16.3">
      <c r="A330" s="1166"/>
      <c r="B330" s="1167"/>
      <c r="C330" s="1161" t="s">
        <v>1040</v>
      </c>
      <c r="D330" s="1162">
        <v>229</v>
      </c>
      <c r="E330" s="1162">
        <v>72</v>
      </c>
      <c r="F330" s="1162">
        <v>37</v>
      </c>
      <c r="G330" s="1162" t="s">
        <v>52</v>
      </c>
      <c r="H330" s="1162" t="s">
        <v>198</v>
      </c>
      <c r="I330" s="1162"/>
      <c r="J330" s="1162"/>
      <c r="K330" s="1162"/>
      <c r="L330" s="1166"/>
      <c r="M330" s="1166"/>
      <c r="N330" s="1166"/>
      <c r="O330" s="1166"/>
      <c r="P330" s="1166"/>
      <c r="Q330" s="1166"/>
      <c r="R330" s="1166"/>
      <c r="S330" s="1166"/>
      <c r="T330" s="1166"/>
      <c r="U330" s="1166"/>
      <c r="V330" s="1166"/>
      <c r="W330" s="1166"/>
      <c r="X330" s="1166"/>
      <c r="Y330" s="1166"/>
      <c r="Z330" s="1166"/>
      <c r="AA330" s="1166"/>
      <c r="AB330" s="1166"/>
      <c r="AC330" s="1166"/>
      <c r="AD330" s="1166"/>
      <c r="AE330" s="1166"/>
      <c r="AF330" s="1166"/>
      <c r="AG330" s="1166"/>
      <c r="AH330" s="1166"/>
      <c r="AI330" s="1166"/>
      <c r="AJ330" s="1166"/>
      <c r="AK330" s="1166"/>
      <c r="AL330" s="1166"/>
      <c r="AM330" s="1166"/>
      <c r="AN330" s="1166"/>
      <c r="AO330" s="1166"/>
      <c r="AP330" s="1166"/>
      <c r="AQ330" s="1166"/>
      <c r="AR330" s="1166"/>
      <c r="AS330" s="1166"/>
      <c r="AT330" s="1166"/>
      <c r="AU330" s="1166"/>
      <c r="AV330" s="1166"/>
      <c r="AW330" s="1166"/>
      <c r="AX330" s="1166"/>
      <c r="AY330" s="1166"/>
      <c r="AZ330" s="1166"/>
      <c r="BA330" s="1166"/>
      <c r="BB330" s="1166"/>
      <c r="BC330" s="1166"/>
      <c r="BD330" s="1166"/>
      <c r="BE330" s="1166"/>
      <c r="BF330" s="1166"/>
      <c r="BG330" s="1166"/>
      <c r="BH330" s="1166"/>
      <c r="BI330" s="1166"/>
      <c r="BJ330" s="1166"/>
      <c r="BK330" s="1166"/>
      <c r="BL330" s="1166"/>
      <c r="BM330" s="1166"/>
      <c r="BN330" s="1166"/>
      <c r="BO330" s="1166"/>
      <c r="BP330" s="1166"/>
      <c r="BQ330" s="1166"/>
      <c r="BR330" s="1166"/>
      <c r="BS330" s="1166"/>
      <c r="BT330" s="1166"/>
      <c r="BU330" s="1166"/>
      <c r="BV330" s="1166"/>
      <c r="BW330" s="1166"/>
      <c r="BX330" s="1166"/>
      <c r="BY330" s="1166"/>
      <c r="BZ330" s="1166"/>
      <c r="CA330" s="1166"/>
      <c r="CB330" s="1166"/>
      <c r="CC330" s="1166"/>
      <c r="CD330" s="1166"/>
      <c r="CE330" s="1166"/>
      <c r="CF330" s="1166"/>
      <c r="CG330" s="1166"/>
      <c r="CH330" s="1166"/>
      <c r="CI330" s="1166"/>
      <c r="CJ330" s="1166"/>
      <c r="CK330" s="1166"/>
      <c r="CL330" s="1166"/>
      <c r="CM330" s="1166"/>
    </row>
    <row r="331" spans="1:91" s="1168" customFormat="1" ht="16.3">
      <c r="A331" s="1166"/>
      <c r="B331" s="1167"/>
      <c r="C331" s="1161" t="s">
        <v>1041</v>
      </c>
      <c r="D331" s="1162">
        <v>275</v>
      </c>
      <c r="E331" s="1162">
        <v>72</v>
      </c>
      <c r="F331" s="1162">
        <v>37</v>
      </c>
      <c r="G331" s="1162" t="s">
        <v>52</v>
      </c>
      <c r="H331" s="1162" t="s">
        <v>198</v>
      </c>
      <c r="I331" s="1162"/>
      <c r="J331" s="1162"/>
      <c r="K331" s="1162"/>
      <c r="L331" s="1166"/>
      <c r="M331" s="1166"/>
      <c r="N331" s="1166"/>
      <c r="O331" s="1166"/>
      <c r="P331" s="1166"/>
      <c r="Q331" s="1166"/>
      <c r="R331" s="1166"/>
      <c r="S331" s="1166"/>
      <c r="T331" s="1166"/>
      <c r="U331" s="1166"/>
      <c r="V331" s="1166"/>
      <c r="W331" s="1166"/>
      <c r="X331" s="1166"/>
      <c r="Y331" s="1166"/>
      <c r="Z331" s="1166"/>
      <c r="AA331" s="1166"/>
      <c r="AB331" s="1166"/>
      <c r="AC331" s="1166"/>
      <c r="AD331" s="1166"/>
      <c r="AE331" s="1166"/>
      <c r="AF331" s="1166"/>
      <c r="AG331" s="1166"/>
      <c r="AH331" s="1166"/>
      <c r="AI331" s="1166"/>
      <c r="AJ331" s="1166"/>
      <c r="AK331" s="1166"/>
      <c r="AL331" s="1166"/>
      <c r="AM331" s="1166"/>
      <c r="AN331" s="1166"/>
      <c r="AO331" s="1166"/>
      <c r="AP331" s="1166"/>
      <c r="AQ331" s="1166"/>
      <c r="AR331" s="1166"/>
      <c r="AS331" s="1166"/>
      <c r="AT331" s="1166"/>
      <c r="AU331" s="1166"/>
      <c r="AV331" s="1166"/>
      <c r="AW331" s="1166"/>
      <c r="AX331" s="1166"/>
      <c r="AY331" s="1166"/>
      <c r="AZ331" s="1166"/>
      <c r="BA331" s="1166"/>
      <c r="BB331" s="1166"/>
      <c r="BC331" s="1166"/>
      <c r="BD331" s="1166"/>
      <c r="BE331" s="1166"/>
      <c r="BF331" s="1166"/>
      <c r="BG331" s="1166"/>
      <c r="BH331" s="1166"/>
      <c r="BI331" s="1166"/>
      <c r="BJ331" s="1166"/>
      <c r="BK331" s="1166"/>
      <c r="BL331" s="1166"/>
      <c r="BM331" s="1166"/>
      <c r="BN331" s="1166"/>
      <c r="BO331" s="1166"/>
      <c r="BP331" s="1166"/>
      <c r="BQ331" s="1166"/>
      <c r="BR331" s="1166"/>
      <c r="BS331" s="1166"/>
      <c r="BT331" s="1166"/>
      <c r="BU331" s="1166"/>
      <c r="BV331" s="1166"/>
      <c r="BW331" s="1166"/>
      <c r="BX331" s="1166"/>
      <c r="BY331" s="1166"/>
      <c r="BZ331" s="1166"/>
      <c r="CA331" s="1166"/>
      <c r="CB331" s="1166"/>
      <c r="CC331" s="1166"/>
      <c r="CD331" s="1166"/>
      <c r="CE331" s="1166"/>
      <c r="CF331" s="1166"/>
      <c r="CG331" s="1166"/>
      <c r="CH331" s="1166"/>
      <c r="CI331" s="1166"/>
      <c r="CJ331" s="1166"/>
      <c r="CK331" s="1166"/>
      <c r="CL331" s="1166"/>
      <c r="CM331" s="1166"/>
    </row>
    <row r="332" spans="1:91" s="1168" customFormat="1" ht="16.3">
      <c r="A332" s="1166"/>
      <c r="B332" s="1167"/>
      <c r="C332" s="1161" t="s">
        <v>1042</v>
      </c>
      <c r="D332" s="1162">
        <v>280</v>
      </c>
      <c r="E332" s="1162">
        <v>72</v>
      </c>
      <c r="F332" s="1162">
        <v>37</v>
      </c>
      <c r="G332" s="1162" t="s">
        <v>52</v>
      </c>
      <c r="H332" s="1162" t="s">
        <v>198</v>
      </c>
      <c r="I332" s="1162"/>
      <c r="J332" s="1162"/>
      <c r="K332" s="1162"/>
      <c r="L332" s="1166"/>
      <c r="M332" s="1166"/>
      <c r="N332" s="1166"/>
      <c r="O332" s="1166"/>
      <c r="P332" s="1166"/>
      <c r="Q332" s="1166"/>
      <c r="R332" s="1166"/>
      <c r="S332" s="1166"/>
      <c r="T332" s="1166"/>
      <c r="U332" s="1166"/>
      <c r="V332" s="1166"/>
      <c r="W332" s="1166"/>
      <c r="X332" s="1166"/>
      <c r="Y332" s="1166"/>
      <c r="Z332" s="1166"/>
      <c r="AA332" s="1166"/>
      <c r="AB332" s="1166"/>
      <c r="AC332" s="1166"/>
      <c r="AD332" s="1166"/>
      <c r="AE332" s="1166"/>
      <c r="AF332" s="1166"/>
      <c r="AG332" s="1166"/>
      <c r="AH332" s="1166"/>
      <c r="AI332" s="1166"/>
      <c r="AJ332" s="1166"/>
      <c r="AK332" s="1166"/>
      <c r="AL332" s="1166"/>
      <c r="AM332" s="1166"/>
      <c r="AN332" s="1166"/>
      <c r="AO332" s="1166"/>
      <c r="AP332" s="1166"/>
      <c r="AQ332" s="1166"/>
      <c r="AR332" s="1166"/>
      <c r="AS332" s="1166"/>
      <c r="AT332" s="1166"/>
      <c r="AU332" s="1166"/>
      <c r="AV332" s="1166"/>
      <c r="AW332" s="1166"/>
      <c r="AX332" s="1166"/>
      <c r="AY332" s="1166"/>
      <c r="AZ332" s="1166"/>
      <c r="BA332" s="1166"/>
      <c r="BB332" s="1166"/>
      <c r="BC332" s="1166"/>
      <c r="BD332" s="1166"/>
      <c r="BE332" s="1166"/>
      <c r="BF332" s="1166"/>
      <c r="BG332" s="1166"/>
      <c r="BH332" s="1166"/>
      <c r="BI332" s="1166"/>
      <c r="BJ332" s="1166"/>
      <c r="BK332" s="1166"/>
      <c r="BL332" s="1166"/>
      <c r="BM332" s="1166"/>
      <c r="BN332" s="1166"/>
      <c r="BO332" s="1166"/>
      <c r="BP332" s="1166"/>
      <c r="BQ332" s="1166"/>
      <c r="BR332" s="1166"/>
      <c r="BS332" s="1166"/>
      <c r="BT332" s="1166"/>
      <c r="BU332" s="1166"/>
      <c r="BV332" s="1166"/>
      <c r="BW332" s="1166"/>
      <c r="BX332" s="1166"/>
      <c r="BY332" s="1166"/>
      <c r="BZ332" s="1166"/>
      <c r="CA332" s="1166"/>
      <c r="CB332" s="1166"/>
      <c r="CC332" s="1166"/>
      <c r="CD332" s="1166"/>
      <c r="CE332" s="1166"/>
      <c r="CF332" s="1166"/>
      <c r="CG332" s="1166"/>
      <c r="CH332" s="1166"/>
      <c r="CI332" s="1166"/>
      <c r="CJ332" s="1166"/>
      <c r="CK332" s="1166"/>
      <c r="CL332" s="1166"/>
      <c r="CM332" s="1166"/>
    </row>
    <row r="333" spans="1:91" s="1168" customFormat="1" ht="16.3">
      <c r="A333" s="1166"/>
      <c r="B333" s="1169"/>
      <c r="C333" s="1170" t="s">
        <v>1043</v>
      </c>
      <c r="D333" s="1171">
        <v>517</v>
      </c>
      <c r="E333" s="1171">
        <v>72</v>
      </c>
      <c r="F333" s="1171">
        <v>37</v>
      </c>
      <c r="G333" s="1171" t="s">
        <v>52</v>
      </c>
      <c r="H333" s="1171" t="s">
        <v>198</v>
      </c>
      <c r="I333" s="1171"/>
      <c r="J333" s="1171"/>
      <c r="K333" s="1171"/>
      <c r="L333" s="1166"/>
      <c r="M333" s="1166"/>
      <c r="N333" s="1166"/>
      <c r="O333" s="1166"/>
      <c r="P333" s="1166"/>
      <c r="Q333" s="1166"/>
      <c r="R333" s="1166"/>
      <c r="S333" s="1166"/>
      <c r="T333" s="1166"/>
      <c r="U333" s="1166"/>
      <c r="V333" s="1166"/>
      <c r="W333" s="1166"/>
      <c r="X333" s="1166"/>
      <c r="Y333" s="1166"/>
      <c r="Z333" s="1166"/>
      <c r="AA333" s="1166"/>
      <c r="AB333" s="1166"/>
      <c r="AC333" s="1166"/>
      <c r="AD333" s="1166"/>
      <c r="AE333" s="1166"/>
      <c r="AF333" s="1166"/>
      <c r="AG333" s="1166"/>
      <c r="AH333" s="1166"/>
      <c r="AI333" s="1166"/>
      <c r="AJ333" s="1166"/>
      <c r="AK333" s="1166"/>
      <c r="AL333" s="1166"/>
      <c r="AM333" s="1166"/>
      <c r="AN333" s="1166"/>
      <c r="AO333" s="1166"/>
      <c r="AP333" s="1166"/>
      <c r="AQ333" s="1166"/>
      <c r="AR333" s="1166"/>
      <c r="AS333" s="1166"/>
      <c r="AT333" s="1166"/>
      <c r="AU333" s="1166"/>
      <c r="AV333" s="1166"/>
      <c r="AW333" s="1166"/>
      <c r="AX333" s="1166"/>
      <c r="AY333" s="1166"/>
      <c r="AZ333" s="1166"/>
      <c r="BA333" s="1166"/>
      <c r="BB333" s="1166"/>
      <c r="BC333" s="1166"/>
      <c r="BD333" s="1166"/>
      <c r="BE333" s="1166"/>
      <c r="BF333" s="1166"/>
      <c r="BG333" s="1166"/>
      <c r="BH333" s="1166"/>
      <c r="BI333" s="1166"/>
      <c r="BJ333" s="1166"/>
      <c r="BK333" s="1166"/>
      <c r="BL333" s="1166"/>
      <c r="BM333" s="1166"/>
      <c r="BN333" s="1166"/>
      <c r="BO333" s="1166"/>
      <c r="BP333" s="1166"/>
      <c r="BQ333" s="1166"/>
      <c r="BR333" s="1166"/>
      <c r="BS333" s="1166"/>
      <c r="BT333" s="1166"/>
      <c r="BU333" s="1166"/>
      <c r="BV333" s="1166"/>
      <c r="BW333" s="1166"/>
      <c r="BX333" s="1166"/>
      <c r="BY333" s="1166"/>
      <c r="BZ333" s="1166"/>
      <c r="CA333" s="1166"/>
      <c r="CB333" s="1166"/>
      <c r="CC333" s="1166"/>
      <c r="CD333" s="1166"/>
      <c r="CE333" s="1166"/>
      <c r="CF333" s="1166"/>
      <c r="CG333" s="1166"/>
      <c r="CH333" s="1166"/>
      <c r="CI333" s="1166"/>
      <c r="CJ333" s="1166"/>
      <c r="CK333" s="1166"/>
      <c r="CL333" s="1166"/>
      <c r="CM333" s="1166"/>
    </row>
    <row r="334" spans="1:91" s="1159" customFormat="1" ht="16.3">
      <c r="A334" s="1154"/>
      <c r="B334" s="1155"/>
      <c r="C334" s="1156" t="s">
        <v>1033</v>
      </c>
      <c r="D334" s="1157">
        <v>182</v>
      </c>
      <c r="E334" s="1157">
        <v>49</v>
      </c>
      <c r="F334" s="1157">
        <v>25</v>
      </c>
      <c r="G334" s="1157">
        <v>25</v>
      </c>
      <c r="H334" s="1157" t="s">
        <v>198</v>
      </c>
      <c r="I334" s="1157"/>
      <c r="J334" s="1157"/>
      <c r="K334" s="1158" t="s">
        <v>809</v>
      </c>
      <c r="L334" s="1154"/>
      <c r="M334" s="1154"/>
      <c r="N334" s="1154"/>
      <c r="O334" s="1154"/>
      <c r="P334" s="1154"/>
      <c r="Q334" s="1154"/>
      <c r="R334" s="1154"/>
      <c r="S334" s="1154"/>
      <c r="T334" s="1154"/>
      <c r="U334" s="1154"/>
      <c r="V334" s="1154"/>
      <c r="W334" s="1154"/>
      <c r="X334" s="1154"/>
      <c r="Y334" s="1154"/>
      <c r="Z334" s="1154"/>
      <c r="AA334" s="1154"/>
      <c r="AB334" s="1154"/>
      <c r="AC334" s="1154"/>
      <c r="AD334" s="1154"/>
      <c r="AE334" s="1154"/>
      <c r="AF334" s="1154"/>
      <c r="AG334" s="1154"/>
      <c r="AH334" s="1154"/>
      <c r="AI334" s="1154"/>
      <c r="AJ334" s="1154"/>
      <c r="AK334" s="1154"/>
      <c r="AL334" s="1154"/>
      <c r="AM334" s="1154"/>
      <c r="AN334" s="1154"/>
      <c r="AO334" s="1154"/>
      <c r="AP334" s="1154"/>
      <c r="AQ334" s="1154"/>
      <c r="AR334" s="1154"/>
      <c r="AS334" s="1154"/>
      <c r="AT334" s="1154"/>
      <c r="AU334" s="1154"/>
      <c r="AV334" s="1154"/>
      <c r="AW334" s="1154"/>
      <c r="AX334" s="1154"/>
      <c r="AY334" s="1154"/>
      <c r="AZ334" s="1154"/>
      <c r="BA334" s="1154"/>
      <c r="BB334" s="1154"/>
      <c r="BC334" s="1154"/>
      <c r="BD334" s="1154"/>
      <c r="BE334" s="1154"/>
      <c r="BF334" s="1154"/>
      <c r="BG334" s="1154"/>
      <c r="BH334" s="1154"/>
      <c r="BI334" s="1154"/>
      <c r="BJ334" s="1154"/>
      <c r="BK334" s="1154"/>
      <c r="BL334" s="1154"/>
      <c r="BM334" s="1154"/>
      <c r="BN334" s="1154"/>
      <c r="BO334" s="1154"/>
      <c r="BP334" s="1154"/>
      <c r="BQ334" s="1154"/>
      <c r="BR334" s="1154"/>
      <c r="BS334" s="1154"/>
      <c r="BT334" s="1154"/>
      <c r="BU334" s="1154"/>
      <c r="BV334" s="1154"/>
      <c r="BW334" s="1154"/>
      <c r="BX334" s="1154"/>
      <c r="BY334" s="1154"/>
      <c r="BZ334" s="1154"/>
      <c r="CA334" s="1154"/>
      <c r="CB334" s="1154"/>
      <c r="CC334" s="1154"/>
      <c r="CD334" s="1154"/>
      <c r="CE334" s="1154"/>
      <c r="CF334" s="1154"/>
      <c r="CG334" s="1154"/>
      <c r="CH334" s="1154"/>
      <c r="CI334" s="1154"/>
      <c r="CJ334" s="1154"/>
      <c r="CK334" s="1154"/>
      <c r="CL334" s="1154"/>
      <c r="CM334" s="1154"/>
    </row>
    <row r="335" spans="1:91" s="1159" customFormat="1" ht="16.3">
      <c r="A335" s="1154"/>
      <c r="B335" s="1160"/>
      <c r="C335" s="1161" t="s">
        <v>683</v>
      </c>
      <c r="D335" s="1162">
        <v>192</v>
      </c>
      <c r="E335" s="1162">
        <v>49</v>
      </c>
      <c r="F335" s="1162">
        <v>25</v>
      </c>
      <c r="G335" s="1162">
        <v>25</v>
      </c>
      <c r="H335" s="1162" t="s">
        <v>198</v>
      </c>
      <c r="I335" s="1162"/>
      <c r="J335" s="1162"/>
      <c r="K335" s="1158"/>
      <c r="L335" s="1154"/>
      <c r="M335" s="1154"/>
      <c r="N335" s="1154"/>
      <c r="O335" s="1154"/>
      <c r="P335" s="1154"/>
      <c r="Q335" s="1154"/>
      <c r="R335" s="1154"/>
      <c r="S335" s="1154"/>
      <c r="T335" s="1154"/>
      <c r="U335" s="1154"/>
      <c r="V335" s="1154"/>
      <c r="W335" s="1154"/>
      <c r="X335" s="1154"/>
      <c r="Y335" s="1154"/>
      <c r="Z335" s="1154"/>
      <c r="AA335" s="1154"/>
      <c r="AB335" s="1154"/>
      <c r="AC335" s="1154"/>
      <c r="AD335" s="1154"/>
      <c r="AE335" s="1154"/>
      <c r="AF335" s="1154"/>
      <c r="AG335" s="1154"/>
      <c r="AH335" s="1154"/>
      <c r="AI335" s="1154"/>
      <c r="AJ335" s="1154"/>
      <c r="AK335" s="1154"/>
      <c r="AL335" s="1154"/>
      <c r="AM335" s="1154"/>
      <c r="AN335" s="1154"/>
      <c r="AO335" s="1154"/>
      <c r="AP335" s="1154"/>
      <c r="AQ335" s="1154"/>
      <c r="AR335" s="1154"/>
      <c r="AS335" s="1154"/>
      <c r="AT335" s="1154"/>
      <c r="AU335" s="1154"/>
      <c r="AV335" s="1154"/>
      <c r="AW335" s="1154"/>
      <c r="AX335" s="1154"/>
      <c r="AY335" s="1154"/>
      <c r="AZ335" s="1154"/>
      <c r="BA335" s="1154"/>
      <c r="BB335" s="1154"/>
      <c r="BC335" s="1154"/>
      <c r="BD335" s="1154"/>
      <c r="BE335" s="1154"/>
      <c r="BF335" s="1154"/>
      <c r="BG335" s="1154"/>
      <c r="BH335" s="1154"/>
      <c r="BI335" s="1154"/>
      <c r="BJ335" s="1154"/>
      <c r="BK335" s="1154"/>
      <c r="BL335" s="1154"/>
      <c r="BM335" s="1154"/>
      <c r="BN335" s="1154"/>
      <c r="BO335" s="1154"/>
      <c r="BP335" s="1154"/>
      <c r="BQ335" s="1154"/>
      <c r="BR335" s="1154"/>
      <c r="BS335" s="1154"/>
      <c r="BT335" s="1154"/>
      <c r="BU335" s="1154"/>
      <c r="BV335" s="1154"/>
      <c r="BW335" s="1154"/>
      <c r="BX335" s="1154"/>
      <c r="BY335" s="1154"/>
      <c r="BZ335" s="1154"/>
      <c r="CA335" s="1154"/>
      <c r="CB335" s="1154"/>
      <c r="CC335" s="1154"/>
      <c r="CD335" s="1154"/>
      <c r="CE335" s="1154"/>
      <c r="CF335" s="1154"/>
      <c r="CG335" s="1154"/>
      <c r="CH335" s="1154"/>
      <c r="CI335" s="1154"/>
      <c r="CJ335" s="1154"/>
      <c r="CK335" s="1154"/>
      <c r="CL335" s="1154"/>
      <c r="CM335" s="1154"/>
    </row>
    <row r="336" spans="1:91" s="1159" customFormat="1" ht="16.3">
      <c r="A336" s="1154"/>
      <c r="B336" s="1163"/>
      <c r="C336" s="1161" t="s">
        <v>1036</v>
      </c>
      <c r="D336" s="1162">
        <v>220</v>
      </c>
      <c r="E336" s="1162">
        <v>49</v>
      </c>
      <c r="F336" s="1162">
        <v>25</v>
      </c>
      <c r="G336" s="1162">
        <v>25</v>
      </c>
      <c r="H336" s="1162" t="s">
        <v>198</v>
      </c>
      <c r="I336" s="1162"/>
      <c r="J336" s="1162"/>
      <c r="K336" s="1162"/>
      <c r="L336" s="1154"/>
      <c r="M336" s="1154"/>
      <c r="N336" s="1154"/>
      <c r="O336" s="1154"/>
      <c r="P336" s="1154"/>
      <c r="Q336" s="1154"/>
      <c r="R336" s="1154"/>
      <c r="S336" s="1154"/>
      <c r="T336" s="1154"/>
      <c r="U336" s="1154"/>
      <c r="V336" s="1154"/>
      <c r="W336" s="1154"/>
      <c r="X336" s="1154"/>
      <c r="Y336" s="1154"/>
      <c r="Z336" s="1154"/>
      <c r="AA336" s="1154"/>
      <c r="AB336" s="1154"/>
      <c r="AC336" s="1154"/>
      <c r="AD336" s="1154"/>
      <c r="AE336" s="1154"/>
      <c r="AF336" s="1154"/>
      <c r="AG336" s="1154"/>
      <c r="AH336" s="1154"/>
      <c r="AI336" s="1154"/>
      <c r="AJ336" s="1154"/>
      <c r="AK336" s="1154"/>
      <c r="AL336" s="1154"/>
      <c r="AM336" s="1154"/>
      <c r="AN336" s="1154"/>
      <c r="AO336" s="1154"/>
      <c r="AP336" s="1154"/>
      <c r="AQ336" s="1154"/>
      <c r="AR336" s="1154"/>
      <c r="AS336" s="1154"/>
      <c r="AT336" s="1154"/>
      <c r="AU336" s="1154"/>
      <c r="AV336" s="1154"/>
      <c r="AW336" s="1154"/>
      <c r="AX336" s="1154"/>
      <c r="AY336" s="1154"/>
      <c r="AZ336" s="1154"/>
      <c r="BA336" s="1154"/>
      <c r="BB336" s="1154"/>
      <c r="BC336" s="1154"/>
      <c r="BD336" s="1154"/>
      <c r="BE336" s="1154"/>
      <c r="BF336" s="1154"/>
      <c r="BG336" s="1154"/>
      <c r="BH336" s="1154"/>
      <c r="BI336" s="1154"/>
      <c r="BJ336" s="1154"/>
      <c r="BK336" s="1154"/>
      <c r="BL336" s="1154"/>
      <c r="BM336" s="1154"/>
      <c r="BN336" s="1154"/>
      <c r="BO336" s="1154"/>
      <c r="BP336" s="1154"/>
      <c r="BQ336" s="1154"/>
      <c r="BR336" s="1154"/>
      <c r="BS336" s="1154"/>
      <c r="BT336" s="1154"/>
      <c r="BU336" s="1154"/>
      <c r="BV336" s="1154"/>
      <c r="BW336" s="1154"/>
      <c r="BX336" s="1154"/>
      <c r="BY336" s="1154"/>
      <c r="BZ336" s="1154"/>
      <c r="CA336" s="1154"/>
      <c r="CB336" s="1154"/>
      <c r="CC336" s="1154"/>
      <c r="CD336" s="1154"/>
      <c r="CE336" s="1154"/>
      <c r="CF336" s="1154"/>
      <c r="CG336" s="1154"/>
      <c r="CH336" s="1154"/>
      <c r="CI336" s="1154"/>
      <c r="CJ336" s="1154"/>
      <c r="CK336" s="1154"/>
      <c r="CL336" s="1154"/>
      <c r="CM336" s="1154"/>
    </row>
    <row r="337" spans="1:91" s="1159" customFormat="1" ht="16.3">
      <c r="A337" s="1154"/>
      <c r="B337" s="1164"/>
      <c r="C337" s="1161" t="s">
        <v>1037</v>
      </c>
      <c r="D337" s="1162">
        <v>275</v>
      </c>
      <c r="E337" s="1162">
        <v>49</v>
      </c>
      <c r="F337" s="1162">
        <v>25</v>
      </c>
      <c r="G337" s="1162">
        <v>25</v>
      </c>
      <c r="H337" s="1162" t="s">
        <v>198</v>
      </c>
      <c r="I337" s="1162"/>
      <c r="J337" s="1162"/>
      <c r="K337" s="1162"/>
      <c r="L337" s="1154"/>
      <c r="M337" s="1154"/>
      <c r="N337" s="1154"/>
      <c r="O337" s="1154"/>
      <c r="P337" s="1154"/>
      <c r="Q337" s="1154"/>
      <c r="R337" s="1154"/>
      <c r="S337" s="1154"/>
      <c r="T337" s="1154"/>
      <c r="U337" s="1154"/>
      <c r="V337" s="1154"/>
      <c r="W337" s="1154"/>
      <c r="X337" s="1154"/>
      <c r="Y337" s="1154"/>
      <c r="Z337" s="1154"/>
      <c r="AA337" s="1154"/>
      <c r="AB337" s="1154"/>
      <c r="AC337" s="1154"/>
      <c r="AD337" s="1154"/>
      <c r="AE337" s="1154"/>
      <c r="AF337" s="1154"/>
      <c r="AG337" s="1154"/>
      <c r="AH337" s="1154"/>
      <c r="AI337" s="1154"/>
      <c r="AJ337" s="1154"/>
      <c r="AK337" s="1154"/>
      <c r="AL337" s="1154"/>
      <c r="AM337" s="1154"/>
      <c r="AN337" s="1154"/>
      <c r="AO337" s="1154"/>
      <c r="AP337" s="1154"/>
      <c r="AQ337" s="1154"/>
      <c r="AR337" s="1154"/>
      <c r="AS337" s="1154"/>
      <c r="AT337" s="1154"/>
      <c r="AU337" s="1154"/>
      <c r="AV337" s="1154"/>
      <c r="AW337" s="1154"/>
      <c r="AX337" s="1154"/>
      <c r="AY337" s="1154"/>
      <c r="AZ337" s="1154"/>
      <c r="BA337" s="1154"/>
      <c r="BB337" s="1154"/>
      <c r="BC337" s="1154"/>
      <c r="BD337" s="1154"/>
      <c r="BE337" s="1154"/>
      <c r="BF337" s="1154"/>
      <c r="BG337" s="1154"/>
      <c r="BH337" s="1154"/>
      <c r="BI337" s="1154"/>
      <c r="BJ337" s="1154"/>
      <c r="BK337" s="1154"/>
      <c r="BL337" s="1154"/>
      <c r="BM337" s="1154"/>
      <c r="BN337" s="1154"/>
      <c r="BO337" s="1154"/>
      <c r="BP337" s="1154"/>
      <c r="BQ337" s="1154"/>
      <c r="BR337" s="1154"/>
      <c r="BS337" s="1154"/>
      <c r="BT337" s="1154"/>
      <c r="BU337" s="1154"/>
      <c r="BV337" s="1154"/>
      <c r="BW337" s="1154"/>
      <c r="BX337" s="1154"/>
      <c r="BY337" s="1154"/>
      <c r="BZ337" s="1154"/>
      <c r="CA337" s="1154"/>
      <c r="CB337" s="1154"/>
      <c r="CC337" s="1154"/>
      <c r="CD337" s="1154"/>
      <c r="CE337" s="1154"/>
      <c r="CF337" s="1154"/>
      <c r="CG337" s="1154"/>
      <c r="CH337" s="1154"/>
      <c r="CI337" s="1154"/>
      <c r="CJ337" s="1154"/>
      <c r="CK337" s="1154"/>
      <c r="CL337" s="1154"/>
      <c r="CM337" s="1154"/>
    </row>
    <row r="338" spans="1:91" s="55" customFormat="1" ht="16.3">
      <c r="A338" s="54"/>
      <c r="B338" s="1165"/>
      <c r="C338" s="1161" t="s">
        <v>1038</v>
      </c>
      <c r="D338" s="1162">
        <v>270</v>
      </c>
      <c r="E338" s="1162">
        <v>49</v>
      </c>
      <c r="F338" s="1162">
        <v>25</v>
      </c>
      <c r="G338" s="1162">
        <v>25</v>
      </c>
      <c r="H338" s="1162" t="s">
        <v>198</v>
      </c>
      <c r="I338" s="1162"/>
      <c r="J338" s="1162"/>
      <c r="K338" s="1162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</row>
    <row r="339" spans="1:91" s="1168" customFormat="1" ht="16.3">
      <c r="A339" s="1166"/>
      <c r="B339" s="1167"/>
      <c r="C339" s="1161" t="s">
        <v>1040</v>
      </c>
      <c r="D339" s="1162">
        <v>266</v>
      </c>
      <c r="E339" s="1162">
        <v>72</v>
      </c>
      <c r="F339" s="1162">
        <v>37</v>
      </c>
      <c r="G339" s="1162" t="s">
        <v>52</v>
      </c>
      <c r="H339" s="1162" t="s">
        <v>198</v>
      </c>
      <c r="I339" s="1162"/>
      <c r="J339" s="1162"/>
      <c r="K339" s="1162"/>
      <c r="L339" s="1166"/>
      <c r="M339" s="1166"/>
      <c r="N339" s="1166"/>
      <c r="O339" s="1166"/>
      <c r="P339" s="1166"/>
      <c r="Q339" s="1166"/>
      <c r="R339" s="1166"/>
      <c r="S339" s="1166"/>
      <c r="T339" s="1166"/>
      <c r="U339" s="1166"/>
      <c r="V339" s="1166"/>
      <c r="W339" s="1166"/>
      <c r="X339" s="1166"/>
      <c r="Y339" s="1166"/>
      <c r="Z339" s="1166"/>
      <c r="AA339" s="1166"/>
      <c r="AB339" s="1166"/>
      <c r="AC339" s="1166"/>
      <c r="AD339" s="1166"/>
      <c r="AE339" s="1166"/>
      <c r="AF339" s="1166"/>
      <c r="AG339" s="1166"/>
      <c r="AH339" s="1166"/>
      <c r="AI339" s="1166"/>
      <c r="AJ339" s="1166"/>
      <c r="AK339" s="1166"/>
      <c r="AL339" s="1166"/>
      <c r="AM339" s="1166"/>
      <c r="AN339" s="1166"/>
      <c r="AO339" s="1166"/>
      <c r="AP339" s="1166"/>
      <c r="AQ339" s="1166"/>
      <c r="AR339" s="1166"/>
      <c r="AS339" s="1166"/>
      <c r="AT339" s="1166"/>
      <c r="AU339" s="1166"/>
      <c r="AV339" s="1166"/>
      <c r="AW339" s="1166"/>
      <c r="AX339" s="1166"/>
      <c r="AY339" s="1166"/>
      <c r="AZ339" s="1166"/>
      <c r="BA339" s="1166"/>
      <c r="BB339" s="1166"/>
      <c r="BC339" s="1166"/>
      <c r="BD339" s="1166"/>
      <c r="BE339" s="1166"/>
      <c r="BF339" s="1166"/>
      <c r="BG339" s="1166"/>
      <c r="BH339" s="1166"/>
      <c r="BI339" s="1166"/>
      <c r="BJ339" s="1166"/>
      <c r="BK339" s="1166"/>
      <c r="BL339" s="1166"/>
      <c r="BM339" s="1166"/>
      <c r="BN339" s="1166"/>
      <c r="BO339" s="1166"/>
      <c r="BP339" s="1166"/>
      <c r="BQ339" s="1166"/>
      <c r="BR339" s="1166"/>
      <c r="BS339" s="1166"/>
      <c r="BT339" s="1166"/>
      <c r="BU339" s="1166"/>
      <c r="BV339" s="1166"/>
      <c r="BW339" s="1166"/>
      <c r="BX339" s="1166"/>
      <c r="BY339" s="1166"/>
      <c r="BZ339" s="1166"/>
      <c r="CA339" s="1166"/>
      <c r="CB339" s="1166"/>
      <c r="CC339" s="1166"/>
      <c r="CD339" s="1166"/>
      <c r="CE339" s="1166"/>
      <c r="CF339" s="1166"/>
      <c r="CG339" s="1166"/>
      <c r="CH339" s="1166"/>
      <c r="CI339" s="1166"/>
      <c r="CJ339" s="1166"/>
      <c r="CK339" s="1166"/>
      <c r="CL339" s="1166"/>
      <c r="CM339" s="1166"/>
    </row>
    <row r="340" spans="1:91" s="1168" customFormat="1" ht="16.3">
      <c r="A340" s="1166"/>
      <c r="B340" s="1167"/>
      <c r="C340" s="1161" t="s">
        <v>1041</v>
      </c>
      <c r="D340" s="1162">
        <v>311</v>
      </c>
      <c r="E340" s="1162">
        <v>72</v>
      </c>
      <c r="F340" s="1162">
        <v>37</v>
      </c>
      <c r="G340" s="1162" t="s">
        <v>52</v>
      </c>
      <c r="H340" s="1162" t="s">
        <v>198</v>
      </c>
      <c r="I340" s="1162"/>
      <c r="J340" s="1162"/>
      <c r="K340" s="1162"/>
      <c r="L340" s="1166"/>
      <c r="M340" s="1166"/>
      <c r="N340" s="1166"/>
      <c r="O340" s="1166"/>
      <c r="P340" s="1166"/>
      <c r="Q340" s="1166"/>
      <c r="R340" s="1166"/>
      <c r="S340" s="1166"/>
      <c r="T340" s="1166"/>
      <c r="U340" s="1166"/>
      <c r="V340" s="1166"/>
      <c r="W340" s="1166"/>
      <c r="X340" s="1166"/>
      <c r="Y340" s="1166"/>
      <c r="Z340" s="1166"/>
      <c r="AA340" s="1166"/>
      <c r="AB340" s="1166"/>
      <c r="AC340" s="1166"/>
      <c r="AD340" s="1166"/>
      <c r="AE340" s="1166"/>
      <c r="AF340" s="1166"/>
      <c r="AG340" s="1166"/>
      <c r="AH340" s="1166"/>
      <c r="AI340" s="1166"/>
      <c r="AJ340" s="1166"/>
      <c r="AK340" s="1166"/>
      <c r="AL340" s="1166"/>
      <c r="AM340" s="1166"/>
      <c r="AN340" s="1166"/>
      <c r="AO340" s="1166"/>
      <c r="AP340" s="1166"/>
      <c r="AQ340" s="1166"/>
      <c r="AR340" s="1166"/>
      <c r="AS340" s="1166"/>
      <c r="AT340" s="1166"/>
      <c r="AU340" s="1166"/>
      <c r="AV340" s="1166"/>
      <c r="AW340" s="1166"/>
      <c r="AX340" s="1166"/>
      <c r="AY340" s="1166"/>
      <c r="AZ340" s="1166"/>
      <c r="BA340" s="1166"/>
      <c r="BB340" s="1166"/>
      <c r="BC340" s="1166"/>
      <c r="BD340" s="1166"/>
      <c r="BE340" s="1166"/>
      <c r="BF340" s="1166"/>
      <c r="BG340" s="1166"/>
      <c r="BH340" s="1166"/>
      <c r="BI340" s="1166"/>
      <c r="BJ340" s="1166"/>
      <c r="BK340" s="1166"/>
      <c r="BL340" s="1166"/>
      <c r="BM340" s="1166"/>
      <c r="BN340" s="1166"/>
      <c r="BO340" s="1166"/>
      <c r="BP340" s="1166"/>
      <c r="BQ340" s="1166"/>
      <c r="BR340" s="1166"/>
      <c r="BS340" s="1166"/>
      <c r="BT340" s="1166"/>
      <c r="BU340" s="1166"/>
      <c r="BV340" s="1166"/>
      <c r="BW340" s="1166"/>
      <c r="BX340" s="1166"/>
      <c r="BY340" s="1166"/>
      <c r="BZ340" s="1166"/>
      <c r="CA340" s="1166"/>
      <c r="CB340" s="1166"/>
      <c r="CC340" s="1166"/>
      <c r="CD340" s="1166"/>
      <c r="CE340" s="1166"/>
      <c r="CF340" s="1166"/>
      <c r="CG340" s="1166"/>
      <c r="CH340" s="1166"/>
      <c r="CI340" s="1166"/>
      <c r="CJ340" s="1166"/>
      <c r="CK340" s="1166"/>
      <c r="CL340" s="1166"/>
      <c r="CM340" s="1166"/>
    </row>
    <row r="341" spans="1:91" s="1168" customFormat="1" ht="16.3">
      <c r="A341" s="1166"/>
      <c r="B341" s="1167"/>
      <c r="C341" s="1161" t="s">
        <v>1042</v>
      </c>
      <c r="D341" s="1162">
        <v>316</v>
      </c>
      <c r="E341" s="1162">
        <v>72</v>
      </c>
      <c r="F341" s="1162">
        <v>37</v>
      </c>
      <c r="G341" s="1162" t="s">
        <v>52</v>
      </c>
      <c r="H341" s="1162" t="s">
        <v>198</v>
      </c>
      <c r="I341" s="1162"/>
      <c r="J341" s="1162"/>
      <c r="K341" s="1162"/>
      <c r="L341" s="1166"/>
      <c r="M341" s="1166"/>
      <c r="N341" s="1166"/>
      <c r="O341" s="1166"/>
      <c r="P341" s="1166"/>
      <c r="Q341" s="1166"/>
      <c r="R341" s="1166"/>
      <c r="S341" s="1166"/>
      <c r="T341" s="1166"/>
      <c r="U341" s="1166"/>
      <c r="V341" s="1166"/>
      <c r="W341" s="1166"/>
      <c r="X341" s="1166"/>
      <c r="Y341" s="1166"/>
      <c r="Z341" s="1166"/>
      <c r="AA341" s="1166"/>
      <c r="AB341" s="1166"/>
      <c r="AC341" s="1166"/>
      <c r="AD341" s="1166"/>
      <c r="AE341" s="1166"/>
      <c r="AF341" s="1166"/>
      <c r="AG341" s="1166"/>
      <c r="AH341" s="1166"/>
      <c r="AI341" s="1166"/>
      <c r="AJ341" s="1166"/>
      <c r="AK341" s="1166"/>
      <c r="AL341" s="1166"/>
      <c r="AM341" s="1166"/>
      <c r="AN341" s="1166"/>
      <c r="AO341" s="1166"/>
      <c r="AP341" s="1166"/>
      <c r="AQ341" s="1166"/>
      <c r="AR341" s="1166"/>
      <c r="AS341" s="1166"/>
      <c r="AT341" s="1166"/>
      <c r="AU341" s="1166"/>
      <c r="AV341" s="1166"/>
      <c r="AW341" s="1166"/>
      <c r="AX341" s="1166"/>
      <c r="AY341" s="1166"/>
      <c r="AZ341" s="1166"/>
      <c r="BA341" s="1166"/>
      <c r="BB341" s="1166"/>
      <c r="BC341" s="1166"/>
      <c r="BD341" s="1166"/>
      <c r="BE341" s="1166"/>
      <c r="BF341" s="1166"/>
      <c r="BG341" s="1166"/>
      <c r="BH341" s="1166"/>
      <c r="BI341" s="1166"/>
      <c r="BJ341" s="1166"/>
      <c r="BK341" s="1166"/>
      <c r="BL341" s="1166"/>
      <c r="BM341" s="1166"/>
      <c r="BN341" s="1166"/>
      <c r="BO341" s="1166"/>
      <c r="BP341" s="1166"/>
      <c r="BQ341" s="1166"/>
      <c r="BR341" s="1166"/>
      <c r="BS341" s="1166"/>
      <c r="BT341" s="1166"/>
      <c r="BU341" s="1166"/>
      <c r="BV341" s="1166"/>
      <c r="BW341" s="1166"/>
      <c r="BX341" s="1166"/>
      <c r="BY341" s="1166"/>
      <c r="BZ341" s="1166"/>
      <c r="CA341" s="1166"/>
      <c r="CB341" s="1166"/>
      <c r="CC341" s="1166"/>
      <c r="CD341" s="1166"/>
      <c r="CE341" s="1166"/>
      <c r="CF341" s="1166"/>
      <c r="CG341" s="1166"/>
      <c r="CH341" s="1166"/>
      <c r="CI341" s="1166"/>
      <c r="CJ341" s="1166"/>
      <c r="CK341" s="1166"/>
      <c r="CL341" s="1166"/>
      <c r="CM341" s="1166"/>
    </row>
    <row r="342" spans="1:91" s="1168" customFormat="1" ht="16.3">
      <c r="A342" s="1166"/>
      <c r="B342" s="1169"/>
      <c r="C342" s="1170" t="s">
        <v>1043</v>
      </c>
      <c r="D342" s="1171">
        <v>554</v>
      </c>
      <c r="E342" s="1171">
        <v>72</v>
      </c>
      <c r="F342" s="1171">
        <v>37</v>
      </c>
      <c r="G342" s="1171" t="s">
        <v>52</v>
      </c>
      <c r="H342" s="1171" t="s">
        <v>198</v>
      </c>
      <c r="I342" s="1171"/>
      <c r="J342" s="1171"/>
      <c r="K342" s="1171"/>
      <c r="L342" s="1166"/>
      <c r="M342" s="1166"/>
      <c r="N342" s="1166"/>
      <c r="O342" s="1166"/>
      <c r="P342" s="1166"/>
      <c r="Q342" s="1166"/>
      <c r="R342" s="1166"/>
      <c r="S342" s="1166"/>
      <c r="T342" s="1166"/>
      <c r="U342" s="1166"/>
      <c r="V342" s="1166"/>
      <c r="W342" s="1166"/>
      <c r="X342" s="1166"/>
      <c r="Y342" s="1166"/>
      <c r="Z342" s="1166"/>
      <c r="AA342" s="1166"/>
      <c r="AB342" s="1166"/>
      <c r="AC342" s="1166"/>
      <c r="AD342" s="1166"/>
      <c r="AE342" s="1166"/>
      <c r="AF342" s="1166"/>
      <c r="AG342" s="1166"/>
      <c r="AH342" s="1166"/>
      <c r="AI342" s="1166"/>
      <c r="AJ342" s="1166"/>
      <c r="AK342" s="1166"/>
      <c r="AL342" s="1166"/>
      <c r="AM342" s="1166"/>
      <c r="AN342" s="1166"/>
      <c r="AO342" s="1166"/>
      <c r="AP342" s="1166"/>
      <c r="AQ342" s="1166"/>
      <c r="AR342" s="1166"/>
      <c r="AS342" s="1166"/>
      <c r="AT342" s="1166"/>
      <c r="AU342" s="1166"/>
      <c r="AV342" s="1166"/>
      <c r="AW342" s="1166"/>
      <c r="AX342" s="1166"/>
      <c r="AY342" s="1166"/>
      <c r="AZ342" s="1166"/>
      <c r="BA342" s="1166"/>
      <c r="BB342" s="1166"/>
      <c r="BC342" s="1166"/>
      <c r="BD342" s="1166"/>
      <c r="BE342" s="1166"/>
      <c r="BF342" s="1166"/>
      <c r="BG342" s="1166"/>
      <c r="BH342" s="1166"/>
      <c r="BI342" s="1166"/>
      <c r="BJ342" s="1166"/>
      <c r="BK342" s="1166"/>
      <c r="BL342" s="1166"/>
      <c r="BM342" s="1166"/>
      <c r="BN342" s="1166"/>
      <c r="BO342" s="1166"/>
      <c r="BP342" s="1166"/>
      <c r="BQ342" s="1166"/>
      <c r="BR342" s="1166"/>
      <c r="BS342" s="1166"/>
      <c r="BT342" s="1166"/>
      <c r="BU342" s="1166"/>
      <c r="BV342" s="1166"/>
      <c r="BW342" s="1166"/>
      <c r="BX342" s="1166"/>
      <c r="BY342" s="1166"/>
      <c r="BZ342" s="1166"/>
      <c r="CA342" s="1166"/>
      <c r="CB342" s="1166"/>
      <c r="CC342" s="1166"/>
      <c r="CD342" s="1166"/>
      <c r="CE342" s="1166"/>
      <c r="CF342" s="1166"/>
      <c r="CG342" s="1166"/>
      <c r="CH342" s="1166"/>
      <c r="CI342" s="1166"/>
      <c r="CJ342" s="1166"/>
      <c r="CK342" s="1166"/>
      <c r="CL342" s="1166"/>
      <c r="CM342" s="1166"/>
    </row>
    <row r="343" spans="1:91" s="1159" customFormat="1" ht="16.3">
      <c r="A343" s="1154"/>
      <c r="B343" s="1155"/>
      <c r="C343" s="1156" t="s">
        <v>1033</v>
      </c>
      <c r="D343" s="1157">
        <v>130</v>
      </c>
      <c r="E343" s="1157">
        <v>44</v>
      </c>
      <c r="F343" s="1157">
        <v>23</v>
      </c>
      <c r="G343" s="1157">
        <v>23</v>
      </c>
      <c r="H343" s="1157" t="s">
        <v>198</v>
      </c>
      <c r="I343" s="1157"/>
      <c r="J343" s="1157"/>
      <c r="K343" s="1158" t="s">
        <v>934</v>
      </c>
      <c r="L343" s="1154"/>
      <c r="M343" s="1154"/>
      <c r="N343" s="1154"/>
      <c r="O343" s="1154"/>
      <c r="P343" s="1154"/>
      <c r="Q343" s="1154"/>
      <c r="R343" s="1154"/>
      <c r="S343" s="1154"/>
      <c r="T343" s="1154"/>
      <c r="U343" s="1154"/>
      <c r="V343" s="1154"/>
      <c r="W343" s="1154"/>
      <c r="X343" s="1154"/>
      <c r="Y343" s="1154"/>
      <c r="Z343" s="1154"/>
      <c r="AA343" s="1154"/>
      <c r="AB343" s="1154"/>
      <c r="AC343" s="1154"/>
      <c r="AD343" s="1154"/>
      <c r="AE343" s="1154"/>
      <c r="AF343" s="1154"/>
      <c r="AG343" s="1154"/>
      <c r="AH343" s="1154"/>
      <c r="AI343" s="1154"/>
      <c r="AJ343" s="1154"/>
      <c r="AK343" s="1154"/>
      <c r="AL343" s="1154"/>
      <c r="AM343" s="1154"/>
      <c r="AN343" s="1154"/>
      <c r="AO343" s="1154"/>
      <c r="AP343" s="1154"/>
      <c r="AQ343" s="1154"/>
      <c r="AR343" s="1154"/>
      <c r="AS343" s="1154"/>
      <c r="AT343" s="1154"/>
      <c r="AU343" s="1154"/>
      <c r="AV343" s="1154"/>
      <c r="AW343" s="1154"/>
      <c r="AX343" s="1154"/>
      <c r="AY343" s="1154"/>
      <c r="AZ343" s="1154"/>
      <c r="BA343" s="1154"/>
      <c r="BB343" s="1154"/>
      <c r="BC343" s="1154"/>
      <c r="BD343" s="1154"/>
      <c r="BE343" s="1154"/>
      <c r="BF343" s="1154"/>
      <c r="BG343" s="1154"/>
      <c r="BH343" s="1154"/>
      <c r="BI343" s="1154"/>
      <c r="BJ343" s="1154"/>
      <c r="BK343" s="1154"/>
      <c r="BL343" s="1154"/>
      <c r="BM343" s="1154"/>
      <c r="BN343" s="1154"/>
      <c r="BO343" s="1154"/>
      <c r="BP343" s="1154"/>
      <c r="BQ343" s="1154"/>
      <c r="BR343" s="1154"/>
      <c r="BS343" s="1154"/>
      <c r="BT343" s="1154"/>
      <c r="BU343" s="1154"/>
      <c r="BV343" s="1154"/>
      <c r="BW343" s="1154"/>
      <c r="BX343" s="1154"/>
      <c r="BY343" s="1154"/>
      <c r="BZ343" s="1154"/>
      <c r="CA343" s="1154"/>
      <c r="CB343" s="1154"/>
      <c r="CC343" s="1154"/>
      <c r="CD343" s="1154"/>
      <c r="CE343" s="1154"/>
      <c r="CF343" s="1154"/>
      <c r="CG343" s="1154"/>
      <c r="CH343" s="1154"/>
      <c r="CI343" s="1154"/>
      <c r="CJ343" s="1154"/>
      <c r="CK343" s="1154"/>
      <c r="CL343" s="1154"/>
      <c r="CM343" s="1154"/>
    </row>
    <row r="344" spans="1:91" s="1159" customFormat="1" ht="16.3">
      <c r="A344" s="1154"/>
      <c r="B344" s="1160"/>
      <c r="C344" s="1161" t="s">
        <v>683</v>
      </c>
      <c r="D344" s="1162">
        <v>138</v>
      </c>
      <c r="E344" s="1162">
        <v>44</v>
      </c>
      <c r="F344" s="1162">
        <v>23</v>
      </c>
      <c r="G344" s="1162">
        <v>23</v>
      </c>
      <c r="H344" s="1162" t="s">
        <v>198</v>
      </c>
      <c r="I344" s="1162"/>
      <c r="J344" s="1162"/>
      <c r="K344" s="1158"/>
      <c r="L344" s="1154"/>
      <c r="M344" s="1154"/>
      <c r="N344" s="1154"/>
      <c r="O344" s="1154"/>
      <c r="P344" s="1154"/>
      <c r="Q344" s="1154"/>
      <c r="R344" s="1154"/>
      <c r="S344" s="1154"/>
      <c r="T344" s="1154"/>
      <c r="U344" s="1154"/>
      <c r="V344" s="1154"/>
      <c r="W344" s="1154"/>
      <c r="X344" s="1154"/>
      <c r="Y344" s="1154"/>
      <c r="Z344" s="1154"/>
      <c r="AA344" s="1154"/>
      <c r="AB344" s="1154"/>
      <c r="AC344" s="1154"/>
      <c r="AD344" s="1154"/>
      <c r="AE344" s="1154"/>
      <c r="AF344" s="1154"/>
      <c r="AG344" s="1154"/>
      <c r="AH344" s="1154"/>
      <c r="AI344" s="1154"/>
      <c r="AJ344" s="1154"/>
      <c r="AK344" s="1154"/>
      <c r="AL344" s="1154"/>
      <c r="AM344" s="1154"/>
      <c r="AN344" s="1154"/>
      <c r="AO344" s="1154"/>
      <c r="AP344" s="1154"/>
      <c r="AQ344" s="1154"/>
      <c r="AR344" s="1154"/>
      <c r="AS344" s="1154"/>
      <c r="AT344" s="1154"/>
      <c r="AU344" s="1154"/>
      <c r="AV344" s="1154"/>
      <c r="AW344" s="1154"/>
      <c r="AX344" s="1154"/>
      <c r="AY344" s="1154"/>
      <c r="AZ344" s="1154"/>
      <c r="BA344" s="1154"/>
      <c r="BB344" s="1154"/>
      <c r="BC344" s="1154"/>
      <c r="BD344" s="1154"/>
      <c r="BE344" s="1154"/>
      <c r="BF344" s="1154"/>
      <c r="BG344" s="1154"/>
      <c r="BH344" s="1154"/>
      <c r="BI344" s="1154"/>
      <c r="BJ344" s="1154"/>
      <c r="BK344" s="1154"/>
      <c r="BL344" s="1154"/>
      <c r="BM344" s="1154"/>
      <c r="BN344" s="1154"/>
      <c r="BO344" s="1154"/>
      <c r="BP344" s="1154"/>
      <c r="BQ344" s="1154"/>
      <c r="BR344" s="1154"/>
      <c r="BS344" s="1154"/>
      <c r="BT344" s="1154"/>
      <c r="BU344" s="1154"/>
      <c r="BV344" s="1154"/>
      <c r="BW344" s="1154"/>
      <c r="BX344" s="1154"/>
      <c r="BY344" s="1154"/>
      <c r="BZ344" s="1154"/>
      <c r="CA344" s="1154"/>
      <c r="CB344" s="1154"/>
      <c r="CC344" s="1154"/>
      <c r="CD344" s="1154"/>
      <c r="CE344" s="1154"/>
      <c r="CF344" s="1154"/>
      <c r="CG344" s="1154"/>
      <c r="CH344" s="1154"/>
      <c r="CI344" s="1154"/>
      <c r="CJ344" s="1154"/>
      <c r="CK344" s="1154"/>
      <c r="CL344" s="1154"/>
      <c r="CM344" s="1154"/>
    </row>
    <row r="345" spans="1:91" s="1159" customFormat="1" ht="16.3">
      <c r="A345" s="1154"/>
      <c r="B345" s="1163"/>
      <c r="C345" s="1161" t="s">
        <v>1036</v>
      </c>
      <c r="D345" s="1162">
        <v>163</v>
      </c>
      <c r="E345" s="1162">
        <v>44</v>
      </c>
      <c r="F345" s="1162">
        <v>23</v>
      </c>
      <c r="G345" s="1162">
        <v>23</v>
      </c>
      <c r="H345" s="1162" t="s">
        <v>198</v>
      </c>
      <c r="I345" s="1162"/>
      <c r="J345" s="1162"/>
      <c r="K345" s="1162"/>
      <c r="L345" s="1154"/>
      <c r="M345" s="1154"/>
      <c r="N345" s="1154"/>
      <c r="O345" s="1154"/>
      <c r="P345" s="1154"/>
      <c r="Q345" s="1154"/>
      <c r="R345" s="1154"/>
      <c r="S345" s="1154"/>
      <c r="T345" s="1154"/>
      <c r="U345" s="1154"/>
      <c r="V345" s="1154"/>
      <c r="W345" s="1154"/>
      <c r="X345" s="1154"/>
      <c r="Y345" s="1154"/>
      <c r="Z345" s="1154"/>
      <c r="AA345" s="1154"/>
      <c r="AB345" s="1154"/>
      <c r="AC345" s="1154"/>
      <c r="AD345" s="1154"/>
      <c r="AE345" s="1154"/>
      <c r="AF345" s="1154"/>
      <c r="AG345" s="1154"/>
      <c r="AH345" s="1154"/>
      <c r="AI345" s="1154"/>
      <c r="AJ345" s="1154"/>
      <c r="AK345" s="1154"/>
      <c r="AL345" s="1154"/>
      <c r="AM345" s="1154"/>
      <c r="AN345" s="1154"/>
      <c r="AO345" s="1154"/>
      <c r="AP345" s="1154"/>
      <c r="AQ345" s="1154"/>
      <c r="AR345" s="1154"/>
      <c r="AS345" s="1154"/>
      <c r="AT345" s="1154"/>
      <c r="AU345" s="1154"/>
      <c r="AV345" s="1154"/>
      <c r="AW345" s="1154"/>
      <c r="AX345" s="1154"/>
      <c r="AY345" s="1154"/>
      <c r="AZ345" s="1154"/>
      <c r="BA345" s="1154"/>
      <c r="BB345" s="1154"/>
      <c r="BC345" s="1154"/>
      <c r="BD345" s="1154"/>
      <c r="BE345" s="1154"/>
      <c r="BF345" s="1154"/>
      <c r="BG345" s="1154"/>
      <c r="BH345" s="1154"/>
      <c r="BI345" s="1154"/>
      <c r="BJ345" s="1154"/>
      <c r="BK345" s="1154"/>
      <c r="BL345" s="1154"/>
      <c r="BM345" s="1154"/>
      <c r="BN345" s="1154"/>
      <c r="BO345" s="1154"/>
      <c r="BP345" s="1154"/>
      <c r="BQ345" s="1154"/>
      <c r="BR345" s="1154"/>
      <c r="BS345" s="1154"/>
      <c r="BT345" s="1154"/>
      <c r="BU345" s="1154"/>
      <c r="BV345" s="1154"/>
      <c r="BW345" s="1154"/>
      <c r="BX345" s="1154"/>
      <c r="BY345" s="1154"/>
      <c r="BZ345" s="1154"/>
      <c r="CA345" s="1154"/>
      <c r="CB345" s="1154"/>
      <c r="CC345" s="1154"/>
      <c r="CD345" s="1154"/>
      <c r="CE345" s="1154"/>
      <c r="CF345" s="1154"/>
      <c r="CG345" s="1154"/>
      <c r="CH345" s="1154"/>
      <c r="CI345" s="1154"/>
      <c r="CJ345" s="1154"/>
      <c r="CK345" s="1154"/>
      <c r="CL345" s="1154"/>
      <c r="CM345" s="1154"/>
    </row>
    <row r="346" spans="1:91" s="1159" customFormat="1" ht="16.3">
      <c r="A346" s="1154"/>
      <c r="B346" s="1164"/>
      <c r="C346" s="1161" t="s">
        <v>1037</v>
      </c>
      <c r="D346" s="1162">
        <v>211</v>
      </c>
      <c r="E346" s="1162">
        <v>44</v>
      </c>
      <c r="F346" s="1162">
        <v>23</v>
      </c>
      <c r="G346" s="1162">
        <v>23</v>
      </c>
      <c r="H346" s="1162" t="s">
        <v>198</v>
      </c>
      <c r="I346" s="1162"/>
      <c r="J346" s="1162"/>
      <c r="K346" s="1162"/>
      <c r="L346" s="1154"/>
      <c r="M346" s="1154"/>
      <c r="N346" s="1154"/>
      <c r="O346" s="1154"/>
      <c r="P346" s="1154"/>
      <c r="Q346" s="1154"/>
      <c r="R346" s="1154"/>
      <c r="S346" s="1154"/>
      <c r="T346" s="1154"/>
      <c r="U346" s="1154"/>
      <c r="V346" s="1154"/>
      <c r="W346" s="1154"/>
      <c r="X346" s="1154"/>
      <c r="Y346" s="1154"/>
      <c r="Z346" s="1154"/>
      <c r="AA346" s="1154"/>
      <c r="AB346" s="1154"/>
      <c r="AC346" s="1154"/>
      <c r="AD346" s="1154"/>
      <c r="AE346" s="1154"/>
      <c r="AF346" s="1154"/>
      <c r="AG346" s="1154"/>
      <c r="AH346" s="1154"/>
      <c r="AI346" s="1154"/>
      <c r="AJ346" s="1154"/>
      <c r="AK346" s="1154"/>
      <c r="AL346" s="1154"/>
      <c r="AM346" s="1154"/>
      <c r="AN346" s="1154"/>
      <c r="AO346" s="1154"/>
      <c r="AP346" s="1154"/>
      <c r="AQ346" s="1154"/>
      <c r="AR346" s="1154"/>
      <c r="AS346" s="1154"/>
      <c r="AT346" s="1154"/>
      <c r="AU346" s="1154"/>
      <c r="AV346" s="1154"/>
      <c r="AW346" s="1154"/>
      <c r="AX346" s="1154"/>
      <c r="AY346" s="1154"/>
      <c r="AZ346" s="1154"/>
      <c r="BA346" s="1154"/>
      <c r="BB346" s="1154"/>
      <c r="BC346" s="1154"/>
      <c r="BD346" s="1154"/>
      <c r="BE346" s="1154"/>
      <c r="BF346" s="1154"/>
      <c r="BG346" s="1154"/>
      <c r="BH346" s="1154"/>
      <c r="BI346" s="1154"/>
      <c r="BJ346" s="1154"/>
      <c r="BK346" s="1154"/>
      <c r="BL346" s="1154"/>
      <c r="BM346" s="1154"/>
      <c r="BN346" s="1154"/>
      <c r="BO346" s="1154"/>
      <c r="BP346" s="1154"/>
      <c r="BQ346" s="1154"/>
      <c r="BR346" s="1154"/>
      <c r="BS346" s="1154"/>
      <c r="BT346" s="1154"/>
      <c r="BU346" s="1154"/>
      <c r="BV346" s="1154"/>
      <c r="BW346" s="1154"/>
      <c r="BX346" s="1154"/>
      <c r="BY346" s="1154"/>
      <c r="BZ346" s="1154"/>
      <c r="CA346" s="1154"/>
      <c r="CB346" s="1154"/>
      <c r="CC346" s="1154"/>
      <c r="CD346" s="1154"/>
      <c r="CE346" s="1154"/>
      <c r="CF346" s="1154"/>
      <c r="CG346" s="1154"/>
      <c r="CH346" s="1154"/>
      <c r="CI346" s="1154"/>
      <c r="CJ346" s="1154"/>
      <c r="CK346" s="1154"/>
      <c r="CL346" s="1154"/>
      <c r="CM346" s="1154"/>
    </row>
    <row r="347" spans="1:91" s="55" customFormat="1" ht="16.3">
      <c r="A347" s="54"/>
      <c r="B347" s="1165"/>
      <c r="C347" s="1161" t="s">
        <v>1038</v>
      </c>
      <c r="D347" s="1162">
        <v>208</v>
      </c>
      <c r="E347" s="1162">
        <v>44</v>
      </c>
      <c r="F347" s="1162">
        <v>23</v>
      </c>
      <c r="G347" s="1162">
        <v>23</v>
      </c>
      <c r="H347" s="1162" t="s">
        <v>198</v>
      </c>
      <c r="I347" s="1162"/>
      <c r="J347" s="1162"/>
      <c r="K347" s="1162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</row>
    <row r="348" spans="1:91" s="1168" customFormat="1" ht="16.3">
      <c r="A348" s="1166"/>
      <c r="B348" s="1167"/>
      <c r="C348" s="1161" t="s">
        <v>1040</v>
      </c>
      <c r="D348" s="1162">
        <v>203</v>
      </c>
      <c r="E348" s="1162">
        <v>65</v>
      </c>
      <c r="F348" s="1162">
        <v>42</v>
      </c>
      <c r="G348" s="1162" t="s">
        <v>52</v>
      </c>
      <c r="H348" s="1162" t="s">
        <v>198</v>
      </c>
      <c r="I348" s="1162"/>
      <c r="J348" s="1162"/>
      <c r="K348" s="1162"/>
      <c r="L348" s="1166"/>
      <c r="M348" s="1166"/>
      <c r="N348" s="1166"/>
      <c r="O348" s="1166"/>
      <c r="P348" s="1166"/>
      <c r="Q348" s="1166"/>
      <c r="R348" s="1166"/>
      <c r="S348" s="1166"/>
      <c r="T348" s="1166"/>
      <c r="U348" s="1166"/>
      <c r="V348" s="1166"/>
      <c r="W348" s="1166"/>
      <c r="X348" s="1166"/>
      <c r="Y348" s="1166"/>
      <c r="Z348" s="1166"/>
      <c r="AA348" s="1166"/>
      <c r="AB348" s="1166"/>
      <c r="AC348" s="1166"/>
      <c r="AD348" s="1166"/>
      <c r="AE348" s="1166"/>
      <c r="AF348" s="1166"/>
      <c r="AG348" s="1166"/>
      <c r="AH348" s="1166"/>
      <c r="AI348" s="1166"/>
      <c r="AJ348" s="1166"/>
      <c r="AK348" s="1166"/>
      <c r="AL348" s="1166"/>
      <c r="AM348" s="1166"/>
      <c r="AN348" s="1166"/>
      <c r="AO348" s="1166"/>
      <c r="AP348" s="1166"/>
      <c r="AQ348" s="1166"/>
      <c r="AR348" s="1166"/>
      <c r="AS348" s="1166"/>
      <c r="AT348" s="1166"/>
      <c r="AU348" s="1166"/>
      <c r="AV348" s="1166"/>
      <c r="AW348" s="1166"/>
      <c r="AX348" s="1166"/>
      <c r="AY348" s="1166"/>
      <c r="AZ348" s="1166"/>
      <c r="BA348" s="1166"/>
      <c r="BB348" s="1166"/>
      <c r="BC348" s="1166"/>
      <c r="BD348" s="1166"/>
      <c r="BE348" s="1166"/>
      <c r="BF348" s="1166"/>
      <c r="BG348" s="1166"/>
      <c r="BH348" s="1166"/>
      <c r="BI348" s="1166"/>
      <c r="BJ348" s="1166"/>
      <c r="BK348" s="1166"/>
      <c r="BL348" s="1166"/>
      <c r="BM348" s="1166"/>
      <c r="BN348" s="1166"/>
      <c r="BO348" s="1166"/>
      <c r="BP348" s="1166"/>
      <c r="BQ348" s="1166"/>
      <c r="BR348" s="1166"/>
      <c r="BS348" s="1166"/>
      <c r="BT348" s="1166"/>
      <c r="BU348" s="1166"/>
      <c r="BV348" s="1166"/>
      <c r="BW348" s="1166"/>
      <c r="BX348" s="1166"/>
      <c r="BY348" s="1166"/>
      <c r="BZ348" s="1166"/>
      <c r="CA348" s="1166"/>
      <c r="CB348" s="1166"/>
      <c r="CC348" s="1166"/>
      <c r="CD348" s="1166"/>
      <c r="CE348" s="1166"/>
      <c r="CF348" s="1166"/>
      <c r="CG348" s="1166"/>
      <c r="CH348" s="1166"/>
      <c r="CI348" s="1166"/>
      <c r="CJ348" s="1166"/>
      <c r="CK348" s="1166"/>
      <c r="CL348" s="1166"/>
      <c r="CM348" s="1166"/>
    </row>
    <row r="349" spans="1:91" s="1168" customFormat="1" ht="16.3">
      <c r="A349" s="1166"/>
      <c r="B349" s="1167"/>
      <c r="C349" s="1161" t="s">
        <v>1041</v>
      </c>
      <c r="D349" s="1162">
        <v>244</v>
      </c>
      <c r="E349" s="1162">
        <v>65</v>
      </c>
      <c r="F349" s="1162">
        <v>42</v>
      </c>
      <c r="G349" s="1162" t="s">
        <v>52</v>
      </c>
      <c r="H349" s="1162" t="s">
        <v>198</v>
      </c>
      <c r="I349" s="1162"/>
      <c r="J349" s="1162"/>
      <c r="K349" s="1162"/>
      <c r="L349" s="1166"/>
      <c r="M349" s="1166"/>
      <c r="N349" s="1166"/>
      <c r="O349" s="1166"/>
      <c r="P349" s="1166"/>
      <c r="Q349" s="1166"/>
      <c r="R349" s="1166"/>
      <c r="S349" s="1166"/>
      <c r="T349" s="1166"/>
      <c r="U349" s="1166"/>
      <c r="V349" s="1166"/>
      <c r="W349" s="1166"/>
      <c r="X349" s="1166"/>
      <c r="Y349" s="1166"/>
      <c r="Z349" s="1166"/>
      <c r="AA349" s="1166"/>
      <c r="AB349" s="1166"/>
      <c r="AC349" s="1166"/>
      <c r="AD349" s="1166"/>
      <c r="AE349" s="1166"/>
      <c r="AF349" s="1166"/>
      <c r="AG349" s="1166"/>
      <c r="AH349" s="1166"/>
      <c r="AI349" s="1166"/>
      <c r="AJ349" s="1166"/>
      <c r="AK349" s="1166"/>
      <c r="AL349" s="1166"/>
      <c r="AM349" s="1166"/>
      <c r="AN349" s="1166"/>
      <c r="AO349" s="1166"/>
      <c r="AP349" s="1166"/>
      <c r="AQ349" s="1166"/>
      <c r="AR349" s="1166"/>
      <c r="AS349" s="1166"/>
      <c r="AT349" s="1166"/>
      <c r="AU349" s="1166"/>
      <c r="AV349" s="1166"/>
      <c r="AW349" s="1166"/>
      <c r="AX349" s="1166"/>
      <c r="AY349" s="1166"/>
      <c r="AZ349" s="1166"/>
      <c r="BA349" s="1166"/>
      <c r="BB349" s="1166"/>
      <c r="BC349" s="1166"/>
      <c r="BD349" s="1166"/>
      <c r="BE349" s="1166"/>
      <c r="BF349" s="1166"/>
      <c r="BG349" s="1166"/>
      <c r="BH349" s="1166"/>
      <c r="BI349" s="1166"/>
      <c r="BJ349" s="1166"/>
      <c r="BK349" s="1166"/>
      <c r="BL349" s="1166"/>
      <c r="BM349" s="1166"/>
      <c r="BN349" s="1166"/>
      <c r="BO349" s="1166"/>
      <c r="BP349" s="1166"/>
      <c r="BQ349" s="1166"/>
      <c r="BR349" s="1166"/>
      <c r="BS349" s="1166"/>
      <c r="BT349" s="1166"/>
      <c r="BU349" s="1166"/>
      <c r="BV349" s="1166"/>
      <c r="BW349" s="1166"/>
      <c r="BX349" s="1166"/>
      <c r="BY349" s="1166"/>
      <c r="BZ349" s="1166"/>
      <c r="CA349" s="1166"/>
      <c r="CB349" s="1166"/>
      <c r="CC349" s="1166"/>
      <c r="CD349" s="1166"/>
      <c r="CE349" s="1166"/>
      <c r="CF349" s="1166"/>
      <c r="CG349" s="1166"/>
      <c r="CH349" s="1166"/>
      <c r="CI349" s="1166"/>
      <c r="CJ349" s="1166"/>
      <c r="CK349" s="1166"/>
      <c r="CL349" s="1166"/>
      <c r="CM349" s="1166"/>
    </row>
    <row r="350" spans="1:91" s="1168" customFormat="1" ht="16.3">
      <c r="A350" s="1166"/>
      <c r="B350" s="1167"/>
      <c r="C350" s="1161" t="s">
        <v>1042</v>
      </c>
      <c r="D350" s="1162">
        <v>249</v>
      </c>
      <c r="E350" s="1162">
        <v>65</v>
      </c>
      <c r="F350" s="1162">
        <v>42</v>
      </c>
      <c r="G350" s="1162" t="s">
        <v>52</v>
      </c>
      <c r="H350" s="1162" t="s">
        <v>198</v>
      </c>
      <c r="I350" s="1162"/>
      <c r="J350" s="1162"/>
      <c r="K350" s="1162"/>
      <c r="L350" s="1166"/>
      <c r="M350" s="1166"/>
      <c r="N350" s="1166"/>
      <c r="O350" s="1166"/>
      <c r="P350" s="1166"/>
      <c r="Q350" s="1166"/>
      <c r="R350" s="1166"/>
      <c r="S350" s="1166"/>
      <c r="T350" s="1166"/>
      <c r="U350" s="1166"/>
      <c r="V350" s="1166"/>
      <c r="W350" s="1166"/>
      <c r="X350" s="1166"/>
      <c r="Y350" s="1166"/>
      <c r="Z350" s="1166"/>
      <c r="AA350" s="1166"/>
      <c r="AB350" s="1166"/>
      <c r="AC350" s="1166"/>
      <c r="AD350" s="1166"/>
      <c r="AE350" s="1166"/>
      <c r="AF350" s="1166"/>
      <c r="AG350" s="1166"/>
      <c r="AH350" s="1166"/>
      <c r="AI350" s="1166"/>
      <c r="AJ350" s="1166"/>
      <c r="AK350" s="1166"/>
      <c r="AL350" s="1166"/>
      <c r="AM350" s="1166"/>
      <c r="AN350" s="1166"/>
      <c r="AO350" s="1166"/>
      <c r="AP350" s="1166"/>
      <c r="AQ350" s="1166"/>
      <c r="AR350" s="1166"/>
      <c r="AS350" s="1166"/>
      <c r="AT350" s="1166"/>
      <c r="AU350" s="1166"/>
      <c r="AV350" s="1166"/>
      <c r="AW350" s="1166"/>
      <c r="AX350" s="1166"/>
      <c r="AY350" s="1166"/>
      <c r="AZ350" s="1166"/>
      <c r="BA350" s="1166"/>
      <c r="BB350" s="1166"/>
      <c r="BC350" s="1166"/>
      <c r="BD350" s="1166"/>
      <c r="BE350" s="1166"/>
      <c r="BF350" s="1166"/>
      <c r="BG350" s="1166"/>
      <c r="BH350" s="1166"/>
      <c r="BI350" s="1166"/>
      <c r="BJ350" s="1166"/>
      <c r="BK350" s="1166"/>
      <c r="BL350" s="1166"/>
      <c r="BM350" s="1166"/>
      <c r="BN350" s="1166"/>
      <c r="BO350" s="1166"/>
      <c r="BP350" s="1166"/>
      <c r="BQ350" s="1166"/>
      <c r="BR350" s="1166"/>
      <c r="BS350" s="1166"/>
      <c r="BT350" s="1166"/>
      <c r="BU350" s="1166"/>
      <c r="BV350" s="1166"/>
      <c r="BW350" s="1166"/>
      <c r="BX350" s="1166"/>
      <c r="BY350" s="1166"/>
      <c r="BZ350" s="1166"/>
      <c r="CA350" s="1166"/>
      <c r="CB350" s="1166"/>
      <c r="CC350" s="1166"/>
      <c r="CD350" s="1166"/>
      <c r="CE350" s="1166"/>
      <c r="CF350" s="1166"/>
      <c r="CG350" s="1166"/>
      <c r="CH350" s="1166"/>
      <c r="CI350" s="1166"/>
      <c r="CJ350" s="1166"/>
      <c r="CK350" s="1166"/>
      <c r="CL350" s="1166"/>
      <c r="CM350" s="1166"/>
    </row>
    <row r="351" spans="1:91" s="1168" customFormat="1" ht="16.3">
      <c r="A351" s="1166"/>
      <c r="B351" s="1169" t="s">
        <v>1045</v>
      </c>
      <c r="C351" s="1170" t="s">
        <v>1043</v>
      </c>
      <c r="D351" s="1171">
        <v>460</v>
      </c>
      <c r="E351" s="1171">
        <v>65</v>
      </c>
      <c r="F351" s="1171">
        <v>42</v>
      </c>
      <c r="G351" s="1171" t="s">
        <v>52</v>
      </c>
      <c r="H351" s="1171" t="s">
        <v>198</v>
      </c>
      <c r="I351" s="1171"/>
      <c r="J351" s="1171"/>
      <c r="K351" s="1171"/>
      <c r="L351" s="1166"/>
      <c r="M351" s="1166"/>
      <c r="N351" s="1166"/>
      <c r="O351" s="1166"/>
      <c r="P351" s="1166"/>
      <c r="Q351" s="1166"/>
      <c r="R351" s="1166"/>
      <c r="S351" s="1166"/>
      <c r="T351" s="1166"/>
      <c r="U351" s="1166"/>
      <c r="V351" s="1166"/>
      <c r="W351" s="1166"/>
      <c r="X351" s="1166"/>
      <c r="Y351" s="1166"/>
      <c r="Z351" s="1166"/>
      <c r="AA351" s="1166"/>
      <c r="AB351" s="1166"/>
      <c r="AC351" s="1166"/>
      <c r="AD351" s="1166"/>
      <c r="AE351" s="1166"/>
      <c r="AF351" s="1166"/>
      <c r="AG351" s="1166"/>
      <c r="AH351" s="1166"/>
      <c r="AI351" s="1166"/>
      <c r="AJ351" s="1166"/>
      <c r="AK351" s="1166"/>
      <c r="AL351" s="1166"/>
      <c r="AM351" s="1166"/>
      <c r="AN351" s="1166"/>
      <c r="AO351" s="1166"/>
      <c r="AP351" s="1166"/>
      <c r="AQ351" s="1166"/>
      <c r="AR351" s="1166"/>
      <c r="AS351" s="1166"/>
      <c r="AT351" s="1166"/>
      <c r="AU351" s="1166"/>
      <c r="AV351" s="1166"/>
      <c r="AW351" s="1166"/>
      <c r="AX351" s="1166"/>
      <c r="AY351" s="1166"/>
      <c r="AZ351" s="1166"/>
      <c r="BA351" s="1166"/>
      <c r="BB351" s="1166"/>
      <c r="BC351" s="1166"/>
      <c r="BD351" s="1166"/>
      <c r="BE351" s="1166"/>
      <c r="BF351" s="1166"/>
      <c r="BG351" s="1166"/>
      <c r="BH351" s="1166"/>
      <c r="BI351" s="1166"/>
      <c r="BJ351" s="1166"/>
      <c r="BK351" s="1166"/>
      <c r="BL351" s="1166"/>
      <c r="BM351" s="1166"/>
      <c r="BN351" s="1166"/>
      <c r="BO351" s="1166"/>
      <c r="BP351" s="1166"/>
      <c r="BQ351" s="1166"/>
      <c r="BR351" s="1166"/>
      <c r="BS351" s="1166"/>
      <c r="BT351" s="1166"/>
      <c r="BU351" s="1166"/>
      <c r="BV351" s="1166"/>
      <c r="BW351" s="1166"/>
      <c r="BX351" s="1166"/>
      <c r="BY351" s="1166"/>
      <c r="BZ351" s="1166"/>
      <c r="CA351" s="1166"/>
      <c r="CB351" s="1166"/>
      <c r="CC351" s="1166"/>
      <c r="CD351" s="1166"/>
      <c r="CE351" s="1166"/>
      <c r="CF351" s="1166"/>
      <c r="CG351" s="1166"/>
      <c r="CH351" s="1166"/>
      <c r="CI351" s="1166"/>
      <c r="CJ351" s="1166"/>
      <c r="CK351" s="1166"/>
      <c r="CL351" s="1166"/>
      <c r="CM351" s="1166"/>
    </row>
    <row r="352" spans="1:91" s="1176" customFormat="1" ht="16.3">
      <c r="A352" s="1154"/>
      <c r="B352" s="1172" t="s">
        <v>1046</v>
      </c>
      <c r="C352" s="1173"/>
      <c r="D352" s="1174"/>
      <c r="E352" s="1174"/>
      <c r="F352" s="1174"/>
      <c r="G352" s="1174"/>
      <c r="H352" s="1174"/>
      <c r="I352" s="1174"/>
      <c r="J352" s="1174"/>
      <c r="K352" s="1175"/>
      <c r="L352" s="1154"/>
      <c r="M352" s="1154"/>
      <c r="N352" s="1154"/>
      <c r="O352" s="1154"/>
      <c r="P352" s="1154"/>
      <c r="Q352" s="1154"/>
      <c r="R352" s="1154"/>
      <c r="S352" s="1154"/>
      <c r="T352" s="1154"/>
      <c r="U352" s="1154"/>
      <c r="V352" s="1154"/>
      <c r="W352" s="1154"/>
      <c r="X352" s="1154"/>
      <c r="Y352" s="1154"/>
      <c r="Z352" s="1154"/>
      <c r="AA352" s="1154"/>
      <c r="AB352" s="1154"/>
      <c r="AC352" s="1154"/>
      <c r="AD352" s="1154"/>
      <c r="AE352" s="1154"/>
      <c r="AF352" s="1154"/>
      <c r="AG352" s="1154"/>
      <c r="AH352" s="1154"/>
      <c r="AI352" s="1154"/>
      <c r="AJ352" s="1154"/>
      <c r="AK352" s="1154"/>
      <c r="AL352" s="1154"/>
      <c r="AM352" s="1154"/>
      <c r="AN352" s="1154"/>
      <c r="AO352" s="1154"/>
      <c r="AP352" s="1154"/>
      <c r="AQ352" s="1154"/>
      <c r="AR352" s="1154"/>
      <c r="AS352" s="1154"/>
      <c r="AT352" s="1154"/>
      <c r="AU352" s="1154"/>
      <c r="AV352" s="1154"/>
      <c r="AW352" s="1154"/>
      <c r="AX352" s="1154"/>
      <c r="AY352" s="1154"/>
      <c r="AZ352" s="1154"/>
      <c r="BA352" s="1154"/>
      <c r="BB352" s="1154"/>
      <c r="BC352" s="1154"/>
      <c r="BD352" s="1154"/>
      <c r="BE352" s="1154"/>
      <c r="BF352" s="1154"/>
      <c r="BG352" s="1154"/>
      <c r="BH352" s="1154"/>
      <c r="BI352" s="1154"/>
      <c r="BJ352" s="1154"/>
      <c r="BK352" s="1154"/>
      <c r="BL352" s="1154"/>
      <c r="BM352" s="1154"/>
      <c r="BN352" s="1154"/>
      <c r="BO352" s="1154"/>
      <c r="BP352" s="1154"/>
      <c r="BQ352" s="1154"/>
      <c r="BR352" s="1154"/>
      <c r="BS352" s="1154"/>
      <c r="BT352" s="1154"/>
      <c r="BU352" s="1154"/>
      <c r="BV352" s="1154"/>
      <c r="BW352" s="1154"/>
      <c r="BX352" s="1154"/>
      <c r="BY352" s="1154"/>
      <c r="BZ352" s="1154"/>
      <c r="CA352" s="1154"/>
      <c r="CB352" s="1154"/>
      <c r="CC352" s="1154"/>
      <c r="CD352" s="1154"/>
      <c r="CE352" s="1154"/>
      <c r="CF352" s="1154"/>
      <c r="CG352" s="1154"/>
      <c r="CH352" s="1154"/>
      <c r="CI352" s="1154"/>
      <c r="CJ352" s="1154"/>
      <c r="CK352" s="1154"/>
      <c r="CL352" s="1154"/>
      <c r="CM352" s="1154"/>
    </row>
    <row r="353" spans="1:91" s="1176" customFormat="1" ht="16.3">
      <c r="A353" s="1154"/>
      <c r="B353" s="1172" t="s">
        <v>1047</v>
      </c>
      <c r="C353" s="1173"/>
      <c r="D353" s="1174"/>
      <c r="E353" s="1174"/>
      <c r="F353" s="1174"/>
      <c r="G353" s="1174"/>
      <c r="H353" s="1174"/>
      <c r="I353" s="1174"/>
      <c r="J353" s="1174"/>
      <c r="K353" s="1175"/>
      <c r="L353" s="1154"/>
      <c r="M353" s="1154"/>
      <c r="N353" s="1154"/>
      <c r="O353" s="1154"/>
      <c r="P353" s="1154"/>
      <c r="Q353" s="1154"/>
      <c r="R353" s="1154"/>
      <c r="S353" s="1154"/>
      <c r="T353" s="1154"/>
      <c r="U353" s="1154"/>
      <c r="V353" s="1154"/>
      <c r="W353" s="1154"/>
      <c r="X353" s="1154"/>
      <c r="Y353" s="1154"/>
      <c r="Z353" s="1154"/>
      <c r="AA353" s="1154"/>
      <c r="AB353" s="1154"/>
      <c r="AC353" s="1154"/>
      <c r="AD353" s="1154"/>
      <c r="AE353" s="1154"/>
      <c r="AF353" s="1154"/>
      <c r="AG353" s="1154"/>
      <c r="AH353" s="1154"/>
      <c r="AI353" s="1154"/>
      <c r="AJ353" s="1154"/>
      <c r="AK353" s="1154"/>
      <c r="AL353" s="1154"/>
      <c r="AM353" s="1154"/>
      <c r="AN353" s="1154"/>
      <c r="AO353" s="1154"/>
      <c r="AP353" s="1154"/>
      <c r="AQ353" s="1154"/>
      <c r="AR353" s="1154"/>
      <c r="AS353" s="1154"/>
      <c r="AT353" s="1154"/>
      <c r="AU353" s="1154"/>
      <c r="AV353" s="1154"/>
      <c r="AW353" s="1154"/>
      <c r="AX353" s="1154"/>
      <c r="AY353" s="1154"/>
      <c r="AZ353" s="1154"/>
      <c r="BA353" s="1154"/>
      <c r="BB353" s="1154"/>
      <c r="BC353" s="1154"/>
      <c r="BD353" s="1154"/>
      <c r="BE353" s="1154"/>
      <c r="BF353" s="1154"/>
      <c r="BG353" s="1154"/>
      <c r="BH353" s="1154"/>
      <c r="BI353" s="1154"/>
      <c r="BJ353" s="1154"/>
      <c r="BK353" s="1154"/>
      <c r="BL353" s="1154"/>
      <c r="BM353" s="1154"/>
      <c r="BN353" s="1154"/>
      <c r="BO353" s="1154"/>
      <c r="BP353" s="1154"/>
      <c r="BQ353" s="1154"/>
      <c r="BR353" s="1154"/>
      <c r="BS353" s="1154"/>
      <c r="BT353" s="1154"/>
      <c r="BU353" s="1154"/>
      <c r="BV353" s="1154"/>
      <c r="BW353" s="1154"/>
      <c r="BX353" s="1154"/>
      <c r="BY353" s="1154"/>
      <c r="BZ353" s="1154"/>
      <c r="CA353" s="1154"/>
      <c r="CB353" s="1154"/>
      <c r="CC353" s="1154"/>
      <c r="CD353" s="1154"/>
      <c r="CE353" s="1154"/>
      <c r="CF353" s="1154"/>
      <c r="CG353" s="1154"/>
      <c r="CH353" s="1154"/>
      <c r="CI353" s="1154"/>
      <c r="CJ353" s="1154"/>
      <c r="CK353" s="1154"/>
      <c r="CL353" s="1154"/>
      <c r="CM353" s="1154"/>
    </row>
    <row r="354" spans="1:91" s="1176" customFormat="1" ht="16.3">
      <c r="A354" s="1154"/>
      <c r="B354" s="1172" t="s">
        <v>810</v>
      </c>
      <c r="C354" s="1173"/>
      <c r="D354" s="1174"/>
      <c r="E354" s="1174"/>
      <c r="F354" s="1174"/>
      <c r="G354" s="1174"/>
      <c r="H354" s="1174"/>
      <c r="I354" s="1174"/>
      <c r="J354" s="1174"/>
      <c r="K354" s="1175"/>
      <c r="L354" s="1154"/>
      <c r="M354" s="1154"/>
      <c r="N354" s="1154"/>
      <c r="O354" s="1154"/>
      <c r="P354" s="1154"/>
      <c r="Q354" s="1154"/>
      <c r="R354" s="1154"/>
      <c r="S354" s="1154"/>
      <c r="T354" s="1154"/>
      <c r="U354" s="1154"/>
      <c r="V354" s="1154"/>
      <c r="W354" s="1154"/>
      <c r="X354" s="1154"/>
      <c r="Y354" s="1154"/>
      <c r="Z354" s="1154"/>
      <c r="AA354" s="1154"/>
      <c r="AB354" s="1154"/>
      <c r="AC354" s="1154"/>
      <c r="AD354" s="1154"/>
      <c r="AE354" s="1154"/>
      <c r="AF354" s="1154"/>
      <c r="AG354" s="1154"/>
      <c r="AH354" s="1154"/>
      <c r="AI354" s="1154"/>
      <c r="AJ354" s="1154"/>
      <c r="AK354" s="1154"/>
      <c r="AL354" s="1154"/>
      <c r="AM354" s="1154"/>
      <c r="AN354" s="1154"/>
      <c r="AO354" s="1154"/>
      <c r="AP354" s="1154"/>
      <c r="AQ354" s="1154"/>
      <c r="AR354" s="1154"/>
      <c r="AS354" s="1154"/>
      <c r="AT354" s="1154"/>
      <c r="AU354" s="1154"/>
      <c r="AV354" s="1154"/>
      <c r="AW354" s="1154"/>
      <c r="AX354" s="1154"/>
      <c r="AY354" s="1154"/>
      <c r="AZ354" s="1154"/>
      <c r="BA354" s="1154"/>
      <c r="BB354" s="1154"/>
      <c r="BC354" s="1154"/>
      <c r="BD354" s="1154"/>
      <c r="BE354" s="1154"/>
      <c r="BF354" s="1154"/>
      <c r="BG354" s="1154"/>
      <c r="BH354" s="1154"/>
      <c r="BI354" s="1154"/>
      <c r="BJ354" s="1154"/>
      <c r="BK354" s="1154"/>
      <c r="BL354" s="1154"/>
      <c r="BM354" s="1154"/>
      <c r="BN354" s="1154"/>
      <c r="BO354" s="1154"/>
      <c r="BP354" s="1154"/>
      <c r="BQ354" s="1154"/>
      <c r="BR354" s="1154"/>
      <c r="BS354" s="1154"/>
      <c r="BT354" s="1154"/>
      <c r="BU354" s="1154"/>
      <c r="BV354" s="1154"/>
      <c r="BW354" s="1154"/>
      <c r="BX354" s="1154"/>
      <c r="BY354" s="1154"/>
      <c r="BZ354" s="1154"/>
      <c r="CA354" s="1154"/>
      <c r="CB354" s="1154"/>
      <c r="CC354" s="1154"/>
      <c r="CD354" s="1154"/>
      <c r="CE354" s="1154"/>
      <c r="CF354" s="1154"/>
      <c r="CG354" s="1154"/>
      <c r="CH354" s="1154"/>
      <c r="CI354" s="1154"/>
      <c r="CJ354" s="1154"/>
      <c r="CK354" s="1154"/>
      <c r="CL354" s="1154"/>
      <c r="CM354" s="1154"/>
    </row>
    <row r="355" spans="1:91" s="1176" customFormat="1" ht="16.3">
      <c r="A355" s="1154"/>
      <c r="B355" s="1172" t="s">
        <v>1048</v>
      </c>
      <c r="C355" s="1173"/>
      <c r="D355" s="1174"/>
      <c r="E355" s="1174"/>
      <c r="F355" s="1174"/>
      <c r="G355" s="1174"/>
      <c r="H355" s="1174"/>
      <c r="I355" s="1174"/>
      <c r="J355" s="1174"/>
      <c r="K355" s="1175"/>
      <c r="L355" s="1154"/>
      <c r="M355" s="1154"/>
      <c r="N355" s="1154"/>
      <c r="O355" s="1154"/>
      <c r="P355" s="1154"/>
      <c r="Q355" s="1154"/>
      <c r="R355" s="1154"/>
      <c r="S355" s="1154"/>
      <c r="T355" s="1154"/>
      <c r="U355" s="1154"/>
      <c r="V355" s="1154"/>
      <c r="W355" s="1154"/>
      <c r="X355" s="1154"/>
      <c r="Y355" s="1154"/>
      <c r="Z355" s="1154"/>
      <c r="AA355" s="1154"/>
      <c r="AB355" s="1154"/>
      <c r="AC355" s="1154"/>
      <c r="AD355" s="1154"/>
      <c r="AE355" s="1154"/>
      <c r="AF355" s="1154"/>
      <c r="AG355" s="1154"/>
      <c r="AH355" s="1154"/>
      <c r="AI355" s="1154"/>
      <c r="AJ355" s="1154"/>
      <c r="AK355" s="1154"/>
      <c r="AL355" s="1154"/>
      <c r="AM355" s="1154"/>
      <c r="AN355" s="1154"/>
      <c r="AO355" s="1154"/>
      <c r="AP355" s="1154"/>
      <c r="AQ355" s="1154"/>
      <c r="AR355" s="1154"/>
      <c r="AS355" s="1154"/>
      <c r="AT355" s="1154"/>
      <c r="AU355" s="1154"/>
      <c r="AV355" s="1154"/>
      <c r="AW355" s="1154"/>
      <c r="AX355" s="1154"/>
      <c r="AY355" s="1154"/>
      <c r="AZ355" s="1154"/>
      <c r="BA355" s="1154"/>
      <c r="BB355" s="1154"/>
      <c r="BC355" s="1154"/>
      <c r="BD355" s="1154"/>
      <c r="BE355" s="1154"/>
      <c r="BF355" s="1154"/>
      <c r="BG355" s="1154"/>
      <c r="BH355" s="1154"/>
      <c r="BI355" s="1154"/>
      <c r="BJ355" s="1154"/>
      <c r="BK355" s="1154"/>
      <c r="BL355" s="1154"/>
      <c r="BM355" s="1154"/>
      <c r="BN355" s="1154"/>
      <c r="BO355" s="1154"/>
      <c r="BP355" s="1154"/>
      <c r="BQ355" s="1154"/>
      <c r="BR355" s="1154"/>
      <c r="BS355" s="1154"/>
      <c r="BT355" s="1154"/>
      <c r="BU355" s="1154"/>
      <c r="BV355" s="1154"/>
      <c r="BW355" s="1154"/>
      <c r="BX355" s="1154"/>
      <c r="BY355" s="1154"/>
      <c r="BZ355" s="1154"/>
      <c r="CA355" s="1154"/>
      <c r="CB355" s="1154"/>
      <c r="CC355" s="1154"/>
      <c r="CD355" s="1154"/>
      <c r="CE355" s="1154"/>
      <c r="CF355" s="1154"/>
      <c r="CG355" s="1154"/>
      <c r="CH355" s="1154"/>
      <c r="CI355" s="1154"/>
      <c r="CJ355" s="1154"/>
      <c r="CK355" s="1154"/>
      <c r="CL355" s="1154"/>
      <c r="CM355" s="1154"/>
    </row>
    <row r="356" spans="1:91" s="1176" customFormat="1" ht="16.3">
      <c r="A356" s="1154"/>
      <c r="B356" s="1172" t="s">
        <v>690</v>
      </c>
      <c r="C356" s="1173"/>
      <c r="D356" s="1174"/>
      <c r="E356" s="1174"/>
      <c r="F356" s="1174"/>
      <c r="G356" s="1174"/>
      <c r="H356" s="1174"/>
      <c r="I356" s="1174"/>
      <c r="J356" s="1174"/>
      <c r="K356" s="1175"/>
      <c r="L356" s="1154"/>
      <c r="M356" s="1154"/>
      <c r="N356" s="1154"/>
      <c r="O356" s="1154"/>
      <c r="P356" s="1154"/>
      <c r="Q356" s="1154"/>
      <c r="R356" s="1154"/>
      <c r="S356" s="1154"/>
      <c r="T356" s="1154"/>
      <c r="U356" s="1154"/>
      <c r="V356" s="1154"/>
      <c r="W356" s="1154"/>
      <c r="X356" s="1154"/>
      <c r="Y356" s="1154"/>
      <c r="Z356" s="1154"/>
      <c r="AA356" s="1154"/>
      <c r="AB356" s="1154"/>
      <c r="AC356" s="1154"/>
      <c r="AD356" s="1154"/>
      <c r="AE356" s="1154"/>
      <c r="AF356" s="1154"/>
      <c r="AG356" s="1154"/>
      <c r="AH356" s="1154"/>
      <c r="AI356" s="1154"/>
      <c r="AJ356" s="1154"/>
      <c r="AK356" s="1154"/>
      <c r="AL356" s="1154"/>
      <c r="AM356" s="1154"/>
      <c r="AN356" s="1154"/>
      <c r="AO356" s="1154"/>
      <c r="AP356" s="1154"/>
      <c r="AQ356" s="1154"/>
      <c r="AR356" s="1154"/>
      <c r="AS356" s="1154"/>
      <c r="AT356" s="1154"/>
      <c r="AU356" s="1154"/>
      <c r="AV356" s="1154"/>
      <c r="AW356" s="1154"/>
      <c r="AX356" s="1154"/>
      <c r="AY356" s="1154"/>
      <c r="AZ356" s="1154"/>
      <c r="BA356" s="1154"/>
      <c r="BB356" s="1154"/>
      <c r="BC356" s="1154"/>
      <c r="BD356" s="1154"/>
      <c r="BE356" s="1154"/>
      <c r="BF356" s="1154"/>
      <c r="BG356" s="1154"/>
      <c r="BH356" s="1154"/>
      <c r="BI356" s="1154"/>
      <c r="BJ356" s="1154"/>
      <c r="BK356" s="1154"/>
      <c r="BL356" s="1154"/>
      <c r="BM356" s="1154"/>
      <c r="BN356" s="1154"/>
      <c r="BO356" s="1154"/>
      <c r="BP356" s="1154"/>
      <c r="BQ356" s="1154"/>
      <c r="BR356" s="1154"/>
      <c r="BS356" s="1154"/>
      <c r="BT356" s="1154"/>
      <c r="BU356" s="1154"/>
      <c r="BV356" s="1154"/>
      <c r="BW356" s="1154"/>
      <c r="BX356" s="1154"/>
      <c r="BY356" s="1154"/>
      <c r="BZ356" s="1154"/>
      <c r="CA356" s="1154"/>
      <c r="CB356" s="1154"/>
      <c r="CC356" s="1154"/>
      <c r="CD356" s="1154"/>
      <c r="CE356" s="1154"/>
      <c r="CF356" s="1154"/>
      <c r="CG356" s="1154"/>
      <c r="CH356" s="1154"/>
      <c r="CI356" s="1154"/>
      <c r="CJ356" s="1154"/>
      <c r="CK356" s="1154"/>
      <c r="CL356" s="1154"/>
      <c r="CM356" s="1154"/>
    </row>
    <row r="357" spans="1:91" s="1176" customFormat="1" ht="16.3">
      <c r="A357" s="1154"/>
      <c r="B357" s="1177" t="s">
        <v>848</v>
      </c>
      <c r="C357" s="1173"/>
      <c r="D357" s="1174"/>
      <c r="E357" s="1174"/>
      <c r="F357" s="1174"/>
      <c r="G357" s="1174"/>
      <c r="H357" s="1174"/>
      <c r="I357" s="1174"/>
      <c r="J357" s="1174"/>
      <c r="K357" s="1175"/>
      <c r="L357" s="1154"/>
      <c r="M357" s="1154"/>
      <c r="N357" s="1154"/>
      <c r="O357" s="1154"/>
      <c r="P357" s="1154"/>
      <c r="Q357" s="1154"/>
      <c r="R357" s="1154"/>
      <c r="S357" s="1154"/>
      <c r="T357" s="1154"/>
      <c r="U357" s="1154"/>
      <c r="V357" s="1154"/>
      <c r="W357" s="1154"/>
      <c r="X357" s="1154"/>
      <c r="Y357" s="1154"/>
      <c r="Z357" s="1154"/>
      <c r="AA357" s="1154"/>
      <c r="AB357" s="1154"/>
      <c r="AC357" s="1154"/>
      <c r="AD357" s="1154"/>
      <c r="AE357" s="1154"/>
      <c r="AF357" s="1154"/>
      <c r="AG357" s="1154"/>
      <c r="AH357" s="1154"/>
      <c r="AI357" s="1154"/>
      <c r="AJ357" s="1154"/>
      <c r="AK357" s="1154"/>
      <c r="AL357" s="1154"/>
      <c r="AM357" s="1154"/>
      <c r="AN357" s="1154"/>
      <c r="AO357" s="1154"/>
      <c r="AP357" s="1154"/>
      <c r="AQ357" s="1154"/>
      <c r="AR357" s="1154"/>
      <c r="AS357" s="1154"/>
      <c r="AT357" s="1154"/>
      <c r="AU357" s="1154"/>
      <c r="AV357" s="1154"/>
      <c r="AW357" s="1154"/>
      <c r="AX357" s="1154"/>
      <c r="AY357" s="1154"/>
      <c r="AZ357" s="1154"/>
      <c r="BA357" s="1154"/>
      <c r="BB357" s="1154"/>
      <c r="BC357" s="1154"/>
      <c r="BD357" s="1154"/>
      <c r="BE357" s="1154"/>
      <c r="BF357" s="1154"/>
      <c r="BG357" s="1154"/>
      <c r="BH357" s="1154"/>
      <c r="BI357" s="1154"/>
      <c r="BJ357" s="1154"/>
      <c r="BK357" s="1154"/>
      <c r="BL357" s="1154"/>
      <c r="BM357" s="1154"/>
      <c r="BN357" s="1154"/>
      <c r="BO357" s="1154"/>
      <c r="BP357" s="1154"/>
      <c r="BQ357" s="1154"/>
      <c r="BR357" s="1154"/>
      <c r="BS357" s="1154"/>
      <c r="BT357" s="1154"/>
      <c r="BU357" s="1154"/>
      <c r="BV357" s="1154"/>
      <c r="BW357" s="1154"/>
      <c r="BX357" s="1154"/>
      <c r="BY357" s="1154"/>
      <c r="BZ357" s="1154"/>
      <c r="CA357" s="1154"/>
      <c r="CB357" s="1154"/>
      <c r="CC357" s="1154"/>
      <c r="CD357" s="1154"/>
      <c r="CE357" s="1154"/>
      <c r="CF357" s="1154"/>
      <c r="CG357" s="1154"/>
      <c r="CH357" s="1154"/>
      <c r="CI357" s="1154"/>
      <c r="CJ357" s="1154"/>
      <c r="CK357" s="1154"/>
      <c r="CL357" s="1154"/>
      <c r="CM357" s="1154"/>
    </row>
    <row r="358" spans="1:91" s="1176" customFormat="1" ht="16.3">
      <c r="A358" s="1154"/>
      <c r="B358" s="1178" t="s">
        <v>849</v>
      </c>
      <c r="C358" s="1173"/>
      <c r="D358" s="1174"/>
      <c r="E358" s="1174"/>
      <c r="F358" s="1174"/>
      <c r="G358" s="1174"/>
      <c r="H358" s="1174"/>
      <c r="I358" s="1174"/>
      <c r="J358" s="1174"/>
      <c r="K358" s="1179"/>
      <c r="L358" s="1154"/>
      <c r="M358" s="1154"/>
      <c r="N358" s="1154"/>
      <c r="O358" s="1154"/>
      <c r="P358" s="1154"/>
      <c r="Q358" s="1154"/>
      <c r="R358" s="1154"/>
      <c r="S358" s="1154"/>
      <c r="T358" s="1154"/>
      <c r="U358" s="1154"/>
      <c r="V358" s="1154"/>
      <c r="W358" s="1154"/>
      <c r="X358" s="1154"/>
      <c r="Y358" s="1154"/>
      <c r="Z358" s="1154"/>
      <c r="AA358" s="1154"/>
      <c r="AB358" s="1154"/>
      <c r="AC358" s="1154"/>
      <c r="AD358" s="1154"/>
      <c r="AE358" s="1154"/>
      <c r="AF358" s="1154"/>
      <c r="AG358" s="1154"/>
      <c r="AH358" s="1154"/>
      <c r="AI358" s="1154"/>
      <c r="AJ358" s="1154"/>
      <c r="AK358" s="1154"/>
      <c r="AL358" s="1154"/>
      <c r="AM358" s="1154"/>
      <c r="AN358" s="1154"/>
      <c r="AO358" s="1154"/>
      <c r="AP358" s="1154"/>
      <c r="AQ358" s="1154"/>
      <c r="AR358" s="1154"/>
      <c r="AS358" s="1154"/>
      <c r="AT358" s="1154"/>
      <c r="AU358" s="1154"/>
      <c r="AV358" s="1154"/>
      <c r="AW358" s="1154"/>
      <c r="AX358" s="1154"/>
      <c r="AY358" s="1154"/>
      <c r="AZ358" s="1154"/>
      <c r="BA358" s="1154"/>
      <c r="BB358" s="1154"/>
      <c r="BC358" s="1154"/>
      <c r="BD358" s="1154"/>
      <c r="BE358" s="1154"/>
      <c r="BF358" s="1154"/>
      <c r="BG358" s="1154"/>
      <c r="BH358" s="1154"/>
      <c r="BI358" s="1154"/>
      <c r="BJ358" s="1154"/>
      <c r="BK358" s="1154"/>
      <c r="BL358" s="1154"/>
      <c r="BM358" s="1154"/>
      <c r="BN358" s="1154"/>
      <c r="BO358" s="1154"/>
      <c r="BP358" s="1154"/>
      <c r="BQ358" s="1154"/>
      <c r="BR358" s="1154"/>
      <c r="BS358" s="1154"/>
      <c r="BT358" s="1154"/>
      <c r="BU358" s="1154"/>
      <c r="BV358" s="1154"/>
      <c r="BW358" s="1154"/>
      <c r="BX358" s="1154"/>
      <c r="BY358" s="1154"/>
      <c r="BZ358" s="1154"/>
      <c r="CA358" s="1154"/>
      <c r="CB358" s="1154"/>
      <c r="CC358" s="1154"/>
      <c r="CD358" s="1154"/>
      <c r="CE358" s="1154"/>
      <c r="CF358" s="1154"/>
      <c r="CG358" s="1154"/>
      <c r="CH358" s="1154"/>
      <c r="CI358" s="1154"/>
      <c r="CJ358" s="1154"/>
      <c r="CK358" s="1154"/>
      <c r="CL358" s="1154"/>
      <c r="CM358" s="1154"/>
    </row>
    <row r="359" spans="1:91" s="1180" customFormat="1" ht="15.8" customHeight="1">
      <c r="B359" s="1181"/>
      <c r="C359" s="1182"/>
      <c r="D359" s="1183"/>
      <c r="E359" s="1102"/>
      <c r="F359" s="1102"/>
      <c r="G359" s="1102"/>
      <c r="H359" s="1183"/>
      <c r="I359" s="1183"/>
      <c r="J359" s="1183"/>
      <c r="K359" s="1184"/>
    </row>
    <row r="360" spans="1:91" s="1185" customFormat="1" ht="16.3">
      <c r="B360" s="1186" t="s">
        <v>404</v>
      </c>
      <c r="C360" s="1187" t="s">
        <v>1049</v>
      </c>
      <c r="D360" s="1188">
        <v>347</v>
      </c>
      <c r="E360" s="1188">
        <v>79</v>
      </c>
      <c r="F360" s="1188">
        <v>41</v>
      </c>
      <c r="G360" s="1188">
        <v>20</v>
      </c>
      <c r="H360" s="1188" t="s">
        <v>43</v>
      </c>
      <c r="I360" s="1188"/>
      <c r="J360" s="1188"/>
      <c r="K360" s="1189" t="s">
        <v>1050</v>
      </c>
    </row>
    <row r="361" spans="1:91" s="55" customFormat="1" ht="19.05">
      <c r="B361" s="1190"/>
      <c r="C361" s="1191" t="s">
        <v>1051</v>
      </c>
      <c r="D361" s="1192">
        <v>381</v>
      </c>
      <c r="E361" s="1192">
        <v>79</v>
      </c>
      <c r="F361" s="1192">
        <v>41</v>
      </c>
      <c r="G361" s="1192">
        <v>20</v>
      </c>
      <c r="H361" s="1192" t="s">
        <v>198</v>
      </c>
      <c r="I361" s="1192"/>
      <c r="J361" s="1192"/>
      <c r="K361" s="1193"/>
    </row>
    <row r="362" spans="1:91" s="1194" customFormat="1" ht="16.3">
      <c r="B362" s="890" t="s">
        <v>1052</v>
      </c>
      <c r="C362" s="1191" t="s">
        <v>1053</v>
      </c>
      <c r="D362" s="1192">
        <v>433</v>
      </c>
      <c r="E362" s="1192">
        <v>79</v>
      </c>
      <c r="F362" s="1192">
        <v>41</v>
      </c>
      <c r="G362" s="1192">
        <v>20</v>
      </c>
      <c r="H362" s="1192" t="s">
        <v>198</v>
      </c>
      <c r="I362" s="1192"/>
      <c r="J362" s="1192"/>
      <c r="K362" s="1193"/>
    </row>
    <row r="363" spans="1:91" s="1195" customFormat="1" ht="16.3">
      <c r="B363" s="1196" t="s">
        <v>68</v>
      </c>
      <c r="C363" s="1191" t="s">
        <v>1054</v>
      </c>
      <c r="D363" s="1192">
        <v>668</v>
      </c>
      <c r="E363" s="1192">
        <v>116</v>
      </c>
      <c r="F363" s="1192">
        <v>60</v>
      </c>
      <c r="G363" s="1192">
        <v>20</v>
      </c>
      <c r="H363" s="1192" t="s">
        <v>198</v>
      </c>
      <c r="I363" s="1192"/>
      <c r="J363" s="1192"/>
      <c r="K363" s="1197"/>
    </row>
    <row r="364" spans="1:91" s="1195" customFormat="1" ht="16.3">
      <c r="B364" s="1198"/>
      <c r="C364" s="1191" t="s">
        <v>1055</v>
      </c>
      <c r="D364" s="1192">
        <v>704</v>
      </c>
      <c r="E364" s="1192">
        <v>116</v>
      </c>
      <c r="F364" s="1192">
        <v>60</v>
      </c>
      <c r="G364" s="1192">
        <v>20</v>
      </c>
      <c r="H364" s="1192" t="s">
        <v>43</v>
      </c>
      <c r="I364" s="1192"/>
      <c r="J364" s="1192"/>
      <c r="K364" s="1199"/>
    </row>
    <row r="365" spans="1:91" s="1195" customFormat="1" ht="16.3">
      <c r="B365" s="1198"/>
      <c r="C365" s="1191" t="s">
        <v>1056</v>
      </c>
      <c r="D365" s="1192">
        <v>971</v>
      </c>
      <c r="E365" s="1192" t="s">
        <v>52</v>
      </c>
      <c r="F365" s="1192">
        <v>60</v>
      </c>
      <c r="G365" s="1192">
        <v>20</v>
      </c>
      <c r="H365" s="1192" t="s">
        <v>43</v>
      </c>
      <c r="I365" s="1192"/>
      <c r="J365" s="1192"/>
      <c r="K365" s="1199"/>
    </row>
    <row r="366" spans="1:91" s="1185" customFormat="1" ht="16.3">
      <c r="B366" s="1186"/>
      <c r="C366" s="1187" t="s">
        <v>1049</v>
      </c>
      <c r="D366" s="1188">
        <v>293</v>
      </c>
      <c r="E366" s="1188">
        <v>79</v>
      </c>
      <c r="F366" s="1188">
        <v>41</v>
      </c>
      <c r="G366" s="1188">
        <v>20</v>
      </c>
      <c r="H366" s="1188" t="s">
        <v>43</v>
      </c>
      <c r="I366" s="1188"/>
      <c r="J366" s="1188"/>
      <c r="K366" s="1189" t="s">
        <v>1057</v>
      </c>
    </row>
    <row r="367" spans="1:91" s="55" customFormat="1" ht="19.05">
      <c r="B367" s="1190"/>
      <c r="C367" s="1191" t="s">
        <v>1051</v>
      </c>
      <c r="D367" s="1192">
        <v>313</v>
      </c>
      <c r="E367" s="1192">
        <v>79</v>
      </c>
      <c r="F367" s="1192">
        <v>41</v>
      </c>
      <c r="G367" s="1192">
        <v>20</v>
      </c>
      <c r="H367" s="1192" t="s">
        <v>198</v>
      </c>
      <c r="I367" s="1192"/>
      <c r="J367" s="1192"/>
      <c r="K367" s="1193" t="s">
        <v>1022</v>
      </c>
    </row>
    <row r="368" spans="1:91" s="1194" customFormat="1" ht="16.3">
      <c r="B368" s="890"/>
      <c r="C368" s="1191" t="s">
        <v>1053</v>
      </c>
      <c r="D368" s="1192">
        <v>348</v>
      </c>
      <c r="E368" s="1192">
        <v>79</v>
      </c>
      <c r="F368" s="1192">
        <v>41</v>
      </c>
      <c r="G368" s="1192">
        <v>20</v>
      </c>
      <c r="H368" s="1192" t="s">
        <v>198</v>
      </c>
      <c r="I368" s="1192"/>
      <c r="J368" s="1192"/>
      <c r="K368" s="1193"/>
    </row>
    <row r="369" spans="2:11" s="1195" customFormat="1" ht="16.3">
      <c r="B369" s="1196"/>
      <c r="C369" s="1191" t="s">
        <v>1054</v>
      </c>
      <c r="D369" s="1192">
        <v>557</v>
      </c>
      <c r="E369" s="1192">
        <v>116</v>
      </c>
      <c r="F369" s="1192">
        <v>60</v>
      </c>
      <c r="G369" s="1192">
        <v>20</v>
      </c>
      <c r="H369" s="1192" t="s">
        <v>198</v>
      </c>
      <c r="I369" s="1192"/>
      <c r="J369" s="1192"/>
      <c r="K369" s="1197"/>
    </row>
    <row r="370" spans="2:11" s="1195" customFormat="1" ht="16.3">
      <c r="B370" s="1198"/>
      <c r="C370" s="1191" t="s">
        <v>1055</v>
      </c>
      <c r="D370" s="1192">
        <v>660</v>
      </c>
      <c r="E370" s="1192">
        <v>116</v>
      </c>
      <c r="F370" s="1192">
        <v>60</v>
      </c>
      <c r="G370" s="1192">
        <v>20</v>
      </c>
      <c r="H370" s="1192" t="s">
        <v>43</v>
      </c>
      <c r="I370" s="1192"/>
      <c r="J370" s="1192"/>
      <c r="K370" s="1199"/>
    </row>
    <row r="371" spans="2:11" s="1195" customFormat="1" ht="16.3">
      <c r="B371" s="1198"/>
      <c r="C371" s="1191" t="s">
        <v>1056</v>
      </c>
      <c r="D371" s="1192">
        <v>668</v>
      </c>
      <c r="E371" s="1192" t="s">
        <v>52</v>
      </c>
      <c r="F371" s="1192">
        <v>60</v>
      </c>
      <c r="G371" s="1192">
        <v>20</v>
      </c>
      <c r="H371" s="1192" t="s">
        <v>43</v>
      </c>
      <c r="I371" s="1192"/>
      <c r="J371" s="1192"/>
      <c r="K371" s="1199"/>
    </row>
    <row r="372" spans="2:11" s="1185" customFormat="1" ht="16.3">
      <c r="B372" s="1186"/>
      <c r="C372" s="1187" t="s">
        <v>1049</v>
      </c>
      <c r="D372" s="1188">
        <v>320</v>
      </c>
      <c r="E372" s="1188">
        <v>79</v>
      </c>
      <c r="F372" s="1188">
        <v>41</v>
      </c>
      <c r="G372" s="1188">
        <v>20</v>
      </c>
      <c r="H372" s="1188" t="s">
        <v>43</v>
      </c>
      <c r="I372" s="1188"/>
      <c r="J372" s="1188"/>
      <c r="K372" s="1189" t="s">
        <v>939</v>
      </c>
    </row>
    <row r="373" spans="2:11" s="55" customFormat="1" ht="19.05">
      <c r="B373" s="1190"/>
      <c r="C373" s="1191" t="s">
        <v>1051</v>
      </c>
      <c r="D373" s="1192">
        <v>353</v>
      </c>
      <c r="E373" s="1192">
        <v>79</v>
      </c>
      <c r="F373" s="1192">
        <v>41</v>
      </c>
      <c r="G373" s="1192">
        <v>20</v>
      </c>
      <c r="H373" s="1192" t="s">
        <v>198</v>
      </c>
      <c r="I373" s="1192"/>
      <c r="J373" s="1192"/>
      <c r="K373" s="1193" t="s">
        <v>1058</v>
      </c>
    </row>
    <row r="374" spans="2:11" s="1194" customFormat="1" ht="16.3">
      <c r="B374" s="890"/>
      <c r="C374" s="1191" t="s">
        <v>1053</v>
      </c>
      <c r="D374" s="1192">
        <v>390</v>
      </c>
      <c r="E374" s="1192">
        <v>79</v>
      </c>
      <c r="F374" s="1192">
        <v>41</v>
      </c>
      <c r="G374" s="1192">
        <v>20</v>
      </c>
      <c r="H374" s="1192" t="s">
        <v>198</v>
      </c>
      <c r="I374" s="1192"/>
      <c r="J374" s="1192"/>
      <c r="K374" s="1193"/>
    </row>
    <row r="375" spans="2:11" s="1195" customFormat="1" ht="16.3">
      <c r="B375" s="1196"/>
      <c r="C375" s="1191" t="s">
        <v>1054</v>
      </c>
      <c r="D375" s="1192">
        <v>569</v>
      </c>
      <c r="E375" s="1192">
        <v>116</v>
      </c>
      <c r="F375" s="1192">
        <v>60</v>
      </c>
      <c r="G375" s="1192">
        <v>20</v>
      </c>
      <c r="H375" s="1192" t="s">
        <v>198</v>
      </c>
      <c r="I375" s="1192"/>
      <c r="J375" s="1192"/>
      <c r="K375" s="1197"/>
    </row>
    <row r="376" spans="2:11" s="1195" customFormat="1" ht="16.3">
      <c r="B376" s="1198"/>
      <c r="C376" s="1191" t="s">
        <v>1055</v>
      </c>
      <c r="D376" s="1192">
        <v>710</v>
      </c>
      <c r="E376" s="1192">
        <v>116</v>
      </c>
      <c r="F376" s="1192">
        <v>60</v>
      </c>
      <c r="G376" s="1192">
        <v>20</v>
      </c>
      <c r="H376" s="1192" t="s">
        <v>43</v>
      </c>
      <c r="I376" s="1192"/>
      <c r="J376" s="1192"/>
      <c r="K376" s="1199"/>
    </row>
    <row r="377" spans="2:11" s="1195" customFormat="1" ht="16.3">
      <c r="B377" s="1198"/>
      <c r="C377" s="1191" t="s">
        <v>1056</v>
      </c>
      <c r="D377" s="1192">
        <v>975</v>
      </c>
      <c r="E377" s="1192" t="s">
        <v>52</v>
      </c>
      <c r="F377" s="1192">
        <v>60</v>
      </c>
      <c r="G377" s="1192">
        <v>20</v>
      </c>
      <c r="H377" s="1192" t="s">
        <v>43</v>
      </c>
      <c r="I377" s="1192"/>
      <c r="J377" s="1192"/>
      <c r="K377" s="1199"/>
    </row>
    <row r="378" spans="2:11" s="1185" customFormat="1" ht="16.3">
      <c r="B378" s="1186"/>
      <c r="C378" s="1187" t="s">
        <v>1049</v>
      </c>
      <c r="D378" s="1188">
        <v>371</v>
      </c>
      <c r="E378" s="1188">
        <v>79</v>
      </c>
      <c r="F378" s="1188">
        <v>41</v>
      </c>
      <c r="G378" s="1188">
        <v>20</v>
      </c>
      <c r="H378" s="1188" t="s">
        <v>43</v>
      </c>
      <c r="I378" s="1188"/>
      <c r="J378" s="1188"/>
      <c r="K378" s="1189" t="s">
        <v>1059</v>
      </c>
    </row>
    <row r="379" spans="2:11" s="55" customFormat="1" ht="19.05">
      <c r="B379" s="1190"/>
      <c r="C379" s="1191" t="s">
        <v>1051</v>
      </c>
      <c r="D379" s="1192">
        <v>403</v>
      </c>
      <c r="E379" s="1192">
        <v>79</v>
      </c>
      <c r="F379" s="1192">
        <v>41</v>
      </c>
      <c r="G379" s="1192">
        <v>20</v>
      </c>
      <c r="H379" s="1192" t="s">
        <v>198</v>
      </c>
      <c r="I379" s="1192"/>
      <c r="J379" s="1192"/>
      <c r="K379" s="1193"/>
    </row>
    <row r="380" spans="2:11" s="1194" customFormat="1" ht="16.3">
      <c r="B380" s="890"/>
      <c r="C380" s="1191" t="s">
        <v>1053</v>
      </c>
      <c r="D380" s="1192">
        <v>438</v>
      </c>
      <c r="E380" s="1192">
        <v>79</v>
      </c>
      <c r="F380" s="1192">
        <v>41</v>
      </c>
      <c r="G380" s="1192">
        <v>20</v>
      </c>
      <c r="H380" s="1192" t="s">
        <v>198</v>
      </c>
      <c r="I380" s="1192"/>
      <c r="J380" s="1192"/>
      <c r="K380" s="1193"/>
    </row>
    <row r="381" spans="2:11" s="1195" customFormat="1" ht="16.3">
      <c r="B381" s="1196"/>
      <c r="C381" s="1191" t="s">
        <v>1054</v>
      </c>
      <c r="D381" s="1192">
        <v>641</v>
      </c>
      <c r="E381" s="1192">
        <v>116</v>
      </c>
      <c r="F381" s="1192">
        <v>60</v>
      </c>
      <c r="G381" s="1192">
        <v>20</v>
      </c>
      <c r="H381" s="1192" t="s">
        <v>198</v>
      </c>
      <c r="I381" s="1192"/>
      <c r="J381" s="1192"/>
      <c r="K381" s="1197"/>
    </row>
    <row r="382" spans="2:11" s="1195" customFormat="1" ht="16.3">
      <c r="B382" s="1198"/>
      <c r="C382" s="1191" t="s">
        <v>1055</v>
      </c>
      <c r="D382" s="1192">
        <v>778</v>
      </c>
      <c r="E382" s="1192">
        <v>116</v>
      </c>
      <c r="F382" s="1192">
        <v>60</v>
      </c>
      <c r="G382" s="1192">
        <v>20</v>
      </c>
      <c r="H382" s="1192" t="s">
        <v>43</v>
      </c>
      <c r="I382" s="1192"/>
      <c r="J382" s="1192"/>
      <c r="K382" s="1199"/>
    </row>
    <row r="383" spans="2:11" s="1195" customFormat="1" ht="16.3">
      <c r="B383" s="1198"/>
      <c r="C383" s="1191" t="s">
        <v>1056</v>
      </c>
      <c r="D383" s="1192">
        <v>1168</v>
      </c>
      <c r="E383" s="1192" t="s">
        <v>52</v>
      </c>
      <c r="F383" s="1192">
        <v>60</v>
      </c>
      <c r="G383" s="1192">
        <v>20</v>
      </c>
      <c r="H383" s="1192" t="s">
        <v>43</v>
      </c>
      <c r="I383" s="1192"/>
      <c r="J383" s="1192"/>
      <c r="K383" s="1199"/>
    </row>
    <row r="384" spans="2:11" s="1185" customFormat="1" ht="16.3">
      <c r="B384" s="1186"/>
      <c r="C384" s="1187" t="s">
        <v>1049</v>
      </c>
      <c r="D384" s="1188">
        <v>293</v>
      </c>
      <c r="E384" s="1188">
        <v>79</v>
      </c>
      <c r="F384" s="1188">
        <v>41</v>
      </c>
      <c r="G384" s="1188">
        <v>20</v>
      </c>
      <c r="H384" s="1188" t="s">
        <v>43</v>
      </c>
      <c r="I384" s="1188"/>
      <c r="J384" s="1188"/>
      <c r="K384" s="1189" t="s">
        <v>1060</v>
      </c>
    </row>
    <row r="385" spans="2:11" s="55" customFormat="1" ht="19.05">
      <c r="B385" s="1190"/>
      <c r="C385" s="1191" t="s">
        <v>1051</v>
      </c>
      <c r="D385" s="1192">
        <v>313</v>
      </c>
      <c r="E385" s="1192">
        <v>79</v>
      </c>
      <c r="F385" s="1192">
        <v>41</v>
      </c>
      <c r="G385" s="1192">
        <v>20</v>
      </c>
      <c r="H385" s="1192" t="s">
        <v>198</v>
      </c>
      <c r="I385" s="1192"/>
      <c r="J385" s="1192"/>
      <c r="K385" s="1193"/>
    </row>
    <row r="386" spans="2:11" s="1194" customFormat="1" ht="16.3">
      <c r="B386" s="890"/>
      <c r="C386" s="1191" t="s">
        <v>1053</v>
      </c>
      <c r="D386" s="1192">
        <v>348</v>
      </c>
      <c r="E386" s="1192">
        <v>79</v>
      </c>
      <c r="F386" s="1192">
        <v>41</v>
      </c>
      <c r="G386" s="1192">
        <v>20</v>
      </c>
      <c r="H386" s="1192" t="s">
        <v>198</v>
      </c>
      <c r="I386" s="1192"/>
      <c r="J386" s="1192"/>
      <c r="K386" s="1193"/>
    </row>
    <row r="387" spans="2:11" s="1195" customFormat="1" ht="16.3">
      <c r="B387" s="1196"/>
      <c r="C387" s="1191" t="s">
        <v>1054</v>
      </c>
      <c r="D387" s="1192">
        <v>557</v>
      </c>
      <c r="E387" s="1192">
        <v>116</v>
      </c>
      <c r="F387" s="1192">
        <v>60</v>
      </c>
      <c r="G387" s="1192">
        <v>20</v>
      </c>
      <c r="H387" s="1192" t="s">
        <v>198</v>
      </c>
      <c r="I387" s="1192"/>
      <c r="J387" s="1192"/>
      <c r="K387" s="1197"/>
    </row>
    <row r="388" spans="2:11" s="1195" customFormat="1" ht="16.3">
      <c r="B388" s="1198"/>
      <c r="C388" s="1191" t="s">
        <v>1055</v>
      </c>
      <c r="D388" s="1192">
        <v>660</v>
      </c>
      <c r="E388" s="1192">
        <v>116</v>
      </c>
      <c r="F388" s="1192">
        <v>60</v>
      </c>
      <c r="G388" s="1192">
        <v>20</v>
      </c>
      <c r="H388" s="1192" t="s">
        <v>43</v>
      </c>
      <c r="I388" s="1192"/>
      <c r="J388" s="1192"/>
      <c r="K388" s="1199"/>
    </row>
    <row r="389" spans="2:11" s="1195" customFormat="1" ht="16.3">
      <c r="B389" s="1198"/>
      <c r="C389" s="1191" t="s">
        <v>1056</v>
      </c>
      <c r="D389" s="1192">
        <v>668</v>
      </c>
      <c r="E389" s="1192" t="s">
        <v>52</v>
      </c>
      <c r="F389" s="1192">
        <v>60</v>
      </c>
      <c r="G389" s="1192">
        <v>20</v>
      </c>
      <c r="H389" s="1192" t="s">
        <v>43</v>
      </c>
      <c r="I389" s="1192"/>
      <c r="J389" s="1192"/>
      <c r="K389" s="1199"/>
    </row>
    <row r="390" spans="2:11" s="1195" customFormat="1" ht="16.3">
      <c r="B390" s="1200" t="s">
        <v>1061</v>
      </c>
      <c r="C390" s="1201"/>
      <c r="D390" s="1202"/>
      <c r="E390" s="1202"/>
      <c r="F390" s="1202"/>
      <c r="G390" s="1202"/>
      <c r="H390" s="1202"/>
      <c r="I390" s="1202"/>
      <c r="J390" s="1202"/>
      <c r="K390" s="1203"/>
    </row>
    <row r="391" spans="2:11" s="1195" customFormat="1" ht="16.3">
      <c r="B391" s="1204" t="s">
        <v>1062</v>
      </c>
      <c r="C391" s="1205"/>
      <c r="D391" s="1206"/>
      <c r="E391" s="1206"/>
      <c r="F391" s="1206"/>
      <c r="G391" s="1206"/>
      <c r="H391" s="1206"/>
      <c r="I391" s="1206"/>
      <c r="J391" s="1206"/>
      <c r="K391" s="1207"/>
    </row>
    <row r="392" spans="2:11" s="1195" customFormat="1" ht="16.3">
      <c r="B392" s="1204" t="s">
        <v>1063</v>
      </c>
      <c r="C392" s="1205"/>
      <c r="D392" s="1206"/>
      <c r="E392" s="1206"/>
      <c r="F392" s="1206"/>
      <c r="G392" s="1206"/>
      <c r="H392" s="1206"/>
      <c r="I392" s="1206"/>
      <c r="J392" s="1206"/>
      <c r="K392" s="1207"/>
    </row>
    <row r="393" spans="2:11" s="1195" customFormat="1" ht="16.3">
      <c r="B393" s="1204" t="s">
        <v>1064</v>
      </c>
      <c r="C393" s="1205"/>
      <c r="D393" s="1206"/>
      <c r="E393" s="1206"/>
      <c r="F393" s="1206"/>
      <c r="G393" s="1206"/>
      <c r="H393" s="1206"/>
      <c r="I393" s="1206"/>
      <c r="J393" s="1206"/>
      <c r="K393" s="1207"/>
    </row>
    <row r="394" spans="2:11" s="1195" customFormat="1" ht="16.3">
      <c r="B394" s="1204" t="s">
        <v>1065</v>
      </c>
      <c r="C394" s="1205"/>
      <c r="D394" s="1206"/>
      <c r="E394" s="1206"/>
      <c r="F394" s="1206"/>
      <c r="G394" s="1206"/>
      <c r="H394" s="1206"/>
      <c r="I394" s="1206"/>
      <c r="J394" s="1206"/>
      <c r="K394" s="1208"/>
    </row>
    <row r="395" spans="2:11" s="1194" customFormat="1" ht="16.3">
      <c r="B395" s="1204" t="s">
        <v>1066</v>
      </c>
      <c r="C395" s="1205"/>
      <c r="D395" s="1206"/>
      <c r="E395" s="1206"/>
      <c r="F395" s="1206"/>
      <c r="G395" s="1206"/>
      <c r="H395" s="1206"/>
      <c r="I395" s="1206"/>
      <c r="J395" s="1206"/>
      <c r="K395" s="1208"/>
    </row>
    <row r="396" spans="2:11" s="1194" customFormat="1" ht="16.3">
      <c r="B396" s="1204" t="s">
        <v>1067</v>
      </c>
      <c r="C396" s="1205"/>
      <c r="D396" s="1206"/>
      <c r="E396" s="1206"/>
      <c r="F396" s="1206"/>
      <c r="G396" s="1206"/>
      <c r="H396" s="1206"/>
      <c r="I396" s="1206"/>
      <c r="J396" s="1206"/>
      <c r="K396" s="1208"/>
    </row>
    <row r="397" spans="2:11" s="1195" customFormat="1" ht="16.3">
      <c r="B397" s="1209" t="s">
        <v>810</v>
      </c>
      <c r="C397" s="1210"/>
      <c r="D397" s="1211"/>
      <c r="E397" s="1212"/>
      <c r="F397" s="1212"/>
      <c r="G397" s="1210"/>
      <c r="H397" s="1212"/>
      <c r="I397" s="1210"/>
      <c r="J397" s="1210"/>
      <c r="K397" s="1213"/>
    </row>
    <row r="398" spans="2:11" s="1195" customFormat="1" ht="16.3">
      <c r="B398" s="1214"/>
      <c r="C398" s="1215"/>
      <c r="D398" s="1216"/>
      <c r="E398" s="1217"/>
      <c r="F398" s="1217"/>
      <c r="G398" s="1215"/>
      <c r="H398" s="1217"/>
      <c r="I398" s="1215"/>
      <c r="J398" s="1215"/>
      <c r="K398" s="1218"/>
    </row>
    <row r="399" spans="2:11" ht="16.3">
      <c r="B399" s="1219" t="s">
        <v>1068</v>
      </c>
      <c r="C399" s="1220" t="s">
        <v>197</v>
      </c>
      <c r="D399" s="955">
        <v>40</v>
      </c>
      <c r="E399" s="1221" t="s">
        <v>52</v>
      </c>
      <c r="F399" s="1221" t="s">
        <v>52</v>
      </c>
      <c r="G399" s="1013">
        <v>13</v>
      </c>
      <c r="H399" s="1222" t="s">
        <v>246</v>
      </c>
      <c r="I399" s="1015"/>
      <c r="J399" s="1222"/>
      <c r="K399" s="1223" t="s">
        <v>933</v>
      </c>
    </row>
    <row r="400" spans="2:11" ht="16.3">
      <c r="B400" s="1224" t="s">
        <v>1069</v>
      </c>
      <c r="C400" s="1225" t="s">
        <v>177</v>
      </c>
      <c r="D400" s="1226">
        <v>47</v>
      </c>
      <c r="E400" s="1020">
        <v>30</v>
      </c>
      <c r="F400" s="1020">
        <v>30</v>
      </c>
      <c r="G400" s="1021">
        <v>13</v>
      </c>
      <c r="H400" s="1227" t="s">
        <v>246</v>
      </c>
      <c r="I400" s="1023"/>
      <c r="J400" s="1227"/>
      <c r="K400" s="1228"/>
    </row>
    <row r="401" spans="2:12" ht="16.3">
      <c r="B401" s="1229"/>
      <c r="C401" s="1220" t="s">
        <v>197</v>
      </c>
      <c r="D401" s="955">
        <v>50</v>
      </c>
      <c r="E401" s="1221" t="s">
        <v>52</v>
      </c>
      <c r="F401" s="1221" t="s">
        <v>52</v>
      </c>
      <c r="G401" s="1013">
        <v>13</v>
      </c>
      <c r="H401" s="1222" t="s">
        <v>246</v>
      </c>
      <c r="I401" s="1015"/>
      <c r="J401" s="1222"/>
      <c r="K401" s="1223" t="s">
        <v>809</v>
      </c>
    </row>
    <row r="402" spans="2:12" ht="16.3">
      <c r="B402" s="1229"/>
      <c r="C402" s="1225" t="s">
        <v>177</v>
      </c>
      <c r="D402" s="1226">
        <v>58</v>
      </c>
      <c r="E402" s="1020">
        <v>30</v>
      </c>
      <c r="F402" s="1020">
        <v>30</v>
      </c>
      <c r="G402" s="1021">
        <v>13</v>
      </c>
      <c r="H402" s="1227" t="s">
        <v>246</v>
      </c>
      <c r="I402" s="1023"/>
      <c r="J402" s="1227"/>
      <c r="K402" s="1228"/>
    </row>
    <row r="403" spans="2:12" ht="16.3">
      <c r="B403" s="1229"/>
      <c r="C403" s="1220" t="s">
        <v>197</v>
      </c>
      <c r="D403" s="955">
        <v>40</v>
      </c>
      <c r="E403" s="1221" t="s">
        <v>52</v>
      </c>
      <c r="F403" s="1221" t="s">
        <v>52</v>
      </c>
      <c r="G403" s="1013">
        <v>13</v>
      </c>
      <c r="H403" s="1222" t="s">
        <v>246</v>
      </c>
      <c r="I403" s="1015"/>
      <c r="J403" s="1222"/>
      <c r="K403" s="1223" t="s">
        <v>997</v>
      </c>
    </row>
    <row r="404" spans="2:12" ht="16.3">
      <c r="B404" s="1229"/>
      <c r="C404" s="1225" t="s">
        <v>177</v>
      </c>
      <c r="D404" s="1226">
        <v>47</v>
      </c>
      <c r="E404" s="1020">
        <v>30</v>
      </c>
      <c r="F404" s="1020">
        <v>30</v>
      </c>
      <c r="G404" s="1021">
        <v>13</v>
      </c>
      <c r="H404" s="1227" t="s">
        <v>246</v>
      </c>
      <c r="I404" s="1023"/>
      <c r="J404" s="1227"/>
      <c r="K404" s="1228"/>
    </row>
    <row r="405" spans="2:12" ht="16.3">
      <c r="B405" s="1129" t="s">
        <v>1070</v>
      </c>
      <c r="C405" s="1128"/>
      <c r="D405" s="968"/>
      <c r="E405" s="968"/>
      <c r="F405" s="968"/>
      <c r="G405" s="968"/>
      <c r="H405" s="968"/>
      <c r="I405" s="968"/>
      <c r="J405" s="968"/>
      <c r="K405" s="969"/>
    </row>
    <row r="406" spans="2:12" ht="16.3">
      <c r="B406" s="1129" t="s">
        <v>1071</v>
      </c>
      <c r="C406" s="1039"/>
      <c r="D406" s="1130"/>
      <c r="E406" s="1130"/>
      <c r="F406" s="1130"/>
      <c r="G406" s="1130"/>
      <c r="H406" s="1130"/>
      <c r="I406" s="1130"/>
      <c r="J406" s="1130"/>
      <c r="K406" s="1131"/>
    </row>
    <row r="407" spans="2:12" ht="16.3">
      <c r="B407" s="1042" t="s">
        <v>417</v>
      </c>
      <c r="C407" s="1043"/>
      <c r="D407" s="1133"/>
      <c r="E407" s="1133"/>
      <c r="F407" s="1133"/>
      <c r="G407" s="1133"/>
      <c r="H407" s="1133"/>
      <c r="I407" s="1133"/>
      <c r="J407" s="1133"/>
      <c r="K407" s="1134"/>
    </row>
    <row r="408" spans="2:12" s="1195" customFormat="1" ht="16.3">
      <c r="B408" s="1214"/>
      <c r="C408" s="1215"/>
      <c r="D408" s="1216"/>
      <c r="E408" s="1217"/>
      <c r="F408" s="1217"/>
      <c r="G408" s="1215"/>
      <c r="H408" s="1217"/>
      <c r="I408" s="1215"/>
      <c r="J408" s="1215"/>
      <c r="K408" s="1218"/>
    </row>
    <row r="409" spans="2:12" s="984" customFormat="1" ht="16.3">
      <c r="B409" s="985" t="s">
        <v>470</v>
      </c>
      <c r="C409" s="986" t="s">
        <v>978</v>
      </c>
      <c r="D409" s="987">
        <v>348</v>
      </c>
      <c r="E409" s="921">
        <v>104</v>
      </c>
      <c r="F409" s="987">
        <v>63</v>
      </c>
      <c r="G409" s="987">
        <v>63</v>
      </c>
      <c r="H409" s="921" t="s">
        <v>43</v>
      </c>
      <c r="I409" s="987"/>
      <c r="J409" s="988"/>
      <c r="K409" s="989" t="s">
        <v>979</v>
      </c>
      <c r="L409" s="1"/>
    </row>
    <row r="410" spans="2:12" s="984" customFormat="1" ht="16.3">
      <c r="B410" s="990"/>
      <c r="C410" s="991" t="s">
        <v>980</v>
      </c>
      <c r="D410" s="925">
        <v>385</v>
      </c>
      <c r="E410" s="927" t="s">
        <v>52</v>
      </c>
      <c r="F410" s="925" t="s">
        <v>52</v>
      </c>
      <c r="G410" s="925" t="s">
        <v>52</v>
      </c>
      <c r="H410" s="927" t="s">
        <v>43</v>
      </c>
      <c r="I410" s="925"/>
      <c r="J410" s="992"/>
      <c r="K410" s="960" t="s">
        <v>981</v>
      </c>
      <c r="L410" s="1"/>
    </row>
    <row r="411" spans="2:12" s="984" customFormat="1" ht="16.3">
      <c r="B411" s="923" t="s">
        <v>982</v>
      </c>
      <c r="C411" s="991" t="s">
        <v>983</v>
      </c>
      <c r="D411" s="925">
        <v>482</v>
      </c>
      <c r="E411" s="927">
        <v>104</v>
      </c>
      <c r="F411" s="925">
        <v>63</v>
      </c>
      <c r="G411" s="925">
        <v>63</v>
      </c>
      <c r="H411" s="927" t="s">
        <v>43</v>
      </c>
      <c r="I411" s="925"/>
      <c r="J411" s="992"/>
      <c r="K411" s="960"/>
      <c r="L411" s="1"/>
    </row>
    <row r="412" spans="2:12" s="984" customFormat="1" ht="16.3">
      <c r="B412" s="993"/>
      <c r="C412" s="991" t="s">
        <v>984</v>
      </c>
      <c r="D412" s="925">
        <v>515</v>
      </c>
      <c r="E412" s="927" t="s">
        <v>52</v>
      </c>
      <c r="F412" s="925" t="s">
        <v>52</v>
      </c>
      <c r="G412" s="925" t="s">
        <v>52</v>
      </c>
      <c r="H412" s="927" t="s">
        <v>43</v>
      </c>
      <c r="I412" s="925"/>
      <c r="J412" s="992"/>
      <c r="K412" s="960"/>
      <c r="L412" s="1"/>
    </row>
    <row r="413" spans="2:12" s="984" customFormat="1" ht="16.3">
      <c r="B413" s="994" t="s">
        <v>68</v>
      </c>
      <c r="C413" s="991" t="s">
        <v>985</v>
      </c>
      <c r="D413" s="925">
        <v>484</v>
      </c>
      <c r="E413" s="927">
        <v>104</v>
      </c>
      <c r="F413" s="925">
        <v>63</v>
      </c>
      <c r="G413" s="925">
        <v>63</v>
      </c>
      <c r="H413" s="927" t="s">
        <v>43</v>
      </c>
      <c r="I413" s="925"/>
      <c r="J413" s="992"/>
      <c r="K413" s="960"/>
      <c r="L413" s="1"/>
    </row>
    <row r="414" spans="2:12" s="984" customFormat="1" ht="16.3">
      <c r="B414" s="994"/>
      <c r="C414" s="991" t="s">
        <v>986</v>
      </c>
      <c r="D414" s="925">
        <v>540</v>
      </c>
      <c r="E414" s="927">
        <v>104</v>
      </c>
      <c r="F414" s="925">
        <v>63</v>
      </c>
      <c r="G414" s="925">
        <v>63</v>
      </c>
      <c r="H414" s="927" t="s">
        <v>43</v>
      </c>
      <c r="I414" s="925"/>
      <c r="J414" s="992"/>
      <c r="K414" s="960"/>
      <c r="L414" s="1"/>
    </row>
    <row r="415" spans="2:12" s="984" customFormat="1" ht="16.3">
      <c r="B415" s="994"/>
      <c r="C415" s="991" t="s">
        <v>987</v>
      </c>
      <c r="D415" s="925">
        <v>810</v>
      </c>
      <c r="E415" s="927">
        <v>104</v>
      </c>
      <c r="F415" s="925">
        <v>63</v>
      </c>
      <c r="G415" s="925">
        <v>63</v>
      </c>
      <c r="H415" s="926" t="s">
        <v>43</v>
      </c>
      <c r="I415" s="925"/>
      <c r="J415" s="992"/>
      <c r="K415" s="960"/>
      <c r="L415" s="1"/>
    </row>
    <row r="416" spans="2:12" s="984" customFormat="1" ht="16.3">
      <c r="B416" s="995"/>
      <c r="C416" s="996" t="s">
        <v>988</v>
      </c>
      <c r="D416" s="997">
        <v>915</v>
      </c>
      <c r="E416" s="933">
        <v>104</v>
      </c>
      <c r="F416" s="997">
        <v>63</v>
      </c>
      <c r="G416" s="997">
        <v>63</v>
      </c>
      <c r="H416" s="998" t="s">
        <v>43</v>
      </c>
      <c r="I416" s="997"/>
      <c r="J416" s="999"/>
      <c r="K416" s="1000"/>
      <c r="L416" s="1"/>
    </row>
    <row r="417" spans="2:12" s="984" customFormat="1" ht="16.3">
      <c r="B417" s="985"/>
      <c r="C417" s="986" t="s">
        <v>978</v>
      </c>
      <c r="D417" s="987">
        <v>365</v>
      </c>
      <c r="E417" s="921">
        <v>104</v>
      </c>
      <c r="F417" s="987">
        <v>63</v>
      </c>
      <c r="G417" s="987">
        <v>63</v>
      </c>
      <c r="H417" s="921" t="s">
        <v>43</v>
      </c>
      <c r="I417" s="987"/>
      <c r="J417" s="988"/>
      <c r="K417" s="960" t="s">
        <v>989</v>
      </c>
      <c r="L417" s="1"/>
    </row>
    <row r="418" spans="2:12" s="984" customFormat="1" ht="16.3">
      <c r="B418" s="990"/>
      <c r="C418" s="991" t="s">
        <v>980</v>
      </c>
      <c r="D418" s="925">
        <v>385</v>
      </c>
      <c r="E418" s="927" t="s">
        <v>52</v>
      </c>
      <c r="F418" s="925" t="s">
        <v>52</v>
      </c>
      <c r="G418" s="925" t="s">
        <v>52</v>
      </c>
      <c r="H418" s="927" t="s">
        <v>43</v>
      </c>
      <c r="I418" s="925"/>
      <c r="J418" s="992"/>
      <c r="K418" s="960"/>
      <c r="L418" s="1"/>
    </row>
    <row r="419" spans="2:12" s="984" customFormat="1" ht="16.3">
      <c r="B419" s="923"/>
      <c r="C419" s="991" t="s">
        <v>983</v>
      </c>
      <c r="D419" s="925">
        <v>502</v>
      </c>
      <c r="E419" s="927">
        <v>104</v>
      </c>
      <c r="F419" s="925">
        <v>63</v>
      </c>
      <c r="G419" s="925">
        <v>63</v>
      </c>
      <c r="H419" s="927" t="s">
        <v>43</v>
      </c>
      <c r="I419" s="925"/>
      <c r="J419" s="992"/>
      <c r="K419" s="960"/>
      <c r="L419" s="1"/>
    </row>
    <row r="420" spans="2:12" s="984" customFormat="1" ht="16.3">
      <c r="B420" s="993"/>
      <c r="C420" s="991" t="s">
        <v>984</v>
      </c>
      <c r="D420" s="925">
        <v>537</v>
      </c>
      <c r="E420" s="927" t="s">
        <v>52</v>
      </c>
      <c r="F420" s="925" t="s">
        <v>52</v>
      </c>
      <c r="G420" s="925" t="s">
        <v>52</v>
      </c>
      <c r="H420" s="927" t="s">
        <v>43</v>
      </c>
      <c r="I420" s="925"/>
      <c r="J420" s="992"/>
      <c r="K420" s="960"/>
      <c r="L420" s="1"/>
    </row>
    <row r="421" spans="2:12" s="984" customFormat="1" ht="16.3">
      <c r="B421" s="994"/>
      <c r="C421" s="991" t="s">
        <v>985</v>
      </c>
      <c r="D421" s="925">
        <v>485</v>
      </c>
      <c r="E421" s="927">
        <v>104</v>
      </c>
      <c r="F421" s="925">
        <v>63</v>
      </c>
      <c r="G421" s="925">
        <v>63</v>
      </c>
      <c r="H421" s="927" t="s">
        <v>43</v>
      </c>
      <c r="I421" s="925"/>
      <c r="J421" s="992"/>
      <c r="K421" s="960"/>
      <c r="L421" s="1"/>
    </row>
    <row r="422" spans="2:12" s="984" customFormat="1" ht="16.3">
      <c r="B422" s="994"/>
      <c r="C422" s="991" t="s">
        <v>986</v>
      </c>
      <c r="D422" s="925">
        <v>541</v>
      </c>
      <c r="E422" s="927">
        <v>104</v>
      </c>
      <c r="F422" s="925">
        <v>63</v>
      </c>
      <c r="G422" s="925">
        <v>63</v>
      </c>
      <c r="H422" s="927" t="s">
        <v>43</v>
      </c>
      <c r="I422" s="925"/>
      <c r="J422" s="992"/>
      <c r="K422" s="960"/>
    </row>
    <row r="423" spans="2:12" s="984" customFormat="1" ht="16.3">
      <c r="B423" s="994"/>
      <c r="C423" s="991" t="s">
        <v>987</v>
      </c>
      <c r="D423" s="925">
        <v>868</v>
      </c>
      <c r="E423" s="927">
        <v>104</v>
      </c>
      <c r="F423" s="925">
        <v>63</v>
      </c>
      <c r="G423" s="925">
        <v>63</v>
      </c>
      <c r="H423" s="926" t="s">
        <v>43</v>
      </c>
      <c r="I423" s="925"/>
      <c r="J423" s="992"/>
      <c r="K423" s="960"/>
    </row>
    <row r="424" spans="2:12" s="984" customFormat="1" ht="16.3">
      <c r="B424" s="995"/>
      <c r="C424" s="996" t="s">
        <v>988</v>
      </c>
      <c r="D424" s="997">
        <v>1051</v>
      </c>
      <c r="E424" s="933">
        <v>104</v>
      </c>
      <c r="F424" s="997">
        <v>63</v>
      </c>
      <c r="G424" s="997">
        <v>63</v>
      </c>
      <c r="H424" s="933" t="s">
        <v>43</v>
      </c>
      <c r="I424" s="997"/>
      <c r="J424" s="999"/>
      <c r="K424" s="1000"/>
    </row>
    <row r="425" spans="2:12" s="984" customFormat="1" ht="16.3">
      <c r="B425" s="985"/>
      <c r="C425" s="986" t="s">
        <v>978</v>
      </c>
      <c r="D425" s="987">
        <v>431</v>
      </c>
      <c r="E425" s="921">
        <v>104</v>
      </c>
      <c r="F425" s="987">
        <v>63</v>
      </c>
      <c r="G425" s="987">
        <v>63</v>
      </c>
      <c r="H425" s="921" t="s">
        <v>43</v>
      </c>
      <c r="I425" s="987"/>
      <c r="J425" s="988"/>
      <c r="K425" s="985" t="s">
        <v>809</v>
      </c>
    </row>
    <row r="426" spans="2:12" s="984" customFormat="1" ht="16.3">
      <c r="B426" s="990"/>
      <c r="C426" s="991" t="s">
        <v>980</v>
      </c>
      <c r="D426" s="925">
        <v>454</v>
      </c>
      <c r="E426" s="927" t="s">
        <v>52</v>
      </c>
      <c r="F426" s="925" t="s">
        <v>52</v>
      </c>
      <c r="G426" s="925" t="s">
        <v>52</v>
      </c>
      <c r="H426" s="927" t="s">
        <v>43</v>
      </c>
      <c r="I426" s="925"/>
      <c r="J426" s="992"/>
      <c r="K426" s="960"/>
    </row>
    <row r="427" spans="2:12" s="984" customFormat="1" ht="16.3">
      <c r="B427" s="923"/>
      <c r="C427" s="991" t="s">
        <v>983</v>
      </c>
      <c r="D427" s="925">
        <v>564</v>
      </c>
      <c r="E427" s="927">
        <v>104</v>
      </c>
      <c r="F427" s="925">
        <v>63</v>
      </c>
      <c r="G427" s="925">
        <v>63</v>
      </c>
      <c r="H427" s="927" t="s">
        <v>43</v>
      </c>
      <c r="I427" s="925"/>
      <c r="J427" s="992"/>
      <c r="K427" s="960"/>
    </row>
    <row r="428" spans="2:12" s="984" customFormat="1" ht="16.3">
      <c r="B428" s="993"/>
      <c r="C428" s="991" t="s">
        <v>984</v>
      </c>
      <c r="D428" s="925">
        <v>595</v>
      </c>
      <c r="E428" s="927" t="s">
        <v>52</v>
      </c>
      <c r="F428" s="925" t="s">
        <v>52</v>
      </c>
      <c r="G428" s="925" t="s">
        <v>52</v>
      </c>
      <c r="H428" s="927" t="s">
        <v>43</v>
      </c>
      <c r="I428" s="925"/>
      <c r="J428" s="992"/>
      <c r="K428" s="960"/>
    </row>
    <row r="429" spans="2:12" s="984" customFormat="1" ht="16.3">
      <c r="B429" s="994"/>
      <c r="C429" s="991" t="s">
        <v>985</v>
      </c>
      <c r="D429" s="925">
        <v>570</v>
      </c>
      <c r="E429" s="927">
        <v>104</v>
      </c>
      <c r="F429" s="925">
        <v>63</v>
      </c>
      <c r="G429" s="925">
        <v>63</v>
      </c>
      <c r="H429" s="927" t="s">
        <v>43</v>
      </c>
      <c r="I429" s="925"/>
      <c r="J429" s="992"/>
      <c r="K429" s="960"/>
    </row>
    <row r="430" spans="2:12" s="984" customFormat="1" ht="16.3">
      <c r="B430" s="994"/>
      <c r="C430" s="991" t="s">
        <v>986</v>
      </c>
      <c r="D430" s="925">
        <v>622</v>
      </c>
      <c r="E430" s="927">
        <v>104</v>
      </c>
      <c r="F430" s="925">
        <v>63</v>
      </c>
      <c r="G430" s="925">
        <v>63</v>
      </c>
      <c r="H430" s="927" t="s">
        <v>43</v>
      </c>
      <c r="I430" s="925"/>
      <c r="J430" s="992"/>
      <c r="K430" s="960"/>
    </row>
    <row r="431" spans="2:12" s="984" customFormat="1" ht="16.3">
      <c r="B431" s="994"/>
      <c r="C431" s="991" t="s">
        <v>987</v>
      </c>
      <c r="D431" s="925">
        <v>1062</v>
      </c>
      <c r="E431" s="927">
        <v>104</v>
      </c>
      <c r="F431" s="925">
        <v>63</v>
      </c>
      <c r="G431" s="925">
        <v>63</v>
      </c>
      <c r="H431" s="926" t="s">
        <v>43</v>
      </c>
      <c r="I431" s="925"/>
      <c r="J431" s="992"/>
      <c r="K431" s="960"/>
    </row>
    <row r="432" spans="2:12" s="984" customFormat="1" ht="16.3">
      <c r="B432" s="995"/>
      <c r="C432" s="996" t="s">
        <v>988</v>
      </c>
      <c r="D432" s="997">
        <v>1161</v>
      </c>
      <c r="E432" s="933">
        <v>104</v>
      </c>
      <c r="F432" s="997">
        <v>63</v>
      </c>
      <c r="G432" s="997">
        <v>63</v>
      </c>
      <c r="H432" s="933" t="s">
        <v>43</v>
      </c>
      <c r="I432" s="997"/>
      <c r="J432" s="999"/>
      <c r="K432" s="1000"/>
    </row>
    <row r="433" spans="2:11" s="984" customFormat="1" ht="16.3">
      <c r="B433" s="985"/>
      <c r="C433" s="986" t="s">
        <v>978</v>
      </c>
      <c r="D433" s="987">
        <v>365</v>
      </c>
      <c r="E433" s="921">
        <v>104</v>
      </c>
      <c r="F433" s="987">
        <v>63</v>
      </c>
      <c r="G433" s="987">
        <v>63</v>
      </c>
      <c r="H433" s="921" t="s">
        <v>43</v>
      </c>
      <c r="I433" s="987"/>
      <c r="J433" s="988"/>
      <c r="K433" s="985" t="s">
        <v>990</v>
      </c>
    </row>
    <row r="434" spans="2:11" s="984" customFormat="1" ht="16.3">
      <c r="B434" s="990"/>
      <c r="C434" s="991" t="s">
        <v>980</v>
      </c>
      <c r="D434" s="925">
        <v>385</v>
      </c>
      <c r="E434" s="927" t="s">
        <v>52</v>
      </c>
      <c r="F434" s="925" t="s">
        <v>52</v>
      </c>
      <c r="G434" s="925" t="s">
        <v>52</v>
      </c>
      <c r="H434" s="927" t="s">
        <v>43</v>
      </c>
      <c r="I434" s="925"/>
      <c r="J434" s="992"/>
      <c r="K434" s="960" t="s">
        <v>991</v>
      </c>
    </row>
    <row r="435" spans="2:11" s="984" customFormat="1" ht="16.3">
      <c r="B435" s="923"/>
      <c r="C435" s="991" t="s">
        <v>983</v>
      </c>
      <c r="D435" s="925">
        <v>502</v>
      </c>
      <c r="E435" s="927">
        <v>104</v>
      </c>
      <c r="F435" s="925">
        <v>63</v>
      </c>
      <c r="G435" s="925">
        <v>63</v>
      </c>
      <c r="H435" s="927" t="s">
        <v>43</v>
      </c>
      <c r="I435" s="925"/>
      <c r="J435" s="992"/>
      <c r="K435" s="960"/>
    </row>
    <row r="436" spans="2:11" s="984" customFormat="1" ht="16.3">
      <c r="B436" s="993"/>
      <c r="C436" s="991" t="s">
        <v>984</v>
      </c>
      <c r="D436" s="925">
        <v>537</v>
      </c>
      <c r="E436" s="927" t="s">
        <v>52</v>
      </c>
      <c r="F436" s="925" t="s">
        <v>52</v>
      </c>
      <c r="G436" s="925" t="s">
        <v>52</v>
      </c>
      <c r="H436" s="927" t="s">
        <v>43</v>
      </c>
      <c r="I436" s="925"/>
      <c r="J436" s="992"/>
      <c r="K436" s="960"/>
    </row>
    <row r="437" spans="2:11" s="984" customFormat="1" ht="16.3">
      <c r="B437" s="994"/>
      <c r="C437" s="991" t="s">
        <v>985</v>
      </c>
      <c r="D437" s="925">
        <v>485</v>
      </c>
      <c r="E437" s="927">
        <v>104</v>
      </c>
      <c r="F437" s="925">
        <v>63</v>
      </c>
      <c r="G437" s="925">
        <v>63</v>
      </c>
      <c r="H437" s="927" t="s">
        <v>43</v>
      </c>
      <c r="I437" s="925"/>
      <c r="J437" s="992"/>
      <c r="K437" s="960"/>
    </row>
    <row r="438" spans="2:11" s="984" customFormat="1" ht="16.3">
      <c r="B438" s="994"/>
      <c r="C438" s="991" t="s">
        <v>986</v>
      </c>
      <c r="D438" s="925">
        <v>541</v>
      </c>
      <c r="E438" s="927">
        <v>104</v>
      </c>
      <c r="F438" s="925">
        <v>63</v>
      </c>
      <c r="G438" s="925">
        <v>63</v>
      </c>
      <c r="H438" s="927" t="s">
        <v>43</v>
      </c>
      <c r="I438" s="925"/>
      <c r="J438" s="992"/>
      <c r="K438" s="960"/>
    </row>
    <row r="439" spans="2:11" s="984" customFormat="1" ht="16.3">
      <c r="B439" s="994"/>
      <c r="C439" s="991" t="s">
        <v>987</v>
      </c>
      <c r="D439" s="925">
        <v>868</v>
      </c>
      <c r="E439" s="927">
        <v>104</v>
      </c>
      <c r="F439" s="925">
        <v>63</v>
      </c>
      <c r="G439" s="925">
        <v>63</v>
      </c>
      <c r="H439" s="926" t="s">
        <v>43</v>
      </c>
      <c r="I439" s="925"/>
      <c r="J439" s="992"/>
      <c r="K439" s="960"/>
    </row>
    <row r="440" spans="2:11" s="984" customFormat="1" ht="16.3">
      <c r="B440" s="995"/>
      <c r="C440" s="996" t="s">
        <v>988</v>
      </c>
      <c r="D440" s="997">
        <v>1051</v>
      </c>
      <c r="E440" s="933">
        <v>104</v>
      </c>
      <c r="F440" s="997">
        <v>63</v>
      </c>
      <c r="G440" s="997">
        <v>63</v>
      </c>
      <c r="H440" s="933" t="s">
        <v>43</v>
      </c>
      <c r="I440" s="997"/>
      <c r="J440" s="999"/>
      <c r="K440" s="1000"/>
    </row>
    <row r="441" spans="2:11" s="984" customFormat="1" ht="16.3">
      <c r="B441" s="1001" t="s">
        <v>471</v>
      </c>
      <c r="C441" s="970"/>
      <c r="D441" s="971"/>
      <c r="E441" s="971"/>
      <c r="F441" s="971"/>
      <c r="G441" s="971"/>
      <c r="H441" s="971"/>
      <c r="I441" s="971"/>
      <c r="J441" s="971"/>
      <c r="K441" s="974"/>
    </row>
    <row r="442" spans="2:11" s="984" customFormat="1" ht="16.3">
      <c r="B442" s="1002" t="s">
        <v>992</v>
      </c>
      <c r="C442" s="1003"/>
      <c r="D442" s="1004"/>
      <c r="E442" s="1005"/>
      <c r="F442" s="1005"/>
      <c r="G442" s="1005"/>
      <c r="H442" s="1005"/>
      <c r="I442" s="1005"/>
      <c r="J442" s="1005"/>
      <c r="K442" s="1006"/>
    </row>
    <row r="443" spans="2:11" s="984" customFormat="1" ht="16.3">
      <c r="B443" s="1002" t="s">
        <v>993</v>
      </c>
      <c r="C443" s="1003"/>
      <c r="D443" s="1004"/>
      <c r="E443" s="1005"/>
      <c r="F443" s="1005"/>
      <c r="G443" s="1005"/>
      <c r="H443" s="1005"/>
      <c r="I443" s="1005"/>
      <c r="J443" s="1005"/>
      <c r="K443" s="1006"/>
    </row>
    <row r="444" spans="2:11" s="984" customFormat="1" ht="16.3">
      <c r="B444" s="1007" t="s">
        <v>472</v>
      </c>
      <c r="C444" s="1003"/>
      <c r="D444" s="1004"/>
      <c r="E444" s="1005"/>
      <c r="F444" s="1005"/>
      <c r="G444" s="1005"/>
      <c r="H444" s="1005"/>
      <c r="I444" s="1005"/>
      <c r="J444" s="1005"/>
      <c r="K444" s="1006"/>
    </row>
    <row r="445" spans="2:11" s="984" customFormat="1" ht="16.3">
      <c r="B445" s="1001" t="s">
        <v>473</v>
      </c>
      <c r="C445" s="1003"/>
      <c r="D445" s="1004"/>
      <c r="E445" s="1005"/>
      <c r="F445" s="1005"/>
      <c r="G445" s="1005"/>
      <c r="H445" s="1005"/>
      <c r="I445" s="1005"/>
      <c r="J445" s="1005"/>
      <c r="K445" s="1006"/>
    </row>
    <row r="446" spans="2:11" s="984" customFormat="1" ht="16.3">
      <c r="B446" s="1007" t="s">
        <v>902</v>
      </c>
      <c r="C446" s="1003"/>
      <c r="D446" s="1004"/>
      <c r="E446" s="1005"/>
      <c r="F446" s="1005"/>
      <c r="G446" s="1005"/>
      <c r="H446" s="1005"/>
      <c r="I446" s="1005"/>
      <c r="J446" s="1005"/>
      <c r="K446" s="1006"/>
    </row>
    <row r="447" spans="2:11" s="984" customFormat="1" ht="16.3">
      <c r="B447" s="1008" t="s">
        <v>474</v>
      </c>
      <c r="C447" s="976"/>
      <c r="D447" s="977"/>
      <c r="E447" s="977"/>
      <c r="F447" s="977"/>
      <c r="G447" s="977"/>
      <c r="H447" s="977"/>
      <c r="I447" s="977"/>
      <c r="J447" s="977"/>
      <c r="K447" s="983"/>
    </row>
    <row r="448" spans="2:11" s="984" customFormat="1" ht="16.3">
      <c r="B448" s="1008"/>
      <c r="C448" s="976"/>
      <c r="D448" s="977"/>
      <c r="E448" s="977"/>
      <c r="F448" s="977"/>
      <c r="G448" s="977"/>
      <c r="H448" s="977"/>
      <c r="I448" s="977"/>
      <c r="J448" s="977"/>
      <c r="K448" s="983"/>
    </row>
    <row r="449" spans="2:12" s="47" customFormat="1" ht="19.05">
      <c r="B449" s="422" t="s">
        <v>51</v>
      </c>
      <c r="C449" s="423"/>
      <c r="D449" s="409"/>
      <c r="E449" s="409"/>
      <c r="F449" s="409"/>
      <c r="G449" s="409"/>
      <c r="H449" s="409"/>
      <c r="I449" s="409"/>
      <c r="J449" s="409"/>
      <c r="K449" s="424"/>
    </row>
    <row r="450" spans="2:12" ht="16.3" hidden="1">
      <c r="B450" s="610" t="s">
        <v>737</v>
      </c>
      <c r="C450" s="505" t="s">
        <v>738</v>
      </c>
      <c r="D450" s="611">
        <v>700</v>
      </c>
      <c r="E450" s="506">
        <v>145</v>
      </c>
      <c r="F450" s="617">
        <v>23</v>
      </c>
      <c r="G450" s="611">
        <v>23</v>
      </c>
      <c r="H450" s="506" t="s">
        <v>43</v>
      </c>
      <c r="I450" s="611"/>
      <c r="J450" s="611"/>
      <c r="K450" s="509" t="s">
        <v>745</v>
      </c>
      <c r="L450" s="235"/>
    </row>
    <row r="451" spans="2:12" ht="16.3" hidden="1">
      <c r="B451" s="610"/>
      <c r="C451" s="505" t="s">
        <v>739</v>
      </c>
      <c r="D451" s="611">
        <v>810</v>
      </c>
      <c r="E451" s="506">
        <v>145</v>
      </c>
      <c r="F451" s="611">
        <v>23</v>
      </c>
      <c r="G451" s="611">
        <v>23</v>
      </c>
      <c r="H451" s="506" t="s">
        <v>43</v>
      </c>
      <c r="I451" s="611"/>
      <c r="J451" s="611"/>
      <c r="K451" s="509"/>
      <c r="L451" s="235"/>
    </row>
    <row r="452" spans="2:12" ht="16.3" hidden="1">
      <c r="B452" s="612" t="s">
        <v>740</v>
      </c>
      <c r="C452" s="505" t="s">
        <v>741</v>
      </c>
      <c r="D452" s="611">
        <v>1168</v>
      </c>
      <c r="E452" s="506">
        <v>145</v>
      </c>
      <c r="F452" s="611">
        <v>23</v>
      </c>
      <c r="G452" s="611">
        <v>23</v>
      </c>
      <c r="H452" s="506" t="s">
        <v>43</v>
      </c>
      <c r="I452" s="611"/>
      <c r="J452" s="611"/>
      <c r="K452" s="509"/>
      <c r="L452" s="235"/>
    </row>
    <row r="453" spans="2:12" ht="16.3" hidden="1">
      <c r="B453" s="613" t="s">
        <v>51</v>
      </c>
      <c r="C453" s="505" t="s">
        <v>742</v>
      </c>
      <c r="D453" s="611">
        <v>1429</v>
      </c>
      <c r="E453" s="506">
        <v>145</v>
      </c>
      <c r="F453" s="611">
        <v>23</v>
      </c>
      <c r="G453" s="611">
        <v>23</v>
      </c>
      <c r="H453" s="506" t="s">
        <v>43</v>
      </c>
      <c r="I453" s="611"/>
      <c r="J453" s="611"/>
      <c r="K453" s="509"/>
      <c r="L453" s="235"/>
    </row>
    <row r="454" spans="2:12" ht="16.3" hidden="1">
      <c r="B454" s="613"/>
      <c r="C454" s="505" t="s">
        <v>744</v>
      </c>
      <c r="D454" s="611">
        <v>1605</v>
      </c>
      <c r="E454" s="506">
        <v>145</v>
      </c>
      <c r="F454" s="611">
        <v>23</v>
      </c>
      <c r="G454" s="611">
        <v>23</v>
      </c>
      <c r="H454" s="506" t="s">
        <v>43</v>
      </c>
      <c r="I454" s="611"/>
      <c r="J454" s="611"/>
      <c r="K454" s="614"/>
      <c r="L454" s="235"/>
    </row>
    <row r="455" spans="2:12" ht="16.3" hidden="1">
      <c r="B455" s="618"/>
      <c r="C455" s="615" t="s">
        <v>743</v>
      </c>
      <c r="D455" s="512">
        <v>2350</v>
      </c>
      <c r="E455" s="513">
        <v>145</v>
      </c>
      <c r="F455" s="512">
        <v>23</v>
      </c>
      <c r="G455" s="512">
        <v>23</v>
      </c>
      <c r="H455" s="513" t="s">
        <v>43</v>
      </c>
      <c r="I455" s="512"/>
      <c r="J455" s="512"/>
      <c r="K455" s="616"/>
      <c r="L455" s="235"/>
    </row>
    <row r="456" spans="2:12" ht="16.3" hidden="1">
      <c r="B456" s="610"/>
      <c r="C456" s="505" t="s">
        <v>738</v>
      </c>
      <c r="D456" s="611">
        <v>605</v>
      </c>
      <c r="E456" s="506">
        <v>145</v>
      </c>
      <c r="F456" s="617">
        <v>23</v>
      </c>
      <c r="G456" s="611">
        <v>23</v>
      </c>
      <c r="H456" s="506" t="s">
        <v>43</v>
      </c>
      <c r="I456" s="611"/>
      <c r="J456" s="611"/>
      <c r="K456" s="509" t="s">
        <v>746</v>
      </c>
      <c r="L456" s="235"/>
    </row>
    <row r="457" spans="2:12" ht="16.3" hidden="1">
      <c r="B457" s="610"/>
      <c r="C457" s="505" t="s">
        <v>739</v>
      </c>
      <c r="D457" s="611">
        <v>713</v>
      </c>
      <c r="E457" s="506">
        <v>145</v>
      </c>
      <c r="F457" s="611">
        <v>23</v>
      </c>
      <c r="G457" s="611">
        <v>23</v>
      </c>
      <c r="H457" s="506" t="s">
        <v>43</v>
      </c>
      <c r="I457" s="611"/>
      <c r="J457" s="611"/>
      <c r="K457" s="509"/>
      <c r="L457" s="235"/>
    </row>
    <row r="458" spans="2:12" ht="16.3" hidden="1">
      <c r="B458" s="612"/>
      <c r="C458" s="505" t="s">
        <v>741</v>
      </c>
      <c r="D458" s="611">
        <v>938</v>
      </c>
      <c r="E458" s="506">
        <v>145</v>
      </c>
      <c r="F458" s="611">
        <v>23</v>
      </c>
      <c r="G458" s="611">
        <v>23</v>
      </c>
      <c r="H458" s="506" t="s">
        <v>43</v>
      </c>
      <c r="I458" s="611"/>
      <c r="J458" s="611"/>
      <c r="K458" s="509"/>
      <c r="L458" s="235"/>
    </row>
    <row r="459" spans="2:12" ht="16.3" hidden="1">
      <c r="B459" s="613"/>
      <c r="C459" s="505" t="s">
        <v>742</v>
      </c>
      <c r="D459" s="611">
        <v>1355</v>
      </c>
      <c r="E459" s="506">
        <v>145</v>
      </c>
      <c r="F459" s="611">
        <v>23</v>
      </c>
      <c r="G459" s="611">
        <v>23</v>
      </c>
      <c r="H459" s="506" t="s">
        <v>43</v>
      </c>
      <c r="I459" s="611"/>
      <c r="J459" s="611"/>
      <c r="K459" s="509"/>
      <c r="L459" s="235"/>
    </row>
    <row r="460" spans="2:12" ht="16.3" hidden="1">
      <c r="B460" s="613"/>
      <c r="C460" s="505" t="s">
        <v>744</v>
      </c>
      <c r="D460" s="611">
        <v>1532</v>
      </c>
      <c r="E460" s="506">
        <v>145</v>
      </c>
      <c r="F460" s="611">
        <v>23</v>
      </c>
      <c r="G460" s="611">
        <v>23</v>
      </c>
      <c r="H460" s="506" t="s">
        <v>43</v>
      </c>
      <c r="I460" s="611"/>
      <c r="J460" s="611"/>
      <c r="K460" s="614"/>
      <c r="L460" s="235"/>
    </row>
    <row r="461" spans="2:12" ht="16.3" hidden="1">
      <c r="B461" s="613"/>
      <c r="C461" s="615" t="s">
        <v>743</v>
      </c>
      <c r="D461" s="512">
        <v>2171</v>
      </c>
      <c r="E461" s="513">
        <v>145</v>
      </c>
      <c r="F461" s="512">
        <v>23</v>
      </c>
      <c r="G461" s="512">
        <v>23</v>
      </c>
      <c r="H461" s="513" t="s">
        <v>43</v>
      </c>
      <c r="I461" s="512"/>
      <c r="J461" s="512"/>
      <c r="K461" s="616"/>
      <c r="L461" s="235"/>
    </row>
    <row r="462" spans="2:12" ht="16.3" hidden="1">
      <c r="B462" s="610"/>
      <c r="C462" s="505" t="s">
        <v>738</v>
      </c>
      <c r="D462" s="611">
        <v>563</v>
      </c>
      <c r="E462" s="506">
        <v>145</v>
      </c>
      <c r="F462" s="617">
        <v>23</v>
      </c>
      <c r="G462" s="611">
        <v>23</v>
      </c>
      <c r="H462" s="506" t="s">
        <v>43</v>
      </c>
      <c r="I462" s="611"/>
      <c r="J462" s="611"/>
      <c r="K462" s="509" t="s">
        <v>747</v>
      </c>
      <c r="L462" s="235"/>
    </row>
    <row r="463" spans="2:12" ht="16.3" hidden="1">
      <c r="B463" s="610"/>
      <c r="C463" s="505" t="s">
        <v>739</v>
      </c>
      <c r="D463" s="611">
        <v>651</v>
      </c>
      <c r="E463" s="506">
        <v>145</v>
      </c>
      <c r="F463" s="611">
        <v>23</v>
      </c>
      <c r="G463" s="611">
        <v>23</v>
      </c>
      <c r="H463" s="506" t="s">
        <v>43</v>
      </c>
      <c r="I463" s="611"/>
      <c r="J463" s="611"/>
      <c r="K463" s="509"/>
      <c r="L463" s="235"/>
    </row>
    <row r="464" spans="2:12" ht="16.3" hidden="1">
      <c r="B464" s="612"/>
      <c r="C464" s="505" t="s">
        <v>741</v>
      </c>
      <c r="D464" s="611">
        <v>871</v>
      </c>
      <c r="E464" s="506">
        <v>145</v>
      </c>
      <c r="F464" s="611">
        <v>23</v>
      </c>
      <c r="G464" s="611">
        <v>23</v>
      </c>
      <c r="H464" s="506" t="s">
        <v>43</v>
      </c>
      <c r="I464" s="611"/>
      <c r="J464" s="611"/>
      <c r="K464" s="509"/>
      <c r="L464" s="235"/>
    </row>
    <row r="465" spans="1:12" ht="16.3" hidden="1">
      <c r="B465" s="613"/>
      <c r="C465" s="505" t="s">
        <v>742</v>
      </c>
      <c r="D465" s="611">
        <v>1299</v>
      </c>
      <c r="E465" s="506">
        <v>145</v>
      </c>
      <c r="F465" s="611">
        <v>23</v>
      </c>
      <c r="G465" s="611">
        <v>23</v>
      </c>
      <c r="H465" s="506" t="s">
        <v>43</v>
      </c>
      <c r="I465" s="611"/>
      <c r="J465" s="611"/>
      <c r="K465" s="509"/>
      <c r="L465" s="235"/>
    </row>
    <row r="466" spans="1:12" ht="16.3" hidden="1">
      <c r="B466" s="613"/>
      <c r="C466" s="505" t="s">
        <v>744</v>
      </c>
      <c r="D466" s="611">
        <v>1508</v>
      </c>
      <c r="E466" s="506">
        <v>145</v>
      </c>
      <c r="F466" s="611">
        <v>23</v>
      </c>
      <c r="G466" s="611">
        <v>23</v>
      </c>
      <c r="H466" s="506" t="s">
        <v>43</v>
      </c>
      <c r="I466" s="611"/>
      <c r="J466" s="611"/>
      <c r="K466" s="614"/>
      <c r="L466" s="235"/>
    </row>
    <row r="467" spans="1:12" ht="16.3" hidden="1">
      <c r="B467" s="618"/>
      <c r="C467" s="615" t="s">
        <v>743</v>
      </c>
      <c r="D467" s="512">
        <v>2122</v>
      </c>
      <c r="E467" s="513">
        <v>145</v>
      </c>
      <c r="F467" s="512">
        <v>23</v>
      </c>
      <c r="G467" s="512">
        <v>23</v>
      </c>
      <c r="H467" s="513" t="s">
        <v>43</v>
      </c>
      <c r="I467" s="512"/>
      <c r="J467" s="512"/>
      <c r="K467" s="616"/>
      <c r="L467" s="235"/>
    </row>
    <row r="468" spans="1:12" ht="16.3" hidden="1">
      <c r="B468" s="610"/>
      <c r="C468" s="505" t="s">
        <v>738</v>
      </c>
      <c r="D468" s="611">
        <v>857</v>
      </c>
      <c r="E468" s="506">
        <v>145</v>
      </c>
      <c r="F468" s="617">
        <v>23</v>
      </c>
      <c r="G468" s="611">
        <v>23</v>
      </c>
      <c r="H468" s="506" t="s">
        <v>43</v>
      </c>
      <c r="I468" s="611"/>
      <c r="J468" s="611"/>
      <c r="K468" s="509" t="s">
        <v>748</v>
      </c>
      <c r="L468" s="235"/>
    </row>
    <row r="469" spans="1:12" ht="16.3" hidden="1">
      <c r="B469" s="610"/>
      <c r="C469" s="505" t="s">
        <v>739</v>
      </c>
      <c r="D469" s="611">
        <v>1009</v>
      </c>
      <c r="E469" s="506">
        <v>145</v>
      </c>
      <c r="F469" s="611">
        <v>23</v>
      </c>
      <c r="G469" s="611">
        <v>23</v>
      </c>
      <c r="H469" s="506" t="s">
        <v>43</v>
      </c>
      <c r="I469" s="611"/>
      <c r="J469" s="611"/>
      <c r="K469" s="509"/>
      <c r="L469" s="235"/>
    </row>
    <row r="470" spans="1:12" ht="16.3" hidden="1">
      <c r="B470" s="612"/>
      <c r="C470" s="505" t="s">
        <v>741</v>
      </c>
      <c r="D470" s="611">
        <v>1306</v>
      </c>
      <c r="E470" s="506">
        <v>145</v>
      </c>
      <c r="F470" s="611">
        <v>23</v>
      </c>
      <c r="G470" s="611">
        <v>23</v>
      </c>
      <c r="H470" s="506" t="s">
        <v>43</v>
      </c>
      <c r="I470" s="611"/>
      <c r="J470" s="611"/>
      <c r="K470" s="509"/>
      <c r="L470" s="235"/>
    </row>
    <row r="471" spans="1:12" ht="16.3" hidden="1">
      <c r="B471" s="613"/>
      <c r="C471" s="505" t="s">
        <v>742</v>
      </c>
      <c r="D471" s="611">
        <v>1557</v>
      </c>
      <c r="E471" s="506">
        <v>145</v>
      </c>
      <c r="F471" s="611">
        <v>23</v>
      </c>
      <c r="G471" s="611">
        <v>23</v>
      </c>
      <c r="H471" s="506" t="s">
        <v>43</v>
      </c>
      <c r="I471" s="611"/>
      <c r="J471" s="611"/>
      <c r="K471" s="509"/>
      <c r="L471" s="235"/>
    </row>
    <row r="472" spans="1:12" ht="16.3" hidden="1">
      <c r="B472" s="613"/>
      <c r="C472" s="505" t="s">
        <v>744</v>
      </c>
      <c r="D472" s="611">
        <v>1728</v>
      </c>
      <c r="E472" s="506">
        <v>145</v>
      </c>
      <c r="F472" s="611">
        <v>23</v>
      </c>
      <c r="G472" s="611">
        <v>23</v>
      </c>
      <c r="H472" s="506" t="s">
        <v>43</v>
      </c>
      <c r="I472" s="611"/>
      <c r="J472" s="611"/>
      <c r="K472" s="614"/>
      <c r="L472" s="235"/>
    </row>
    <row r="473" spans="1:12" ht="16.3" hidden="1">
      <c r="B473" s="618" t="s">
        <v>768</v>
      </c>
      <c r="C473" s="615" t="s">
        <v>743</v>
      </c>
      <c r="D473" s="512">
        <v>2609</v>
      </c>
      <c r="E473" s="513">
        <v>145</v>
      </c>
      <c r="F473" s="512">
        <v>23</v>
      </c>
      <c r="G473" s="512">
        <v>23</v>
      </c>
      <c r="H473" s="513" t="s">
        <v>43</v>
      </c>
      <c r="I473" s="512"/>
      <c r="J473" s="512"/>
      <c r="K473" s="616"/>
      <c r="L473" s="235"/>
    </row>
    <row r="474" spans="1:12" s="1" customFormat="1" ht="16.3" hidden="1">
      <c r="A474" s="501"/>
      <c r="B474" s="619" t="s">
        <v>769</v>
      </c>
      <c r="C474" s="56"/>
      <c r="D474" s="45"/>
      <c r="E474" s="45"/>
      <c r="F474" s="45"/>
      <c r="G474" s="45"/>
      <c r="H474" s="45"/>
      <c r="I474" s="45"/>
      <c r="J474" s="45"/>
      <c r="K474" s="604"/>
    </row>
    <row r="475" spans="1:12" s="1" customFormat="1" ht="16.3" hidden="1">
      <c r="B475" s="619" t="s">
        <v>770</v>
      </c>
      <c r="C475" s="56"/>
      <c r="D475" s="45"/>
      <c r="E475" s="45"/>
      <c r="F475" s="45"/>
      <c r="G475" s="45"/>
      <c r="H475" s="45"/>
      <c r="I475" s="45"/>
      <c r="J475" s="45"/>
      <c r="K475" s="604"/>
    </row>
    <row r="476" spans="1:12" s="1" customFormat="1" ht="16.3" hidden="1">
      <c r="B476" s="619" t="s">
        <v>771</v>
      </c>
      <c r="C476" s="56"/>
      <c r="D476" s="45"/>
      <c r="E476" s="45"/>
      <c r="F476" s="45"/>
      <c r="G476" s="45"/>
      <c r="H476" s="45"/>
      <c r="I476" s="45"/>
      <c r="J476" s="45"/>
      <c r="K476" s="604"/>
    </row>
    <row r="477" spans="1:12" s="1" customFormat="1" ht="16.3" hidden="1">
      <c r="B477" s="619" t="s">
        <v>415</v>
      </c>
      <c r="C477" s="56"/>
      <c r="D477" s="45"/>
      <c r="E477" s="45"/>
      <c r="F477" s="45"/>
      <c r="G477" s="45"/>
      <c r="H477" s="45"/>
      <c r="I477" s="45"/>
      <c r="J477" s="45"/>
      <c r="K477" s="604"/>
    </row>
    <row r="478" spans="1:12" s="1" customFormat="1" ht="16.3" hidden="1">
      <c r="B478" s="619" t="s">
        <v>416</v>
      </c>
      <c r="C478" s="56"/>
      <c r="D478" s="45"/>
      <c r="E478" s="45"/>
      <c r="F478" s="45"/>
      <c r="G478" s="45"/>
      <c r="H478" s="45"/>
      <c r="I478" s="45"/>
      <c r="J478" s="45"/>
      <c r="K478" s="604"/>
    </row>
    <row r="479" spans="1:12" s="1" customFormat="1" ht="16.3" hidden="1">
      <c r="B479" s="619" t="s">
        <v>749</v>
      </c>
      <c r="C479" s="56"/>
      <c r="D479" s="45"/>
      <c r="E479" s="45"/>
      <c r="F479" s="45"/>
      <c r="G479" s="45"/>
      <c r="H479" s="45"/>
      <c r="I479" s="45"/>
      <c r="J479" s="45"/>
      <c r="K479" s="604"/>
    </row>
    <row r="480" spans="1:12" s="236" customFormat="1" ht="16.3" hidden="1">
      <c r="B480" s="538" t="s">
        <v>750</v>
      </c>
      <c r="C480" s="539"/>
      <c r="D480" s="45"/>
      <c r="E480" s="45"/>
      <c r="F480" s="45"/>
      <c r="G480" s="46"/>
      <c r="H480" s="46"/>
      <c r="I480" s="45"/>
      <c r="J480" s="45"/>
      <c r="K480" s="604"/>
    </row>
    <row r="481" spans="2:11" s="236" customFormat="1" ht="16.3" hidden="1">
      <c r="B481" s="538" t="s">
        <v>751</v>
      </c>
      <c r="C481" s="539"/>
      <c r="D481" s="45"/>
      <c r="E481" s="45"/>
      <c r="F481" s="45"/>
      <c r="G481" s="46"/>
      <c r="H481" s="46"/>
      <c r="I481" s="45"/>
      <c r="J481" s="45"/>
      <c r="K481" s="604"/>
    </row>
    <row r="482" spans="2:11" s="1" customFormat="1" ht="16.3" hidden="1">
      <c r="B482" s="442" t="s">
        <v>417</v>
      </c>
      <c r="C482" s="551"/>
      <c r="D482" s="550"/>
      <c r="E482" s="550"/>
      <c r="F482" s="550"/>
      <c r="G482" s="550"/>
      <c r="H482" s="550"/>
      <c r="I482" s="550"/>
      <c r="J482" s="550"/>
      <c r="K482" s="605"/>
    </row>
    <row r="483" spans="2:11" s="1" customFormat="1" ht="16.3" hidden="1">
      <c r="B483" s="552"/>
      <c r="C483" s="502"/>
      <c r="D483" s="503"/>
      <c r="E483" s="503"/>
      <c r="F483" s="503"/>
      <c r="G483" s="503"/>
      <c r="H483" s="503"/>
      <c r="I483" s="503"/>
      <c r="J483" s="503"/>
      <c r="K483" s="630"/>
    </row>
    <row r="484" spans="2:11" ht="16.3">
      <c r="B484" s="1009" t="s">
        <v>54</v>
      </c>
      <c r="C484" s="1010" t="s">
        <v>994</v>
      </c>
      <c r="D484" s="1011">
        <v>103</v>
      </c>
      <c r="E484" s="1012">
        <v>40</v>
      </c>
      <c r="F484" s="1012">
        <v>25</v>
      </c>
      <c r="G484" s="1013">
        <v>15</v>
      </c>
      <c r="H484" s="1014" t="s">
        <v>246</v>
      </c>
      <c r="I484" s="1015"/>
      <c r="J484" s="1014"/>
      <c r="K484" s="1016" t="s">
        <v>933</v>
      </c>
    </row>
    <row r="485" spans="2:11" ht="16.3">
      <c r="B485" s="1017" t="s">
        <v>995</v>
      </c>
      <c r="C485" s="1018" t="s">
        <v>996</v>
      </c>
      <c r="D485" s="1019">
        <v>123</v>
      </c>
      <c r="E485" s="1020">
        <v>40</v>
      </c>
      <c r="F485" s="1020">
        <v>25</v>
      </c>
      <c r="G485" s="1021">
        <v>15</v>
      </c>
      <c r="H485" s="1022" t="s">
        <v>246</v>
      </c>
      <c r="I485" s="1023"/>
      <c r="J485" s="1022"/>
      <c r="K485" s="1024"/>
    </row>
    <row r="486" spans="2:11" ht="16.3">
      <c r="B486" s="1025"/>
      <c r="C486" s="1010" t="s">
        <v>994</v>
      </c>
      <c r="D486" s="958">
        <v>127</v>
      </c>
      <c r="E486" s="1012">
        <v>40</v>
      </c>
      <c r="F486" s="1012">
        <v>25</v>
      </c>
      <c r="G486" s="1013">
        <v>15</v>
      </c>
      <c r="H486" s="1026" t="s">
        <v>246</v>
      </c>
      <c r="I486" s="1027"/>
      <c r="J486" s="1028"/>
      <c r="K486" s="928" t="s">
        <v>809</v>
      </c>
    </row>
    <row r="487" spans="2:11" ht="16.3">
      <c r="B487" s="1025"/>
      <c r="C487" s="1018" t="s">
        <v>996</v>
      </c>
      <c r="D487" s="1019">
        <v>147</v>
      </c>
      <c r="E487" s="1029">
        <v>40</v>
      </c>
      <c r="F487" s="1029">
        <v>25</v>
      </c>
      <c r="G487" s="1030">
        <v>15</v>
      </c>
      <c r="H487" s="1031" t="s">
        <v>246</v>
      </c>
      <c r="I487" s="1022"/>
      <c r="J487" s="1032"/>
      <c r="K487" s="1033"/>
    </row>
    <row r="488" spans="2:11" ht="16.3">
      <c r="B488" s="1025"/>
      <c r="C488" s="1010" t="s">
        <v>994</v>
      </c>
      <c r="D488" s="958">
        <v>103</v>
      </c>
      <c r="E488" s="1020">
        <v>40</v>
      </c>
      <c r="F488" s="1020">
        <v>25</v>
      </c>
      <c r="G488" s="1021">
        <v>15</v>
      </c>
      <c r="H488" s="1026" t="s">
        <v>246</v>
      </c>
      <c r="I488" s="1027"/>
      <c r="J488" s="1028"/>
      <c r="K488" s="928" t="s">
        <v>997</v>
      </c>
    </row>
    <row r="489" spans="2:11" ht="16.3">
      <c r="B489" s="1025"/>
      <c r="C489" s="1018" t="s">
        <v>996</v>
      </c>
      <c r="D489" s="1019">
        <v>123</v>
      </c>
      <c r="E489" s="1029">
        <v>40</v>
      </c>
      <c r="F489" s="1029">
        <v>25</v>
      </c>
      <c r="G489" s="1030">
        <v>15</v>
      </c>
      <c r="H489" s="1031" t="s">
        <v>246</v>
      </c>
      <c r="I489" s="1022"/>
      <c r="J489" s="1032"/>
      <c r="K489" s="1033"/>
    </row>
    <row r="490" spans="2:11" ht="16.3">
      <c r="B490" s="1025"/>
      <c r="C490" s="1010" t="s">
        <v>994</v>
      </c>
      <c r="D490" s="958">
        <v>105</v>
      </c>
      <c r="E490" s="1020">
        <v>40</v>
      </c>
      <c r="F490" s="1020">
        <v>25</v>
      </c>
      <c r="G490" s="1021">
        <v>15</v>
      </c>
      <c r="H490" s="1026" t="s">
        <v>246</v>
      </c>
      <c r="I490" s="1027"/>
      <c r="J490" s="1028"/>
      <c r="K490" s="928" t="s">
        <v>998</v>
      </c>
    </row>
    <row r="491" spans="2:11" ht="16.3">
      <c r="B491" s="1025"/>
      <c r="C491" s="1034" t="s">
        <v>996</v>
      </c>
      <c r="D491" s="1019">
        <v>125</v>
      </c>
      <c r="E491" s="1029">
        <v>40</v>
      </c>
      <c r="F491" s="1029">
        <v>25</v>
      </c>
      <c r="G491" s="1030">
        <v>15</v>
      </c>
      <c r="H491" s="1031" t="s">
        <v>246</v>
      </c>
      <c r="I491" s="1022"/>
      <c r="J491" s="1032"/>
      <c r="K491" s="1033"/>
    </row>
    <row r="492" spans="2:11" ht="16.3">
      <c r="B492" s="1007"/>
      <c r="C492" s="1035"/>
      <c r="D492" s="1036"/>
      <c r="E492" s="1021"/>
      <c r="F492" s="1021"/>
      <c r="G492" s="1021"/>
      <c r="H492" s="1037"/>
      <c r="I492" s="1037"/>
      <c r="J492" s="1037"/>
      <c r="K492" s="1016"/>
    </row>
    <row r="493" spans="2:11" ht="16.3">
      <c r="B493" s="1038" t="s">
        <v>999</v>
      </c>
      <c r="C493" s="1039"/>
      <c r="D493" s="971"/>
      <c r="E493" s="971"/>
      <c r="F493" s="971"/>
      <c r="G493" s="971"/>
      <c r="H493" s="971"/>
      <c r="I493" s="971"/>
      <c r="J493" s="971"/>
      <c r="K493" s="972"/>
    </row>
    <row r="494" spans="2:11" ht="16.3">
      <c r="B494" s="1038" t="s">
        <v>1000</v>
      </c>
      <c r="C494" s="1039"/>
      <c r="D494" s="811"/>
      <c r="E494" s="811"/>
      <c r="F494" s="811"/>
      <c r="G494" s="811"/>
      <c r="H494" s="811"/>
      <c r="I494" s="1040"/>
      <c r="J494" s="811"/>
      <c r="K494" s="1041"/>
    </row>
    <row r="495" spans="2:11" ht="16.3">
      <c r="B495" s="1038" t="s">
        <v>1001</v>
      </c>
      <c r="C495" s="1039"/>
      <c r="D495" s="811"/>
      <c r="E495" s="811"/>
      <c r="F495" s="811"/>
      <c r="G495" s="811"/>
      <c r="H495" s="811"/>
      <c r="I495" s="811"/>
      <c r="J495" s="811"/>
      <c r="K495" s="1041"/>
    </row>
    <row r="496" spans="2:11" ht="16.3">
      <c r="B496" s="1038" t="s">
        <v>1002</v>
      </c>
      <c r="C496" s="1039"/>
      <c r="D496" s="811"/>
      <c r="E496" s="811"/>
      <c r="F496" s="811"/>
      <c r="G496" s="811"/>
      <c r="H496" s="811"/>
      <c r="I496" s="811"/>
      <c r="J496" s="811"/>
      <c r="K496" s="1041"/>
    </row>
    <row r="497" spans="1:91" ht="16.3">
      <c r="B497" s="1042" t="s">
        <v>417</v>
      </c>
      <c r="C497" s="1043"/>
      <c r="D497" s="820"/>
      <c r="E497" s="820"/>
      <c r="F497" s="820"/>
      <c r="G497" s="820"/>
      <c r="H497" s="820"/>
      <c r="I497" s="820"/>
      <c r="J497" s="820"/>
      <c r="K497" s="1044"/>
    </row>
    <row r="498" spans="1:91" s="726" customFormat="1" ht="16.3">
      <c r="A498" s="774"/>
      <c r="B498" s="1045"/>
      <c r="C498" s="1046"/>
      <c r="D498" s="1047"/>
      <c r="E498" s="1048"/>
      <c r="F498" s="1048"/>
      <c r="G498" s="1048"/>
      <c r="H498" s="1048"/>
      <c r="I498" s="1048"/>
      <c r="J498" s="1048"/>
      <c r="K498" s="1049"/>
      <c r="L498" s="774"/>
      <c r="M498" s="774"/>
      <c r="N498" s="774"/>
      <c r="O498" s="774"/>
      <c r="P498" s="774"/>
      <c r="Q498" s="774"/>
      <c r="R498" s="774"/>
      <c r="S498" s="774"/>
      <c r="T498" s="774"/>
      <c r="U498" s="774"/>
      <c r="V498" s="774"/>
      <c r="W498" s="774"/>
      <c r="X498" s="774"/>
      <c r="Y498" s="774"/>
      <c r="Z498" s="774"/>
      <c r="AA498" s="774"/>
      <c r="AB498" s="774"/>
      <c r="AC498" s="774"/>
      <c r="AD498" s="774"/>
      <c r="AE498" s="774"/>
      <c r="AF498" s="774"/>
      <c r="AG498" s="774"/>
      <c r="AH498" s="774"/>
      <c r="AI498" s="774"/>
      <c r="AJ498" s="774"/>
      <c r="AK498" s="774"/>
      <c r="AL498" s="774"/>
      <c r="AM498" s="774"/>
      <c r="AN498" s="774"/>
      <c r="AO498" s="774"/>
      <c r="AP498" s="774"/>
      <c r="AQ498" s="774"/>
      <c r="AR498" s="774"/>
      <c r="AS498" s="774"/>
      <c r="AT498" s="774"/>
      <c r="AU498" s="774"/>
      <c r="AV498" s="774"/>
      <c r="AW498" s="774"/>
      <c r="AX498" s="774"/>
      <c r="AY498" s="774"/>
      <c r="AZ498" s="774"/>
      <c r="BA498" s="774"/>
      <c r="BB498" s="774"/>
      <c r="BC498" s="774"/>
      <c r="BD498" s="774"/>
      <c r="BE498" s="774"/>
      <c r="BF498" s="774"/>
      <c r="BG498" s="774"/>
      <c r="BH498" s="774"/>
      <c r="BI498" s="774"/>
      <c r="BJ498" s="774"/>
      <c r="BK498" s="774"/>
      <c r="BL498" s="774"/>
      <c r="BM498" s="774"/>
      <c r="BN498" s="774"/>
      <c r="BO498" s="774"/>
      <c r="BP498" s="774"/>
      <c r="BQ498" s="774"/>
      <c r="BR498" s="774"/>
      <c r="BS498" s="774"/>
      <c r="BT498" s="774"/>
      <c r="BU498" s="774"/>
      <c r="BV498" s="774"/>
      <c r="BW498" s="774"/>
      <c r="BX498" s="774"/>
      <c r="BY498" s="774"/>
      <c r="BZ498" s="774"/>
      <c r="CA498" s="774"/>
      <c r="CB498" s="774"/>
      <c r="CC498" s="774"/>
      <c r="CD498" s="774"/>
      <c r="CE498" s="774"/>
      <c r="CF498" s="774"/>
      <c r="CG498" s="774"/>
      <c r="CH498" s="774"/>
      <c r="CI498" s="774"/>
      <c r="CJ498" s="774"/>
      <c r="CK498" s="774"/>
      <c r="CL498" s="774"/>
      <c r="CM498" s="774"/>
    </row>
    <row r="499" spans="1:91" ht="16.3">
      <c r="B499" s="1050" t="s">
        <v>695</v>
      </c>
      <c r="C499" s="1051" t="s">
        <v>1003</v>
      </c>
      <c r="D499" s="1052">
        <v>193</v>
      </c>
      <c r="E499" s="1053">
        <v>54</v>
      </c>
      <c r="F499" s="1054">
        <v>27</v>
      </c>
      <c r="G499" s="1055">
        <v>15</v>
      </c>
      <c r="H499" s="1056" t="s">
        <v>43</v>
      </c>
      <c r="I499" s="1057"/>
      <c r="J499" s="1058"/>
      <c r="K499" s="1059" t="s">
        <v>1004</v>
      </c>
    </row>
    <row r="500" spans="1:91" ht="16.3">
      <c r="B500" s="815" t="s">
        <v>880</v>
      </c>
      <c r="C500" s="1060" t="s">
        <v>1005</v>
      </c>
      <c r="D500" s="1061">
        <v>274</v>
      </c>
      <c r="E500" s="1062">
        <v>65</v>
      </c>
      <c r="F500" s="1063">
        <v>34</v>
      </c>
      <c r="G500" s="1064">
        <v>25</v>
      </c>
      <c r="H500" s="1065" t="s">
        <v>881</v>
      </c>
      <c r="I500" s="1066"/>
      <c r="J500" s="1067"/>
      <c r="K500" s="1068"/>
    </row>
    <row r="501" spans="1:91" ht="16.3">
      <c r="B501" s="815"/>
      <c r="C501" s="1060" t="s">
        <v>1006</v>
      </c>
      <c r="D501" s="1061">
        <v>300</v>
      </c>
      <c r="E501" s="1062">
        <v>65</v>
      </c>
      <c r="F501" s="1063">
        <v>34</v>
      </c>
      <c r="G501" s="1064">
        <v>25</v>
      </c>
      <c r="H501" s="1065" t="s">
        <v>881</v>
      </c>
      <c r="I501" s="1066"/>
      <c r="J501" s="1067"/>
      <c r="K501" s="1068"/>
    </row>
    <row r="502" spans="1:91" ht="16.3">
      <c r="B502" s="815"/>
      <c r="C502" s="1060" t="s">
        <v>1007</v>
      </c>
      <c r="D502" s="1061">
        <v>315</v>
      </c>
      <c r="E502" s="1062">
        <v>73</v>
      </c>
      <c r="F502" s="1063">
        <v>60</v>
      </c>
      <c r="G502" s="1064">
        <v>32</v>
      </c>
      <c r="H502" s="1065" t="s">
        <v>643</v>
      </c>
      <c r="I502" s="1066"/>
      <c r="J502" s="1067"/>
      <c r="K502" s="1068"/>
    </row>
    <row r="503" spans="1:91" ht="16.3">
      <c r="B503" s="1069" t="s">
        <v>51</v>
      </c>
      <c r="C503" s="1060" t="s">
        <v>1008</v>
      </c>
      <c r="D503" s="1061">
        <v>348</v>
      </c>
      <c r="E503" s="1062">
        <v>73</v>
      </c>
      <c r="F503" s="1063">
        <v>60</v>
      </c>
      <c r="G503" s="1064">
        <v>32</v>
      </c>
      <c r="H503" s="1065" t="s">
        <v>643</v>
      </c>
      <c r="I503" s="1066"/>
      <c r="J503" s="1067"/>
      <c r="K503" s="1068"/>
    </row>
    <row r="504" spans="1:91" ht="16.3">
      <c r="B504" s="1070"/>
      <c r="C504" s="1071" t="s">
        <v>1009</v>
      </c>
      <c r="D504" s="1072">
        <v>395</v>
      </c>
      <c r="E504" s="1073">
        <v>73</v>
      </c>
      <c r="F504" s="1074">
        <v>60</v>
      </c>
      <c r="G504" s="1075">
        <v>32</v>
      </c>
      <c r="H504" s="1076" t="s">
        <v>643</v>
      </c>
      <c r="I504" s="1077"/>
      <c r="J504" s="1078"/>
      <c r="K504" s="1079"/>
    </row>
    <row r="505" spans="1:91" ht="16.3">
      <c r="B505" s="1050"/>
      <c r="C505" s="1051" t="s">
        <v>1003</v>
      </c>
      <c r="D505" s="1052">
        <v>260</v>
      </c>
      <c r="E505" s="1053">
        <v>54</v>
      </c>
      <c r="F505" s="1054">
        <v>27</v>
      </c>
      <c r="G505" s="1055">
        <v>15</v>
      </c>
      <c r="H505" s="1056" t="s">
        <v>43</v>
      </c>
      <c r="I505" s="1057"/>
      <c r="J505" s="1058"/>
      <c r="K505" s="1059" t="s">
        <v>1010</v>
      </c>
    </row>
    <row r="506" spans="1:91" ht="16.3">
      <c r="B506" s="815"/>
      <c r="C506" s="1060" t="s">
        <v>1005</v>
      </c>
      <c r="D506" s="1061">
        <v>361</v>
      </c>
      <c r="E506" s="1062">
        <v>65</v>
      </c>
      <c r="F506" s="1063">
        <v>34</v>
      </c>
      <c r="G506" s="1064">
        <v>25</v>
      </c>
      <c r="H506" s="1065" t="s">
        <v>881</v>
      </c>
      <c r="I506" s="1066"/>
      <c r="J506" s="1067"/>
      <c r="K506" s="1068"/>
    </row>
    <row r="507" spans="1:91" ht="16.3">
      <c r="B507" s="815"/>
      <c r="C507" s="1060" t="s">
        <v>1006</v>
      </c>
      <c r="D507" s="1061">
        <v>393</v>
      </c>
      <c r="E507" s="1062">
        <v>65</v>
      </c>
      <c r="F507" s="1063">
        <v>34</v>
      </c>
      <c r="G507" s="1064">
        <v>25</v>
      </c>
      <c r="H507" s="1065" t="s">
        <v>881</v>
      </c>
      <c r="I507" s="1066"/>
      <c r="J507" s="1067"/>
      <c r="K507" s="1068"/>
    </row>
    <row r="508" spans="1:91" ht="16.3">
      <c r="B508" s="815"/>
      <c r="C508" s="1060" t="s">
        <v>1007</v>
      </c>
      <c r="D508" s="1061">
        <v>419</v>
      </c>
      <c r="E508" s="1062">
        <v>73</v>
      </c>
      <c r="F508" s="1063">
        <v>60</v>
      </c>
      <c r="G508" s="1064">
        <v>32</v>
      </c>
      <c r="H508" s="1065" t="s">
        <v>643</v>
      </c>
      <c r="I508" s="1066"/>
      <c r="J508" s="1067"/>
      <c r="K508" s="1068"/>
    </row>
    <row r="509" spans="1:91" ht="16.3">
      <c r="B509" s="1069"/>
      <c r="C509" s="1060" t="s">
        <v>1008</v>
      </c>
      <c r="D509" s="1061">
        <v>457</v>
      </c>
      <c r="E509" s="1062">
        <v>73</v>
      </c>
      <c r="F509" s="1063">
        <v>60</v>
      </c>
      <c r="G509" s="1064">
        <v>32</v>
      </c>
      <c r="H509" s="1065" t="s">
        <v>643</v>
      </c>
      <c r="I509" s="1066"/>
      <c r="J509" s="1067"/>
      <c r="K509" s="1068"/>
    </row>
    <row r="510" spans="1:91" ht="16.3">
      <c r="B510" s="1070"/>
      <c r="C510" s="1071" t="s">
        <v>1009</v>
      </c>
      <c r="D510" s="1072">
        <v>513</v>
      </c>
      <c r="E510" s="1073">
        <v>73</v>
      </c>
      <c r="F510" s="1074">
        <v>60</v>
      </c>
      <c r="G510" s="1075">
        <v>32</v>
      </c>
      <c r="H510" s="1076" t="s">
        <v>643</v>
      </c>
      <c r="I510" s="1077"/>
      <c r="J510" s="1078"/>
      <c r="K510" s="1079"/>
    </row>
    <row r="511" spans="1:91" ht="16.3">
      <c r="B511" s="1050"/>
      <c r="C511" s="1051" t="s">
        <v>1003</v>
      </c>
      <c r="D511" s="1052">
        <v>193</v>
      </c>
      <c r="E511" s="1053">
        <v>54</v>
      </c>
      <c r="F511" s="1054">
        <v>27</v>
      </c>
      <c r="G511" s="1055">
        <v>15</v>
      </c>
      <c r="H511" s="1056" t="s">
        <v>43</v>
      </c>
      <c r="I511" s="1057"/>
      <c r="J511" s="1058"/>
      <c r="K511" s="1059" t="s">
        <v>1011</v>
      </c>
    </row>
    <row r="512" spans="1:91" ht="16.3">
      <c r="B512" s="815"/>
      <c r="C512" s="1060" t="s">
        <v>1005</v>
      </c>
      <c r="D512" s="1061">
        <v>274</v>
      </c>
      <c r="E512" s="1062">
        <v>65</v>
      </c>
      <c r="F512" s="1063">
        <v>34</v>
      </c>
      <c r="G512" s="1064">
        <v>25</v>
      </c>
      <c r="H512" s="1065" t="s">
        <v>881</v>
      </c>
      <c r="I512" s="1066"/>
      <c r="J512" s="1067"/>
      <c r="K512" s="1068"/>
    </row>
    <row r="513" spans="2:11" ht="16.3">
      <c r="B513" s="815"/>
      <c r="C513" s="1060" t="s">
        <v>1006</v>
      </c>
      <c r="D513" s="1061">
        <v>300</v>
      </c>
      <c r="E513" s="1062">
        <v>65</v>
      </c>
      <c r="F513" s="1063">
        <v>34</v>
      </c>
      <c r="G513" s="1064">
        <v>25</v>
      </c>
      <c r="H513" s="1065" t="s">
        <v>881</v>
      </c>
      <c r="I513" s="1066"/>
      <c r="J513" s="1067"/>
      <c r="K513" s="1068"/>
    </row>
    <row r="514" spans="2:11" ht="16.3">
      <c r="B514" s="815"/>
      <c r="C514" s="1060" t="s">
        <v>1007</v>
      </c>
      <c r="D514" s="1061">
        <v>315</v>
      </c>
      <c r="E514" s="1062">
        <v>73</v>
      </c>
      <c r="F514" s="1063">
        <v>60</v>
      </c>
      <c r="G514" s="1064">
        <v>32</v>
      </c>
      <c r="H514" s="1065" t="s">
        <v>643</v>
      </c>
      <c r="I514" s="1066"/>
      <c r="J514" s="1067"/>
      <c r="K514" s="1068"/>
    </row>
    <row r="515" spans="2:11" ht="16.3">
      <c r="B515" s="1069"/>
      <c r="C515" s="1060" t="s">
        <v>1008</v>
      </c>
      <c r="D515" s="1061">
        <v>348</v>
      </c>
      <c r="E515" s="1062">
        <v>73</v>
      </c>
      <c r="F515" s="1063">
        <v>60</v>
      </c>
      <c r="G515" s="1064">
        <v>32</v>
      </c>
      <c r="H515" s="1065" t="s">
        <v>643</v>
      </c>
      <c r="I515" s="1066"/>
      <c r="J515" s="1067"/>
      <c r="K515" s="1068"/>
    </row>
    <row r="516" spans="2:11" ht="16.3">
      <c r="B516" s="1070"/>
      <c r="C516" s="1071" t="s">
        <v>1009</v>
      </c>
      <c r="D516" s="1072">
        <v>395</v>
      </c>
      <c r="E516" s="1073">
        <v>73</v>
      </c>
      <c r="F516" s="1074">
        <v>60</v>
      </c>
      <c r="G516" s="1075">
        <v>32</v>
      </c>
      <c r="H516" s="1076" t="s">
        <v>643</v>
      </c>
      <c r="I516" s="1077"/>
      <c r="J516" s="1078"/>
      <c r="K516" s="1079"/>
    </row>
    <row r="517" spans="2:11" ht="16.3">
      <c r="B517" s="1080" t="s">
        <v>879</v>
      </c>
      <c r="C517" s="1081"/>
      <c r="D517" s="1082"/>
      <c r="E517" s="1082"/>
      <c r="F517" s="1063"/>
      <c r="G517" s="1083"/>
      <c r="H517" s="1065"/>
      <c r="I517" s="1082"/>
      <c r="J517" s="1082"/>
      <c r="K517" s="1068"/>
    </row>
    <row r="518" spans="2:11" ht="16.3">
      <c r="B518" s="1080" t="s">
        <v>1012</v>
      </c>
      <c r="C518" s="1081"/>
      <c r="D518" s="1082"/>
      <c r="E518" s="1082"/>
      <c r="F518" s="1063"/>
      <c r="G518" s="1083"/>
      <c r="H518" s="1065"/>
      <c r="I518" s="1082"/>
      <c r="J518" s="1082"/>
      <c r="K518" s="1068"/>
    </row>
    <row r="519" spans="2:11" ht="16.3">
      <c r="B519" s="1084" t="s">
        <v>1013</v>
      </c>
      <c r="C519" s="1081"/>
      <c r="D519" s="1082"/>
      <c r="E519" s="1082"/>
      <c r="F519" s="1063"/>
      <c r="G519" s="1083"/>
      <c r="H519" s="1065"/>
      <c r="I519" s="1082"/>
      <c r="J519" s="1082"/>
      <c r="K519" s="1068"/>
    </row>
    <row r="520" spans="2:11" ht="16.3">
      <c r="B520" s="1080" t="s">
        <v>1014</v>
      </c>
      <c r="C520" s="1081"/>
      <c r="D520" s="1082"/>
      <c r="E520" s="1082"/>
      <c r="F520" s="1063"/>
      <c r="G520" s="1083"/>
      <c r="H520" s="1065"/>
      <c r="I520" s="1082"/>
      <c r="J520" s="1082"/>
      <c r="K520" s="1068"/>
    </row>
    <row r="521" spans="2:11" ht="16.3">
      <c r="B521" s="1084" t="s">
        <v>1015</v>
      </c>
      <c r="C521" s="1081"/>
      <c r="D521" s="1082"/>
      <c r="E521" s="1082"/>
      <c r="F521" s="1063"/>
      <c r="G521" s="1083"/>
      <c r="H521" s="1065"/>
      <c r="I521" s="1082"/>
      <c r="J521" s="1082"/>
      <c r="K521" s="1068"/>
    </row>
    <row r="522" spans="2:11" ht="16.3">
      <c r="B522" s="1084" t="s">
        <v>1016</v>
      </c>
      <c r="C522" s="1081"/>
      <c r="D522" s="1082"/>
      <c r="E522" s="1082"/>
      <c r="F522" s="1063"/>
      <c r="G522" s="1083"/>
      <c r="H522" s="1065"/>
      <c r="I522" s="1082"/>
      <c r="J522" s="1082"/>
      <c r="K522" s="1068"/>
    </row>
    <row r="523" spans="2:11" ht="16.3">
      <c r="B523" s="1080" t="s">
        <v>1017</v>
      </c>
      <c r="C523" s="1081"/>
      <c r="D523" s="1082"/>
      <c r="E523" s="1082"/>
      <c r="F523" s="1063"/>
      <c r="G523" s="1083"/>
      <c r="H523" s="1065"/>
      <c r="I523" s="1082"/>
      <c r="J523" s="1082"/>
      <c r="K523" s="1068"/>
    </row>
    <row r="524" spans="2:11" ht="16.3">
      <c r="B524" s="1085" t="s">
        <v>1018</v>
      </c>
      <c r="C524" s="1081"/>
      <c r="D524" s="1082"/>
      <c r="E524" s="1082"/>
      <c r="F524" s="1063"/>
      <c r="G524" s="1083"/>
      <c r="H524" s="1065"/>
      <c r="I524" s="1082"/>
      <c r="J524" s="1082"/>
      <c r="K524" s="1068"/>
    </row>
    <row r="525" spans="2:11" ht="16.3">
      <c r="B525" s="1085" t="s">
        <v>1019</v>
      </c>
      <c r="C525" s="1003"/>
      <c r="D525" s="1004"/>
      <c r="E525" s="1005"/>
      <c r="F525" s="1005"/>
      <c r="G525" s="1005"/>
      <c r="H525" s="1005"/>
      <c r="I525" s="1005"/>
      <c r="J525" s="1005"/>
      <c r="K525" s="1006"/>
    </row>
    <row r="526" spans="2:11" ht="16.3">
      <c r="B526" s="1085" t="s">
        <v>1020</v>
      </c>
      <c r="C526" s="1003"/>
      <c r="D526" s="1004"/>
      <c r="E526" s="1005"/>
      <c r="F526" s="1005"/>
      <c r="G526" s="1005"/>
      <c r="H526" s="1005"/>
      <c r="I526" s="1005"/>
      <c r="J526" s="1005"/>
      <c r="K526" s="1006"/>
    </row>
    <row r="527" spans="2:11" ht="16.3">
      <c r="B527" s="1085" t="s">
        <v>417</v>
      </c>
      <c r="C527" s="1003"/>
      <c r="D527" s="1004"/>
      <c r="E527" s="1005"/>
      <c r="F527" s="1005"/>
      <c r="G527" s="1005"/>
      <c r="H527" s="1005"/>
      <c r="I527" s="1005"/>
      <c r="J527" s="1005"/>
      <c r="K527" s="1006"/>
    </row>
    <row r="528" spans="2:11" ht="16.3">
      <c r="B528" s="1086" t="s">
        <v>696</v>
      </c>
      <c r="C528" s="1003"/>
      <c r="D528" s="1004"/>
      <c r="E528" s="1005"/>
      <c r="F528" s="1005"/>
      <c r="G528" s="1005"/>
      <c r="H528" s="1005"/>
      <c r="I528" s="1005"/>
      <c r="J528" s="1005"/>
      <c r="K528" s="1006"/>
    </row>
    <row r="529" spans="2:14" ht="16.3">
      <c r="B529" s="1087" t="s">
        <v>782</v>
      </c>
      <c r="C529" s="1088"/>
      <c r="D529" s="1089"/>
      <c r="E529" s="1090"/>
      <c r="F529" s="1090"/>
      <c r="G529" s="1090"/>
      <c r="H529" s="1090"/>
      <c r="I529" s="1090"/>
      <c r="J529" s="1090"/>
      <c r="K529" s="1091"/>
    </row>
    <row r="530" spans="2:14" ht="16.3">
      <c r="B530" s="1092"/>
      <c r="C530" s="1093"/>
      <c r="D530" s="1094"/>
      <c r="E530" s="1095"/>
      <c r="F530" s="1095"/>
      <c r="G530" s="1095"/>
      <c r="H530" s="1095"/>
      <c r="I530" s="1095"/>
      <c r="J530" s="1095"/>
      <c r="K530" s="1096"/>
    </row>
    <row r="531" spans="2:14" ht="16.3" hidden="1">
      <c r="B531" s="499" t="s">
        <v>536</v>
      </c>
      <c r="C531" s="505" t="s">
        <v>537</v>
      </c>
      <c r="D531" s="500">
        <v>620</v>
      </c>
      <c r="E531" s="506">
        <v>120</v>
      </c>
      <c r="F531" s="500">
        <v>120</v>
      </c>
      <c r="G531" s="500">
        <v>16</v>
      </c>
      <c r="H531" s="506" t="s">
        <v>43</v>
      </c>
      <c r="I531" s="500"/>
      <c r="J531" s="500"/>
      <c r="K531" s="507" t="s">
        <v>635</v>
      </c>
      <c r="L531" s="235"/>
      <c r="M531" s="1"/>
      <c r="N531" s="1"/>
    </row>
    <row r="532" spans="2:14" ht="16.3" hidden="1">
      <c r="B532" s="508" t="s">
        <v>538</v>
      </c>
      <c r="C532" s="505" t="s">
        <v>539</v>
      </c>
      <c r="D532" s="500">
        <v>690</v>
      </c>
      <c r="E532" s="506">
        <v>120</v>
      </c>
      <c r="F532" s="500">
        <v>120</v>
      </c>
      <c r="G532" s="500">
        <v>16</v>
      </c>
      <c r="H532" s="506" t="s">
        <v>43</v>
      </c>
      <c r="I532" s="500"/>
      <c r="J532" s="500"/>
      <c r="K532" s="509" t="s">
        <v>542</v>
      </c>
      <c r="L532" s="235"/>
      <c r="M532" s="1"/>
      <c r="N532" s="1"/>
    </row>
    <row r="533" spans="2:14" ht="16.3" hidden="1">
      <c r="B533" s="510" t="s">
        <v>540</v>
      </c>
      <c r="C533" s="511" t="s">
        <v>541</v>
      </c>
      <c r="D533" s="512">
        <v>775</v>
      </c>
      <c r="E533" s="513">
        <v>120</v>
      </c>
      <c r="F533" s="512">
        <v>120</v>
      </c>
      <c r="G533" s="512">
        <v>16</v>
      </c>
      <c r="H533" s="513" t="s">
        <v>43</v>
      </c>
      <c r="I533" s="512"/>
      <c r="J533" s="512"/>
      <c r="K533" s="514" t="s">
        <v>582</v>
      </c>
      <c r="L533" s="235"/>
      <c r="M533" s="1"/>
      <c r="N533" s="1"/>
    </row>
    <row r="534" spans="2:14" ht="16.3" hidden="1">
      <c r="B534" s="499"/>
      <c r="C534" s="515" t="s">
        <v>537</v>
      </c>
      <c r="D534" s="500">
        <v>767</v>
      </c>
      <c r="E534" s="506">
        <v>120</v>
      </c>
      <c r="F534" s="500">
        <v>120</v>
      </c>
      <c r="G534" s="500">
        <v>16</v>
      </c>
      <c r="H534" s="516" t="s">
        <v>43</v>
      </c>
      <c r="I534" s="517"/>
      <c r="J534" s="517"/>
      <c r="K534" s="507" t="s">
        <v>543</v>
      </c>
      <c r="L534" s="235"/>
      <c r="M534" s="1"/>
      <c r="N534" s="1"/>
    </row>
    <row r="535" spans="2:14" ht="16.3" hidden="1">
      <c r="B535" s="508"/>
      <c r="C535" s="518" t="s">
        <v>539</v>
      </c>
      <c r="D535" s="500">
        <v>849</v>
      </c>
      <c r="E535" s="506">
        <v>120</v>
      </c>
      <c r="F535" s="500">
        <v>120</v>
      </c>
      <c r="G535" s="500">
        <v>16</v>
      </c>
      <c r="H535" s="506" t="s">
        <v>43</v>
      </c>
      <c r="I535" s="500"/>
      <c r="J535" s="500"/>
      <c r="K535" s="509"/>
      <c r="L535" s="235"/>
    </row>
    <row r="536" spans="2:14" ht="16.3" hidden="1">
      <c r="B536" s="519"/>
      <c r="C536" s="511" t="s">
        <v>541</v>
      </c>
      <c r="D536" s="512">
        <v>998</v>
      </c>
      <c r="E536" s="513">
        <v>120</v>
      </c>
      <c r="F536" s="512">
        <v>120</v>
      </c>
      <c r="G536" s="512">
        <v>16</v>
      </c>
      <c r="H536" s="513" t="s">
        <v>43</v>
      </c>
      <c r="I536" s="512"/>
      <c r="J536" s="512"/>
      <c r="K536" s="514"/>
      <c r="L536" s="1"/>
    </row>
    <row r="537" spans="2:14" ht="16.3" hidden="1">
      <c r="B537" s="520" t="s">
        <v>617</v>
      </c>
      <c r="C537" s="521"/>
      <c r="D537" s="522"/>
      <c r="E537" s="523"/>
      <c r="F537" s="524"/>
      <c r="G537" s="524"/>
      <c r="H537" s="524"/>
      <c r="I537" s="524"/>
      <c r="J537" s="524"/>
      <c r="K537" s="525"/>
      <c r="L537" s="1"/>
    </row>
    <row r="538" spans="2:14" ht="16.3" hidden="1">
      <c r="B538" s="526" t="s">
        <v>636</v>
      </c>
      <c r="C538" s="527"/>
      <c r="D538" s="528"/>
      <c r="E538" s="528"/>
      <c r="F538" s="528"/>
      <c r="G538" s="528"/>
      <c r="H538" s="528"/>
      <c r="I538" s="528"/>
      <c r="J538" s="528"/>
      <c r="K538" s="529"/>
      <c r="L538" s="1"/>
    </row>
    <row r="539" spans="2:14" ht="16.3" hidden="1">
      <c r="B539" s="526" t="s">
        <v>637</v>
      </c>
      <c r="C539" s="527"/>
      <c r="D539" s="528"/>
      <c r="E539" s="528"/>
      <c r="F539" s="528"/>
      <c r="G539" s="528"/>
      <c r="H539" s="528"/>
      <c r="I539" s="528"/>
      <c r="J539" s="528"/>
      <c r="K539" s="529"/>
      <c r="L539" s="1"/>
    </row>
    <row r="540" spans="2:14" ht="16.3" hidden="1">
      <c r="B540" s="526" t="s">
        <v>638</v>
      </c>
      <c r="C540" s="527"/>
      <c r="D540" s="528"/>
      <c r="E540" s="528"/>
      <c r="F540" s="528"/>
      <c r="G540" s="528"/>
      <c r="H540" s="528"/>
      <c r="I540" s="528"/>
      <c r="J540" s="528"/>
      <c r="K540" s="529"/>
      <c r="L540" s="1"/>
    </row>
    <row r="541" spans="2:14" ht="16.3" hidden="1">
      <c r="B541" s="526" t="s">
        <v>639</v>
      </c>
      <c r="C541" s="527"/>
      <c r="D541" s="528"/>
      <c r="E541" s="528"/>
      <c r="F541" s="528"/>
      <c r="G541" s="528"/>
      <c r="H541" s="528"/>
      <c r="I541" s="528"/>
      <c r="J541" s="528"/>
      <c r="K541" s="529"/>
      <c r="L541" s="1"/>
    </row>
    <row r="542" spans="2:14" ht="16.3" hidden="1">
      <c r="B542" s="526" t="s">
        <v>640</v>
      </c>
      <c r="C542" s="527"/>
      <c r="D542" s="528"/>
      <c r="E542" s="528"/>
      <c r="F542" s="528"/>
      <c r="G542" s="528"/>
      <c r="H542" s="528"/>
      <c r="I542" s="528"/>
      <c r="J542" s="528"/>
      <c r="K542" s="529"/>
      <c r="L542" s="1"/>
    </row>
    <row r="543" spans="2:14" ht="16.3" hidden="1">
      <c r="B543" s="526" t="s">
        <v>641</v>
      </c>
      <c r="C543" s="527"/>
      <c r="D543" s="528"/>
      <c r="E543" s="528"/>
      <c r="F543" s="528"/>
      <c r="G543" s="528"/>
      <c r="H543" s="528"/>
      <c r="I543" s="528"/>
      <c r="J543" s="528"/>
      <c r="K543" s="529"/>
      <c r="L543" s="1"/>
    </row>
    <row r="544" spans="2:14" s="21" customFormat="1" ht="16.3" hidden="1">
      <c r="B544" s="530" t="s">
        <v>519</v>
      </c>
      <c r="C544" s="531"/>
      <c r="D544" s="532"/>
      <c r="E544" s="532"/>
      <c r="F544" s="532"/>
      <c r="G544" s="532"/>
      <c r="H544" s="532"/>
      <c r="I544" s="532"/>
      <c r="J544" s="532"/>
      <c r="K544" s="533"/>
    </row>
    <row r="545" spans="1:31" ht="16.3" hidden="1">
      <c r="B545" s="534"/>
      <c r="C545" s="535"/>
      <c r="D545" s="536"/>
      <c r="E545" s="536"/>
      <c r="F545" s="536"/>
      <c r="G545" s="536"/>
      <c r="H545" s="536"/>
      <c r="I545" s="536"/>
      <c r="J545" s="536"/>
      <c r="K545" s="537"/>
      <c r="L545" s="1"/>
    </row>
    <row r="546" spans="1:31" ht="19.05">
      <c r="B546" s="120" t="s">
        <v>225</v>
      </c>
      <c r="C546" s="104"/>
      <c r="D546" s="105"/>
      <c r="E546" s="105"/>
      <c r="F546" s="105"/>
      <c r="G546" s="105"/>
      <c r="H546" s="105"/>
      <c r="I546" s="105"/>
      <c r="J546" s="105"/>
      <c r="K546" s="244"/>
    </row>
    <row r="547" spans="1:31" ht="16.3">
      <c r="B547" s="985" t="s">
        <v>817</v>
      </c>
      <c r="C547" s="1097" t="s">
        <v>305</v>
      </c>
      <c r="D547" s="1098">
        <v>174</v>
      </c>
      <c r="E547" s="1099">
        <v>44</v>
      </c>
      <c r="F547" s="1100">
        <v>44</v>
      </c>
      <c r="G547" s="1101">
        <v>12</v>
      </c>
      <c r="H547" s="1102" t="s">
        <v>43</v>
      </c>
      <c r="I547" s="1103"/>
      <c r="J547" s="1104"/>
      <c r="K547" s="1105" t="s">
        <v>924</v>
      </c>
    </row>
    <row r="548" spans="1:31" ht="16.3">
      <c r="B548" s="1106" t="s">
        <v>1021</v>
      </c>
      <c r="C548" s="1107" t="s">
        <v>218</v>
      </c>
      <c r="D548" s="1108">
        <v>187</v>
      </c>
      <c r="E548" s="1109">
        <v>44</v>
      </c>
      <c r="F548" s="1110">
        <v>44</v>
      </c>
      <c r="G548" s="1111">
        <v>12</v>
      </c>
      <c r="H548" s="1112" t="s">
        <v>43</v>
      </c>
      <c r="I548" s="1113"/>
      <c r="J548" s="1114"/>
      <c r="K548" s="1115"/>
    </row>
    <row r="549" spans="1:31" ht="16.3">
      <c r="B549" s="1116" t="s">
        <v>225</v>
      </c>
      <c r="C549" s="1107" t="s">
        <v>236</v>
      </c>
      <c r="D549" s="1108">
        <v>218</v>
      </c>
      <c r="E549" s="1109">
        <v>44</v>
      </c>
      <c r="F549" s="1110">
        <v>44</v>
      </c>
      <c r="G549" s="1111">
        <v>12</v>
      </c>
      <c r="H549" s="1112" t="s">
        <v>43</v>
      </c>
      <c r="I549" s="1113"/>
      <c r="J549" s="1114"/>
      <c r="K549" s="1115"/>
    </row>
    <row r="550" spans="1:31" ht="16.3">
      <c r="B550" s="985"/>
      <c r="C550" s="1097" t="s">
        <v>305</v>
      </c>
      <c r="D550" s="1098">
        <v>228</v>
      </c>
      <c r="E550" s="1099">
        <v>44</v>
      </c>
      <c r="F550" s="1100">
        <v>44</v>
      </c>
      <c r="G550" s="1101">
        <v>12</v>
      </c>
      <c r="H550" s="1102" t="s">
        <v>43</v>
      </c>
      <c r="I550" s="1103"/>
      <c r="J550" s="1104"/>
      <c r="K550" s="1105" t="s">
        <v>809</v>
      </c>
    </row>
    <row r="551" spans="1:31" ht="16.3">
      <c r="B551" s="1106"/>
      <c r="C551" s="1107" t="s">
        <v>218</v>
      </c>
      <c r="D551" s="1108">
        <v>242</v>
      </c>
      <c r="E551" s="1109">
        <v>44</v>
      </c>
      <c r="F551" s="1110">
        <v>44</v>
      </c>
      <c r="G551" s="1111">
        <v>12</v>
      </c>
      <c r="H551" s="1112" t="s">
        <v>43</v>
      </c>
      <c r="I551" s="1113"/>
      <c r="J551" s="1114"/>
      <c r="K551" s="1115"/>
    </row>
    <row r="552" spans="1:31" ht="16.3">
      <c r="B552" s="1116"/>
      <c r="C552" s="1117" t="s">
        <v>236</v>
      </c>
      <c r="D552" s="1118">
        <v>272</v>
      </c>
      <c r="E552" s="1119">
        <v>44</v>
      </c>
      <c r="F552" s="1120">
        <v>44</v>
      </c>
      <c r="G552" s="1121">
        <v>12</v>
      </c>
      <c r="H552" s="1122" t="s">
        <v>43</v>
      </c>
      <c r="I552" s="1123"/>
      <c r="J552" s="1124"/>
      <c r="K552" s="1125"/>
    </row>
    <row r="553" spans="1:31" ht="16.3">
      <c r="B553" s="985"/>
      <c r="C553" s="1097" t="s">
        <v>305</v>
      </c>
      <c r="D553" s="1098">
        <v>174</v>
      </c>
      <c r="E553" s="1099">
        <v>44</v>
      </c>
      <c r="F553" s="1100">
        <v>44</v>
      </c>
      <c r="G553" s="1101">
        <v>12</v>
      </c>
      <c r="H553" s="1102" t="s">
        <v>43</v>
      </c>
      <c r="I553" s="1103"/>
      <c r="J553" s="1104"/>
      <c r="K553" s="1105" t="s">
        <v>1022</v>
      </c>
    </row>
    <row r="554" spans="1:31" ht="16.3">
      <c r="B554" s="1106"/>
      <c r="C554" s="1107" t="s">
        <v>218</v>
      </c>
      <c r="D554" s="1108">
        <v>187</v>
      </c>
      <c r="E554" s="1109">
        <v>44</v>
      </c>
      <c r="F554" s="1110">
        <v>44</v>
      </c>
      <c r="G554" s="1111">
        <v>12</v>
      </c>
      <c r="H554" s="1112" t="s">
        <v>43</v>
      </c>
      <c r="I554" s="1113"/>
      <c r="J554" s="1114"/>
      <c r="K554" s="1115"/>
    </row>
    <row r="555" spans="1:31" ht="16.3">
      <c r="B555" s="1116"/>
      <c r="C555" s="1126" t="s">
        <v>236</v>
      </c>
      <c r="D555" s="1118">
        <v>218</v>
      </c>
      <c r="E555" s="1119">
        <v>44</v>
      </c>
      <c r="F555" s="1120">
        <v>44</v>
      </c>
      <c r="G555" s="1121">
        <v>12</v>
      </c>
      <c r="H555" s="1122" t="s">
        <v>43</v>
      </c>
      <c r="I555" s="1123"/>
      <c r="J555" s="1124"/>
      <c r="K555" s="1125"/>
    </row>
    <row r="556" spans="1:31" ht="16.3">
      <c r="B556" s="1127" t="s">
        <v>1023</v>
      </c>
      <c r="C556" s="1128"/>
      <c r="D556" s="968"/>
      <c r="E556" s="968"/>
      <c r="F556" s="968"/>
      <c r="G556" s="968"/>
      <c r="H556" s="968"/>
      <c r="I556" s="968"/>
      <c r="J556" s="968"/>
      <c r="K556" s="969"/>
    </row>
    <row r="557" spans="1:31" ht="16.3">
      <c r="B557" s="1129" t="s">
        <v>1024</v>
      </c>
      <c r="C557" s="1039"/>
      <c r="D557" s="1130"/>
      <c r="E557" s="1130"/>
      <c r="F557" s="1130"/>
      <c r="G557" s="1130"/>
      <c r="H557" s="1130"/>
      <c r="I557" s="1130"/>
      <c r="J557" s="1130"/>
      <c r="K557" s="1131"/>
    </row>
    <row r="558" spans="1:31" ht="16.3">
      <c r="B558" s="1132" t="s">
        <v>417</v>
      </c>
      <c r="C558" s="1043"/>
      <c r="D558" s="1133"/>
      <c r="E558" s="1133"/>
      <c r="F558" s="1133"/>
      <c r="G558" s="1133"/>
      <c r="H558" s="1133"/>
      <c r="I558" s="1133"/>
      <c r="J558" s="1133"/>
      <c r="K558" s="1134"/>
    </row>
    <row r="559" spans="1:31" ht="19.05">
      <c r="A559" s="1251"/>
      <c r="B559" s="1252" t="s">
        <v>1085</v>
      </c>
      <c r="C559" s="1253"/>
      <c r="D559" s="1254"/>
      <c r="E559" s="1254"/>
      <c r="F559" s="1254"/>
      <c r="G559" s="1254"/>
      <c r="H559" s="1254"/>
      <c r="I559" s="1254"/>
      <c r="J559" s="1254"/>
      <c r="K559" s="1255"/>
      <c r="L559" s="1251"/>
      <c r="M559" s="1251"/>
      <c r="N559" s="1251"/>
      <c r="O559" s="1251"/>
      <c r="P559" s="1251"/>
      <c r="Q559" s="1251"/>
      <c r="R559" s="1251"/>
      <c r="S559" s="1251"/>
      <c r="T559" s="1251"/>
      <c r="U559" s="1251"/>
      <c r="V559" s="1251"/>
      <c r="W559" s="1251"/>
      <c r="X559" s="1251"/>
      <c r="Y559" s="1251"/>
      <c r="Z559" s="1251"/>
      <c r="AA559" s="1251"/>
      <c r="AB559" s="1251"/>
      <c r="AC559" s="1251"/>
      <c r="AD559" s="1251"/>
      <c r="AE559" s="1251"/>
    </row>
    <row r="560" spans="1:31" ht="16.3">
      <c r="A560" s="1251"/>
      <c r="B560" s="1256" t="s">
        <v>1095</v>
      </c>
      <c r="C560" s="1257" t="s">
        <v>1087</v>
      </c>
      <c r="D560" s="1258">
        <v>67</v>
      </c>
      <c r="E560" s="1259">
        <v>25</v>
      </c>
      <c r="F560" s="1259">
        <v>25</v>
      </c>
      <c r="G560" s="1259">
        <v>10</v>
      </c>
      <c r="H560" s="1259" t="s">
        <v>43</v>
      </c>
      <c r="I560" s="1258"/>
      <c r="J560" s="1259"/>
      <c r="K560" s="1260" t="s">
        <v>1092</v>
      </c>
      <c r="L560" s="1251"/>
      <c r="M560" s="1251"/>
      <c r="N560" s="1251"/>
      <c r="O560" s="1251"/>
      <c r="P560" s="1251"/>
      <c r="Q560" s="1251"/>
      <c r="R560" s="1251"/>
      <c r="S560" s="1251"/>
      <c r="T560" s="1251"/>
      <c r="U560" s="1251"/>
      <c r="V560" s="1251"/>
      <c r="W560" s="1251"/>
      <c r="X560" s="1251"/>
      <c r="Y560" s="1251"/>
      <c r="Z560" s="1251"/>
      <c r="AA560" s="1251"/>
      <c r="AB560" s="1251"/>
      <c r="AC560" s="1251"/>
      <c r="AD560" s="1251"/>
      <c r="AE560" s="1251"/>
    </row>
    <row r="561" spans="1:31">
      <c r="A561" s="1251"/>
      <c r="B561" s="1261" t="s">
        <v>1088</v>
      </c>
      <c r="C561" s="1262" t="s">
        <v>1089</v>
      </c>
      <c r="D561" s="1263">
        <v>86</v>
      </c>
      <c r="E561" s="1264">
        <v>25</v>
      </c>
      <c r="F561" s="1264">
        <v>25</v>
      </c>
      <c r="G561" s="1264">
        <v>10</v>
      </c>
      <c r="H561" s="1264" t="s">
        <v>43</v>
      </c>
      <c r="I561" s="1263"/>
      <c r="J561" s="1264"/>
      <c r="K561" s="1265"/>
      <c r="L561" s="1251"/>
      <c r="M561" s="1251"/>
      <c r="N561" s="1251"/>
      <c r="O561" s="1251"/>
      <c r="P561" s="1251"/>
      <c r="Q561" s="1251"/>
      <c r="R561" s="1251"/>
      <c r="S561" s="1251"/>
      <c r="T561" s="1251"/>
      <c r="U561" s="1251"/>
      <c r="V561" s="1251"/>
      <c r="W561" s="1251"/>
      <c r="X561" s="1251"/>
      <c r="Y561" s="1251"/>
      <c r="Z561" s="1251"/>
      <c r="AA561" s="1251"/>
      <c r="AB561" s="1251"/>
      <c r="AC561" s="1251"/>
      <c r="AD561" s="1251"/>
      <c r="AE561" s="1251"/>
    </row>
    <row r="562" spans="1:31">
      <c r="A562" s="1251"/>
      <c r="B562" s="1282"/>
      <c r="C562" s="1257" t="s">
        <v>1087</v>
      </c>
      <c r="D562" s="1258">
        <v>78</v>
      </c>
      <c r="E562" s="1259">
        <v>25</v>
      </c>
      <c r="F562" s="1259">
        <v>25</v>
      </c>
      <c r="G562" s="1259">
        <v>10</v>
      </c>
      <c r="H562" s="1259" t="s">
        <v>43</v>
      </c>
      <c r="I562" s="1258"/>
      <c r="J562" s="1259"/>
      <c r="K562" s="1260" t="s">
        <v>1093</v>
      </c>
      <c r="L562" s="1251"/>
      <c r="M562" s="1251"/>
      <c r="N562" s="1251"/>
      <c r="O562" s="1251"/>
      <c r="P562" s="1251"/>
      <c r="Q562" s="1251"/>
      <c r="R562" s="1251"/>
      <c r="S562" s="1251"/>
      <c r="T562" s="1251"/>
      <c r="U562" s="1251"/>
      <c r="V562" s="1251"/>
      <c r="W562" s="1251"/>
      <c r="X562" s="1251"/>
      <c r="Y562" s="1251"/>
      <c r="Z562" s="1251"/>
      <c r="AA562" s="1251"/>
      <c r="AB562" s="1251"/>
      <c r="AC562" s="1251"/>
      <c r="AD562" s="1251"/>
      <c r="AE562" s="1251"/>
    </row>
    <row r="563" spans="1:31">
      <c r="A563" s="1251"/>
      <c r="B563" s="1282"/>
      <c r="C563" s="1262" t="s">
        <v>1089</v>
      </c>
      <c r="D563" s="1263">
        <v>97</v>
      </c>
      <c r="E563" s="1264">
        <v>25</v>
      </c>
      <c r="F563" s="1264">
        <v>25</v>
      </c>
      <c r="G563" s="1264">
        <v>10</v>
      </c>
      <c r="H563" s="1264" t="s">
        <v>43</v>
      </c>
      <c r="I563" s="1263"/>
      <c r="J563" s="1264"/>
      <c r="K563" s="1265"/>
      <c r="L563" s="1251"/>
      <c r="M563" s="1251"/>
      <c r="N563" s="1251"/>
      <c r="O563" s="1251"/>
      <c r="P563" s="1251"/>
      <c r="Q563" s="1251"/>
      <c r="R563" s="1251"/>
      <c r="S563" s="1251"/>
      <c r="T563" s="1251"/>
      <c r="U563" s="1251"/>
      <c r="V563" s="1251"/>
      <c r="W563" s="1251"/>
      <c r="X563" s="1251"/>
      <c r="Y563" s="1251"/>
      <c r="Z563" s="1251"/>
      <c r="AA563" s="1251"/>
      <c r="AB563" s="1251"/>
      <c r="AC563" s="1251"/>
      <c r="AD563" s="1251"/>
      <c r="AE563" s="1251"/>
    </row>
    <row r="564" spans="1:31">
      <c r="A564" s="1251"/>
      <c r="B564" s="1282"/>
      <c r="C564" s="1257" t="s">
        <v>1087</v>
      </c>
      <c r="D564" s="1258">
        <v>67</v>
      </c>
      <c r="E564" s="1259">
        <v>25</v>
      </c>
      <c r="F564" s="1259">
        <v>25</v>
      </c>
      <c r="G564" s="1259">
        <v>10</v>
      </c>
      <c r="H564" s="1259" t="s">
        <v>43</v>
      </c>
      <c r="I564" s="1258"/>
      <c r="J564" s="1259"/>
      <c r="K564" s="1260" t="s">
        <v>1094</v>
      </c>
      <c r="L564" s="1251"/>
      <c r="M564" s="1251"/>
      <c r="N564" s="1251"/>
      <c r="O564" s="1251"/>
      <c r="P564" s="1251"/>
      <c r="Q564" s="1251"/>
      <c r="R564" s="1251"/>
      <c r="S564" s="1251"/>
      <c r="T564" s="1251"/>
      <c r="U564" s="1251"/>
      <c r="V564" s="1251"/>
      <c r="W564" s="1251"/>
      <c r="X564" s="1251"/>
      <c r="Y564" s="1251"/>
      <c r="Z564" s="1251"/>
      <c r="AA564" s="1251"/>
      <c r="AB564" s="1251"/>
      <c r="AC564" s="1251"/>
      <c r="AD564" s="1251"/>
      <c r="AE564" s="1251"/>
    </row>
    <row r="565" spans="1:31">
      <c r="A565" s="1251"/>
      <c r="B565" s="1282"/>
      <c r="C565" s="1262" t="s">
        <v>1089</v>
      </c>
      <c r="D565" s="1263">
        <v>86</v>
      </c>
      <c r="E565" s="1264">
        <v>25</v>
      </c>
      <c r="F565" s="1264">
        <v>25</v>
      </c>
      <c r="G565" s="1264">
        <v>10</v>
      </c>
      <c r="H565" s="1264" t="s">
        <v>43</v>
      </c>
      <c r="I565" s="1263"/>
      <c r="J565" s="1264"/>
      <c r="K565" s="1265"/>
      <c r="L565" s="1251"/>
      <c r="M565" s="1251"/>
      <c r="N565" s="1251"/>
      <c r="O565" s="1251"/>
      <c r="P565" s="1251"/>
      <c r="Q565" s="1251"/>
      <c r="R565" s="1251"/>
      <c r="S565" s="1251"/>
      <c r="T565" s="1251"/>
      <c r="U565" s="1251"/>
      <c r="V565" s="1251"/>
      <c r="W565" s="1251"/>
      <c r="X565" s="1251"/>
      <c r="Y565" s="1251"/>
      <c r="Z565" s="1251"/>
      <c r="AA565" s="1251"/>
      <c r="AB565" s="1251"/>
      <c r="AC565" s="1251"/>
      <c r="AD565" s="1251"/>
      <c r="AE565" s="1251"/>
    </row>
    <row r="566" spans="1:31" ht="16.3">
      <c r="A566" s="1251"/>
      <c r="B566" s="1266" t="s">
        <v>1085</v>
      </c>
      <c r="C566" s="1267"/>
      <c r="D566" s="1268"/>
      <c r="E566" s="1268"/>
      <c r="F566" s="1268"/>
      <c r="G566" s="1268"/>
      <c r="H566" s="1268"/>
      <c r="I566" s="1268"/>
      <c r="J566" s="1268"/>
      <c r="K566" s="1269"/>
      <c r="L566" s="1251"/>
      <c r="M566" s="1251"/>
      <c r="N566" s="1251"/>
      <c r="O566" s="1251"/>
      <c r="P566" s="1251"/>
      <c r="Q566" s="1251"/>
      <c r="R566" s="1251"/>
      <c r="S566" s="1251"/>
      <c r="T566" s="1251"/>
      <c r="U566" s="1251"/>
      <c r="V566" s="1251"/>
      <c r="W566" s="1251"/>
      <c r="X566" s="1251"/>
      <c r="Y566" s="1251"/>
      <c r="Z566" s="1251"/>
      <c r="AA566" s="1251"/>
      <c r="AB566" s="1251"/>
      <c r="AC566" s="1251"/>
      <c r="AD566" s="1251"/>
      <c r="AE566" s="1251"/>
    </row>
    <row r="567" spans="1:31" ht="16.3">
      <c r="A567" s="1251"/>
      <c r="B567" s="1270" t="s">
        <v>1090</v>
      </c>
      <c r="C567" s="1267"/>
      <c r="D567" s="1268"/>
      <c r="E567" s="1268"/>
      <c r="F567" s="1268"/>
      <c r="G567" s="1268"/>
      <c r="H567" s="1268"/>
      <c r="I567" s="1268"/>
      <c r="J567" s="1268"/>
      <c r="K567" s="1269"/>
      <c r="L567" s="1251"/>
      <c r="M567" s="1251"/>
      <c r="N567" s="1251"/>
      <c r="O567" s="1251"/>
      <c r="P567" s="1251"/>
      <c r="Q567" s="1251"/>
      <c r="R567" s="1251"/>
      <c r="S567" s="1251"/>
      <c r="T567" s="1251"/>
      <c r="U567" s="1251"/>
      <c r="V567" s="1251"/>
      <c r="W567" s="1251"/>
      <c r="X567" s="1251"/>
      <c r="Y567" s="1251"/>
      <c r="Z567" s="1251"/>
      <c r="AA567" s="1251"/>
      <c r="AB567" s="1251"/>
      <c r="AC567" s="1251"/>
      <c r="AD567" s="1251"/>
      <c r="AE567" s="1251"/>
    </row>
    <row r="568" spans="1:31">
      <c r="A568" s="1251"/>
      <c r="B568" s="1271" t="s">
        <v>417</v>
      </c>
      <c r="C568" s="1272"/>
      <c r="D568" s="1273"/>
      <c r="E568" s="1274"/>
      <c r="F568" s="1274"/>
      <c r="G568" s="1274"/>
      <c r="H568" s="1274"/>
      <c r="I568" s="1274"/>
      <c r="J568" s="1274"/>
      <c r="K568" s="1275"/>
      <c r="L568" s="1251"/>
      <c r="M568" s="1251"/>
      <c r="N568" s="1251"/>
      <c r="O568" s="1251"/>
      <c r="P568" s="1251"/>
      <c r="Q568" s="1251"/>
      <c r="R568" s="1251"/>
      <c r="S568" s="1251"/>
      <c r="T568" s="1251"/>
      <c r="U568" s="1251"/>
      <c r="V568" s="1251"/>
      <c r="W568" s="1251"/>
      <c r="X568" s="1251"/>
      <c r="Y568" s="1251"/>
      <c r="Z568" s="1251"/>
      <c r="AA568" s="1251"/>
      <c r="AB568" s="1251"/>
      <c r="AC568" s="1251"/>
      <c r="AD568" s="1251"/>
      <c r="AE568" s="1251"/>
    </row>
  </sheetData>
  <sheetProtection selectLockedCells="1" sort="0" autoFilter="0" pivotTables="0" selectUnlockedCells="1"/>
  <dataConsolidate/>
  <customSheetViews>
    <customSheetView guid="{8BA1FFD2-5ACB-436F-8C89-F732B330110B}" hiddenRows="1">
      <pane xSplit="10" ySplit="14" topLeftCell="K15" activePane="bottomRight" state="frozen"/>
      <selection pane="bottomRight" activeCell="A16" sqref="A16"/>
      <pageMargins left="0.25" right="0.25" top="0.75" bottom="0.75" header="0.3" footer="0.3"/>
      <pageSetup paperSize="9" orientation="portrait" r:id="rId1"/>
      <headerFooter alignWithMargins="0"/>
    </customSheetView>
  </customSheetViews>
  <mergeCells count="6">
    <mergeCell ref="K10:K11"/>
    <mergeCell ref="H10:J10"/>
    <mergeCell ref="B8:K8"/>
    <mergeCell ref="B10:B11"/>
    <mergeCell ref="C10:C11"/>
    <mergeCell ref="E10:G10"/>
  </mergeCells>
  <phoneticPr fontId="17" type="noConversion"/>
  <hyperlinks>
    <hyperlink ref="B284" r:id="rId2" display="www.westin.com/bali"/>
    <hyperlink ref="B530" r:id="rId3" display="http://www.kclububud.com/"/>
    <hyperlink ref="B486" r:id="rId4" display="www.Themerusanur.com"/>
    <hyperlink ref="B364" r:id="rId5" display="www.ayodyaresortbali.com"/>
    <hyperlink ref="B373" r:id="rId6" display="www.bali.intercontinental.com"/>
    <hyperlink ref="B400" r:id="rId7"/>
    <hyperlink ref="B561" r:id="rId8"/>
  </hyperlinks>
  <pageMargins left="0.25" right="0.25" top="0.75" bottom="0.75" header="0.3" footer="0.3"/>
  <pageSetup paperSize="9" orientation="portrait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G112"/>
  <sheetViews>
    <sheetView topLeftCell="A51" zoomScaleNormal="100" workbookViewId="0">
      <selection activeCell="E66" sqref="E66"/>
    </sheetView>
  </sheetViews>
  <sheetFormatPr defaultColWidth="9.125" defaultRowHeight="12.9"/>
  <cols>
    <col min="1" max="1" width="14.875" style="1" customWidth="1"/>
    <col min="2" max="2" width="26.375" style="1" customWidth="1"/>
    <col min="3" max="3" width="19.25" style="1" customWidth="1"/>
    <col min="4" max="7" width="11.125" style="1" customWidth="1"/>
    <col min="8" max="16384" width="9.125" style="1"/>
  </cols>
  <sheetData>
    <row r="3" spans="1:7">
      <c r="A3" s="1" t="s">
        <v>20</v>
      </c>
      <c r="B3" s="1" t="s">
        <v>21</v>
      </c>
    </row>
    <row r="4" spans="1:7">
      <c r="A4" s="1" t="s">
        <v>22</v>
      </c>
      <c r="B4" s="1" t="s">
        <v>187</v>
      </c>
    </row>
    <row r="5" spans="1:7">
      <c r="A5" s="1" t="s">
        <v>23</v>
      </c>
      <c r="B5" s="1" t="s">
        <v>427</v>
      </c>
    </row>
    <row r="6" spans="1:7">
      <c r="A6" s="1" t="s">
        <v>24</v>
      </c>
      <c r="B6" s="1" t="s">
        <v>25</v>
      </c>
    </row>
    <row r="7" spans="1:7">
      <c r="A7" s="1" t="s">
        <v>26</v>
      </c>
      <c r="B7" s="1" t="s">
        <v>27</v>
      </c>
    </row>
    <row r="8" spans="1:7">
      <c r="A8" s="1" t="s">
        <v>28</v>
      </c>
      <c r="B8" s="1" t="s">
        <v>773</v>
      </c>
    </row>
    <row r="9" spans="1:7">
      <c r="A9" s="1" t="s">
        <v>29</v>
      </c>
      <c r="B9" s="1" t="s">
        <v>30</v>
      </c>
    </row>
    <row r="10" spans="1:7" ht="14.3">
      <c r="A10" s="1" t="s">
        <v>31</v>
      </c>
      <c r="B10" s="29" t="s">
        <v>32</v>
      </c>
    </row>
    <row r="11" spans="1:7">
      <c r="A11" s="1" t="s">
        <v>33</v>
      </c>
      <c r="B11" s="1" t="s">
        <v>34</v>
      </c>
    </row>
    <row r="13" spans="1:7">
      <c r="A13" s="736" t="s">
        <v>35</v>
      </c>
      <c r="B13" s="737" t="s">
        <v>36</v>
      </c>
      <c r="C13" s="564" t="s">
        <v>37</v>
      </c>
      <c r="D13" s="738">
        <v>45170</v>
      </c>
      <c r="E13" s="738">
        <v>45209</v>
      </c>
      <c r="F13" s="738">
        <v>45284</v>
      </c>
      <c r="G13" s="738">
        <v>45294</v>
      </c>
    </row>
    <row r="14" spans="1:7">
      <c r="A14" s="281"/>
      <c r="B14" s="739"/>
      <c r="C14" s="159"/>
      <c r="D14" s="740">
        <v>45208</v>
      </c>
      <c r="E14" s="740">
        <v>45283</v>
      </c>
      <c r="F14" s="740">
        <v>45293</v>
      </c>
      <c r="G14" s="740">
        <v>45382</v>
      </c>
    </row>
    <row r="15" spans="1:7">
      <c r="A15" s="170" t="s">
        <v>47</v>
      </c>
      <c r="B15" s="737" t="s">
        <v>428</v>
      </c>
      <c r="C15" s="737" t="s">
        <v>38</v>
      </c>
      <c r="D15" s="741">
        <v>698</v>
      </c>
      <c r="E15" s="741">
        <v>580</v>
      </c>
      <c r="F15" s="741">
        <v>909</v>
      </c>
      <c r="G15" s="741">
        <v>580</v>
      </c>
    </row>
    <row r="16" spans="1:7">
      <c r="A16" s="170" t="s">
        <v>47</v>
      </c>
      <c r="B16" s="553" t="s">
        <v>428</v>
      </c>
      <c r="C16" s="553" t="s">
        <v>39</v>
      </c>
      <c r="D16" s="554">
        <f>+D15</f>
        <v>698</v>
      </c>
      <c r="E16" s="554">
        <f>+E15</f>
        <v>580</v>
      </c>
      <c r="F16" s="554">
        <f>+F15</f>
        <v>909</v>
      </c>
      <c r="G16" s="554">
        <f>+G15</f>
        <v>580</v>
      </c>
    </row>
    <row r="17" spans="1:7">
      <c r="A17" s="170" t="s">
        <v>47</v>
      </c>
      <c r="B17" s="553" t="s">
        <v>428</v>
      </c>
      <c r="C17" s="553" t="s">
        <v>40</v>
      </c>
      <c r="D17" s="554">
        <f>+D15+145</f>
        <v>843</v>
      </c>
      <c r="E17" s="554">
        <f>+E15+145</f>
        <v>725</v>
      </c>
      <c r="F17" s="554">
        <f>+F15+145</f>
        <v>1054</v>
      </c>
      <c r="G17" s="554">
        <f>+G15+145</f>
        <v>725</v>
      </c>
    </row>
    <row r="18" spans="1:7">
      <c r="A18" s="170" t="s">
        <v>47</v>
      </c>
      <c r="B18" s="553" t="s">
        <v>428</v>
      </c>
      <c r="C18" s="553" t="s">
        <v>41</v>
      </c>
      <c r="D18" s="554">
        <f>+D15+23</f>
        <v>721</v>
      </c>
      <c r="E18" s="554">
        <f>+E15+23</f>
        <v>603</v>
      </c>
      <c r="F18" s="554">
        <f>+F15+23</f>
        <v>932</v>
      </c>
      <c r="G18" s="554">
        <f>+G15+23</f>
        <v>603</v>
      </c>
    </row>
    <row r="19" spans="1:7">
      <c r="A19" s="739" t="s">
        <v>47</v>
      </c>
      <c r="B19" s="553" t="s">
        <v>428</v>
      </c>
      <c r="C19" s="553" t="s">
        <v>42</v>
      </c>
      <c r="D19" s="554">
        <f>+D15+23</f>
        <v>721</v>
      </c>
      <c r="E19" s="554">
        <f>+E15+23</f>
        <v>603</v>
      </c>
      <c r="F19" s="554">
        <f>+F15+23</f>
        <v>932</v>
      </c>
      <c r="G19" s="554">
        <f>+G15+23</f>
        <v>603</v>
      </c>
    </row>
    <row r="20" spans="1:7">
      <c r="A20" s="170" t="s">
        <v>47</v>
      </c>
      <c r="B20" s="737" t="s">
        <v>429</v>
      </c>
      <c r="C20" s="737" t="s">
        <v>38</v>
      </c>
      <c r="D20" s="741">
        <v>847</v>
      </c>
      <c r="E20" s="741">
        <v>714</v>
      </c>
      <c r="F20" s="741">
        <v>1040</v>
      </c>
      <c r="G20" s="741">
        <v>714</v>
      </c>
    </row>
    <row r="21" spans="1:7">
      <c r="A21" s="170" t="s">
        <v>47</v>
      </c>
      <c r="B21" s="553" t="s">
        <v>429</v>
      </c>
      <c r="C21" s="553" t="s">
        <v>39</v>
      </c>
      <c r="D21" s="554">
        <f>+D20</f>
        <v>847</v>
      </c>
      <c r="E21" s="554">
        <f>+E20</f>
        <v>714</v>
      </c>
      <c r="F21" s="554">
        <f>+F20</f>
        <v>1040</v>
      </c>
      <c r="G21" s="554">
        <f>+G20</f>
        <v>714</v>
      </c>
    </row>
    <row r="22" spans="1:7">
      <c r="A22" s="170" t="s">
        <v>47</v>
      </c>
      <c r="B22" s="553" t="s">
        <v>429</v>
      </c>
      <c r="C22" s="553" t="s">
        <v>40</v>
      </c>
      <c r="D22" s="554">
        <f>+D20+145</f>
        <v>992</v>
      </c>
      <c r="E22" s="554">
        <f>+E20+145</f>
        <v>859</v>
      </c>
      <c r="F22" s="554">
        <f>+F20+145</f>
        <v>1185</v>
      </c>
      <c r="G22" s="554">
        <f>+G20+145</f>
        <v>859</v>
      </c>
    </row>
    <row r="23" spans="1:7">
      <c r="A23" s="170" t="s">
        <v>47</v>
      </c>
      <c r="B23" s="553" t="s">
        <v>429</v>
      </c>
      <c r="C23" s="553" t="s">
        <v>41</v>
      </c>
      <c r="D23" s="554">
        <f>+D20+23</f>
        <v>870</v>
      </c>
      <c r="E23" s="554">
        <f>+E20+23</f>
        <v>737</v>
      </c>
      <c r="F23" s="554">
        <f>+F20+23</f>
        <v>1063</v>
      </c>
      <c r="G23" s="554">
        <f>+G20+23</f>
        <v>737</v>
      </c>
    </row>
    <row r="24" spans="1:7">
      <c r="A24" s="739" t="s">
        <v>47</v>
      </c>
      <c r="B24" s="553" t="s">
        <v>429</v>
      </c>
      <c r="C24" s="553" t="s">
        <v>42</v>
      </c>
      <c r="D24" s="554">
        <f>+D20+23</f>
        <v>870</v>
      </c>
      <c r="E24" s="554">
        <f>+E20+23</f>
        <v>737</v>
      </c>
      <c r="F24" s="554">
        <f>+F20+23</f>
        <v>1063</v>
      </c>
      <c r="G24" s="554">
        <f>+G20+23</f>
        <v>737</v>
      </c>
    </row>
    <row r="25" spans="1:7">
      <c r="A25" s="170" t="s">
        <v>47</v>
      </c>
      <c r="B25" s="737" t="s">
        <v>430</v>
      </c>
      <c r="C25" s="737" t="s">
        <v>38</v>
      </c>
      <c r="D25" s="741">
        <v>1179</v>
      </c>
      <c r="E25" s="741">
        <v>889</v>
      </c>
      <c r="F25" s="741">
        <v>1285</v>
      </c>
      <c r="G25" s="741">
        <v>889</v>
      </c>
    </row>
    <row r="26" spans="1:7">
      <c r="A26" s="170" t="s">
        <v>47</v>
      </c>
      <c r="B26" s="553" t="s">
        <v>430</v>
      </c>
      <c r="C26" s="553" t="s">
        <v>39</v>
      </c>
      <c r="D26" s="554">
        <f>+D25</f>
        <v>1179</v>
      </c>
      <c r="E26" s="554">
        <f>+E25</f>
        <v>889</v>
      </c>
      <c r="F26" s="554">
        <f>+F25</f>
        <v>1285</v>
      </c>
      <c r="G26" s="554">
        <f>+G25</f>
        <v>889</v>
      </c>
    </row>
    <row r="27" spans="1:7">
      <c r="A27" s="170" t="s">
        <v>47</v>
      </c>
      <c r="B27" s="553" t="s">
        <v>430</v>
      </c>
      <c r="C27" s="553" t="s">
        <v>40</v>
      </c>
      <c r="D27" s="554">
        <f>+D25+145</f>
        <v>1324</v>
      </c>
      <c r="E27" s="554">
        <f>+E25+145</f>
        <v>1034</v>
      </c>
      <c r="F27" s="554">
        <f>+F25+145</f>
        <v>1430</v>
      </c>
      <c r="G27" s="554">
        <f>+G25+145</f>
        <v>1034</v>
      </c>
    </row>
    <row r="28" spans="1:7">
      <c r="A28" s="170" t="s">
        <v>47</v>
      </c>
      <c r="B28" s="553" t="s">
        <v>430</v>
      </c>
      <c r="C28" s="553" t="s">
        <v>41</v>
      </c>
      <c r="D28" s="554">
        <f>+D25+23</f>
        <v>1202</v>
      </c>
      <c r="E28" s="554">
        <f>+E25+23</f>
        <v>912</v>
      </c>
      <c r="F28" s="554">
        <f>+F25+23</f>
        <v>1308</v>
      </c>
      <c r="G28" s="554">
        <f>+G25+23</f>
        <v>912</v>
      </c>
    </row>
    <row r="29" spans="1:7">
      <c r="A29" s="739" t="s">
        <v>47</v>
      </c>
      <c r="B29" s="553" t="s">
        <v>430</v>
      </c>
      <c r="C29" s="553" t="s">
        <v>42</v>
      </c>
      <c r="D29" s="554">
        <f>+D25+23</f>
        <v>1202</v>
      </c>
      <c r="E29" s="554">
        <f>+E25+23</f>
        <v>912</v>
      </c>
      <c r="F29" s="554">
        <f>+F25+23</f>
        <v>1308</v>
      </c>
      <c r="G29" s="554">
        <f>+G25+23</f>
        <v>912</v>
      </c>
    </row>
    <row r="30" spans="1:7">
      <c r="A30" s="170" t="s">
        <v>47</v>
      </c>
      <c r="B30" s="737" t="s">
        <v>431</v>
      </c>
      <c r="C30" s="737" t="s">
        <v>38</v>
      </c>
      <c r="D30" s="741">
        <v>1451</v>
      </c>
      <c r="E30" s="741">
        <v>1399</v>
      </c>
      <c r="F30" s="741">
        <v>1652</v>
      </c>
      <c r="G30" s="741">
        <v>1399</v>
      </c>
    </row>
    <row r="31" spans="1:7">
      <c r="A31" s="170" t="s">
        <v>47</v>
      </c>
      <c r="B31" s="553" t="s">
        <v>431</v>
      </c>
      <c r="C31" s="553" t="s">
        <v>39</v>
      </c>
      <c r="D31" s="554">
        <f>+D30</f>
        <v>1451</v>
      </c>
      <c r="E31" s="554">
        <f>+E30</f>
        <v>1399</v>
      </c>
      <c r="F31" s="554">
        <f>+F30</f>
        <v>1652</v>
      </c>
      <c r="G31" s="554">
        <f>+G30</f>
        <v>1399</v>
      </c>
    </row>
    <row r="32" spans="1:7">
      <c r="A32" s="170" t="s">
        <v>47</v>
      </c>
      <c r="B32" s="553" t="s">
        <v>431</v>
      </c>
      <c r="C32" s="553" t="s">
        <v>40</v>
      </c>
      <c r="D32" s="554">
        <f>+D30+145</f>
        <v>1596</v>
      </c>
      <c r="E32" s="554">
        <f>+E30+145</f>
        <v>1544</v>
      </c>
      <c r="F32" s="554">
        <f>+F30+145</f>
        <v>1797</v>
      </c>
      <c r="G32" s="554">
        <f>+G30+145</f>
        <v>1544</v>
      </c>
    </row>
    <row r="33" spans="1:7">
      <c r="A33" s="170" t="s">
        <v>47</v>
      </c>
      <c r="B33" s="553" t="s">
        <v>431</v>
      </c>
      <c r="C33" s="553" t="s">
        <v>41</v>
      </c>
      <c r="D33" s="554">
        <f>+D30+23</f>
        <v>1474</v>
      </c>
      <c r="E33" s="554">
        <f>+E30+23</f>
        <v>1422</v>
      </c>
      <c r="F33" s="554">
        <f>+F30+23</f>
        <v>1675</v>
      </c>
      <c r="G33" s="554">
        <f>+G30+23</f>
        <v>1422</v>
      </c>
    </row>
    <row r="34" spans="1:7">
      <c r="A34" s="739" t="s">
        <v>47</v>
      </c>
      <c r="B34" s="553" t="s">
        <v>431</v>
      </c>
      <c r="C34" s="553" t="s">
        <v>42</v>
      </c>
      <c r="D34" s="554">
        <f>+D30+23</f>
        <v>1474</v>
      </c>
      <c r="E34" s="554">
        <f>+E30+23</f>
        <v>1422</v>
      </c>
      <c r="F34" s="554">
        <f>+F30+23</f>
        <v>1675</v>
      </c>
      <c r="G34" s="554">
        <f>+G30+23</f>
        <v>1422</v>
      </c>
    </row>
    <row r="35" spans="1:7">
      <c r="A35" s="170" t="s">
        <v>432</v>
      </c>
      <c r="B35" s="737" t="s">
        <v>753</v>
      </c>
      <c r="C35" s="737" t="s">
        <v>38</v>
      </c>
      <c r="D35" s="741">
        <v>1640</v>
      </c>
      <c r="E35" s="741">
        <v>1524</v>
      </c>
      <c r="F35" s="741">
        <v>1842</v>
      </c>
      <c r="G35" s="741">
        <v>1525</v>
      </c>
    </row>
    <row r="36" spans="1:7">
      <c r="A36" s="170" t="s">
        <v>432</v>
      </c>
      <c r="B36" s="553" t="s">
        <v>753</v>
      </c>
      <c r="C36" s="553" t="s">
        <v>41</v>
      </c>
      <c r="D36" s="554">
        <f>+D35</f>
        <v>1640</v>
      </c>
      <c r="E36" s="554">
        <f>+E35</f>
        <v>1524</v>
      </c>
      <c r="F36" s="554">
        <f>+F35</f>
        <v>1842</v>
      </c>
      <c r="G36" s="554">
        <f>+G35</f>
        <v>1525</v>
      </c>
    </row>
    <row r="37" spans="1:7">
      <c r="A37" s="396" t="s">
        <v>432</v>
      </c>
      <c r="B37" s="623" t="s">
        <v>753</v>
      </c>
      <c r="C37" s="553" t="s">
        <v>53</v>
      </c>
      <c r="D37" s="625">
        <f>+D35</f>
        <v>1640</v>
      </c>
      <c r="E37" s="625">
        <f>+E35</f>
        <v>1524</v>
      </c>
      <c r="F37" s="625">
        <f>+F35</f>
        <v>1842</v>
      </c>
      <c r="G37" s="625">
        <f>+G35</f>
        <v>1525</v>
      </c>
    </row>
    <row r="38" spans="1:7">
      <c r="A38" s="170" t="s">
        <v>47</v>
      </c>
      <c r="B38" s="737" t="s">
        <v>434</v>
      </c>
      <c r="C38" s="737" t="s">
        <v>46</v>
      </c>
      <c r="D38" s="741">
        <v>2121</v>
      </c>
      <c r="E38" s="741">
        <v>2095</v>
      </c>
      <c r="F38" s="741">
        <v>2752</v>
      </c>
      <c r="G38" s="741">
        <v>2095</v>
      </c>
    </row>
    <row r="39" spans="1:7">
      <c r="A39" s="170" t="s">
        <v>47</v>
      </c>
      <c r="B39" s="553" t="s">
        <v>434</v>
      </c>
      <c r="C39" s="553" t="s">
        <v>200</v>
      </c>
      <c r="D39" s="554">
        <f>+D38+23</f>
        <v>2144</v>
      </c>
      <c r="E39" s="554">
        <f>+E38+23</f>
        <v>2118</v>
      </c>
      <c r="F39" s="554">
        <f>+F38+23</f>
        <v>2775</v>
      </c>
      <c r="G39" s="554">
        <f>+G38+23</f>
        <v>2118</v>
      </c>
    </row>
    <row r="40" spans="1:7">
      <c r="A40" s="170" t="s">
        <v>47</v>
      </c>
      <c r="B40" s="553" t="s">
        <v>434</v>
      </c>
      <c r="C40" s="553" t="s">
        <v>50</v>
      </c>
      <c r="D40" s="554">
        <f>+D38+23</f>
        <v>2144</v>
      </c>
      <c r="E40" s="554">
        <f>+E38+23</f>
        <v>2118</v>
      </c>
      <c r="F40" s="554">
        <f>+F38+23</f>
        <v>2775</v>
      </c>
      <c r="G40" s="554">
        <f>+G38+23</f>
        <v>2118</v>
      </c>
    </row>
    <row r="41" spans="1:7">
      <c r="A41" s="623" t="s">
        <v>47</v>
      </c>
      <c r="B41" s="623" t="s">
        <v>434</v>
      </c>
      <c r="C41" s="623" t="s">
        <v>754</v>
      </c>
      <c r="D41" s="625">
        <f>+D38+23+23</f>
        <v>2167</v>
      </c>
      <c r="E41" s="625">
        <f>+E38+23+23</f>
        <v>2141</v>
      </c>
      <c r="F41" s="625">
        <f>+F38+23+23</f>
        <v>2798</v>
      </c>
      <c r="G41" s="625">
        <f>+G38+23+23</f>
        <v>2141</v>
      </c>
    </row>
    <row r="43" spans="1:7" ht="14.3">
      <c r="A43" s="29" t="s">
        <v>862</v>
      </c>
    </row>
    <row r="44" spans="1:7" ht="14.3">
      <c r="A44" s="29" t="s">
        <v>863</v>
      </c>
    </row>
    <row r="45" spans="1:7" ht="14.3">
      <c r="A45" s="29" t="s">
        <v>864</v>
      </c>
    </row>
    <row r="46" spans="1:7" ht="14.3">
      <c r="A46" s="29" t="s">
        <v>865</v>
      </c>
    </row>
    <row r="47" spans="1:7" ht="14.3">
      <c r="A47" s="29" t="s">
        <v>415</v>
      </c>
    </row>
    <row r="48" spans="1:7" ht="14.3">
      <c r="A48" s="29" t="s">
        <v>416</v>
      </c>
    </row>
    <row r="49" spans="1:2" ht="14.3">
      <c r="A49" s="29" t="s">
        <v>749</v>
      </c>
    </row>
    <row r="50" spans="1:2" ht="14.3">
      <c r="A50" s="29" t="s">
        <v>750</v>
      </c>
    </row>
    <row r="51" spans="1:2" ht="14.3">
      <c r="A51" s="29" t="s">
        <v>751</v>
      </c>
    </row>
    <row r="52" spans="1:2">
      <c r="A52" s="1" t="s">
        <v>417</v>
      </c>
    </row>
    <row r="56" spans="1:2" ht="14.3">
      <c r="A56" s="364" t="s">
        <v>869</v>
      </c>
      <c r="B56" s="365"/>
    </row>
    <row r="60" spans="1:2">
      <c r="A60" s="1" t="s">
        <v>20</v>
      </c>
      <c r="B60" s="1" t="s">
        <v>21</v>
      </c>
    </row>
    <row r="61" spans="1:2">
      <c r="A61" s="1" t="s">
        <v>22</v>
      </c>
      <c r="B61" s="1" t="s">
        <v>187</v>
      </c>
    </row>
    <row r="62" spans="1:2">
      <c r="A62" s="1" t="s">
        <v>23</v>
      </c>
      <c r="B62" s="1" t="s">
        <v>427</v>
      </c>
    </row>
    <row r="63" spans="1:2">
      <c r="A63" s="1" t="s">
        <v>24</v>
      </c>
      <c r="B63" s="1" t="s">
        <v>25</v>
      </c>
    </row>
    <row r="64" spans="1:2">
      <c r="A64" s="1" t="s">
        <v>26</v>
      </c>
      <c r="B64" s="1" t="s">
        <v>27</v>
      </c>
    </row>
    <row r="65" spans="1:6">
      <c r="A65" s="1" t="s">
        <v>28</v>
      </c>
      <c r="B65" s="1" t="s">
        <v>914</v>
      </c>
    </row>
    <row r="66" spans="1:6">
      <c r="A66" s="1" t="s">
        <v>29</v>
      </c>
      <c r="B66" s="1" t="s">
        <v>30</v>
      </c>
    </row>
    <row r="67" spans="1:6" ht="14.3">
      <c r="A67" s="1" t="s">
        <v>31</v>
      </c>
      <c r="B67" s="29" t="s">
        <v>32</v>
      </c>
    </row>
    <row r="68" spans="1:6">
      <c r="A68" s="1" t="s">
        <v>33</v>
      </c>
      <c r="B68" s="1" t="s">
        <v>34</v>
      </c>
    </row>
    <row r="70" spans="1:6">
      <c r="A70" s="756" t="s">
        <v>35</v>
      </c>
      <c r="B70" s="768" t="s">
        <v>36</v>
      </c>
      <c r="C70" s="770" t="s">
        <v>37</v>
      </c>
      <c r="D70" s="769">
        <v>45383</v>
      </c>
      <c r="E70" s="769">
        <v>45444</v>
      </c>
      <c r="F70" s="769">
        <v>45483</v>
      </c>
    </row>
    <row r="71" spans="1:6">
      <c r="A71" s="396"/>
      <c r="B71" s="739"/>
      <c r="C71" s="159"/>
      <c r="D71" s="740">
        <v>45443</v>
      </c>
      <c r="E71" s="740">
        <v>45482</v>
      </c>
      <c r="F71" s="740" t="s">
        <v>920</v>
      </c>
    </row>
    <row r="72" spans="1:6">
      <c r="A72" s="247" t="s">
        <v>47</v>
      </c>
      <c r="B72" s="768" t="s">
        <v>428</v>
      </c>
      <c r="C72" s="768" t="s">
        <v>38</v>
      </c>
      <c r="D72" s="772">
        <v>709</v>
      </c>
      <c r="E72" s="772">
        <v>723</v>
      </c>
      <c r="F72" s="772">
        <v>855</v>
      </c>
    </row>
    <row r="73" spans="1:6">
      <c r="A73" s="247" t="s">
        <v>47</v>
      </c>
      <c r="B73" s="553" t="s">
        <v>428</v>
      </c>
      <c r="C73" s="553" t="s">
        <v>39</v>
      </c>
      <c r="D73" s="554">
        <f t="shared" ref="D73:F73" si="0">+D72</f>
        <v>709</v>
      </c>
      <c r="E73" s="554">
        <f t="shared" si="0"/>
        <v>723</v>
      </c>
      <c r="F73" s="554">
        <f t="shared" si="0"/>
        <v>855</v>
      </c>
    </row>
    <row r="74" spans="1:6">
      <c r="A74" s="247" t="s">
        <v>47</v>
      </c>
      <c r="B74" s="553" t="s">
        <v>428</v>
      </c>
      <c r="C74" s="553" t="s">
        <v>40</v>
      </c>
      <c r="D74" s="554">
        <f t="shared" ref="D74:F74" si="1">+D72+145</f>
        <v>854</v>
      </c>
      <c r="E74" s="554">
        <f t="shared" si="1"/>
        <v>868</v>
      </c>
      <c r="F74" s="554">
        <f t="shared" si="1"/>
        <v>1000</v>
      </c>
    </row>
    <row r="75" spans="1:6">
      <c r="A75" s="247" t="s">
        <v>47</v>
      </c>
      <c r="B75" s="553" t="s">
        <v>428</v>
      </c>
      <c r="C75" s="553" t="s">
        <v>41</v>
      </c>
      <c r="D75" s="554">
        <f t="shared" ref="D75:F75" si="2">+D72+23</f>
        <v>732</v>
      </c>
      <c r="E75" s="554">
        <f t="shared" si="2"/>
        <v>746</v>
      </c>
      <c r="F75" s="554">
        <f t="shared" si="2"/>
        <v>878</v>
      </c>
    </row>
    <row r="76" spans="1:6">
      <c r="A76" s="739" t="s">
        <v>47</v>
      </c>
      <c r="B76" s="553" t="s">
        <v>428</v>
      </c>
      <c r="C76" s="553" t="s">
        <v>42</v>
      </c>
      <c r="D76" s="554">
        <f t="shared" ref="D76:F76" si="3">+D72+23</f>
        <v>732</v>
      </c>
      <c r="E76" s="554">
        <f t="shared" si="3"/>
        <v>746</v>
      </c>
      <c r="F76" s="554">
        <f t="shared" si="3"/>
        <v>878</v>
      </c>
    </row>
    <row r="77" spans="1:6">
      <c r="A77" s="247" t="s">
        <v>47</v>
      </c>
      <c r="B77" s="768" t="s">
        <v>429</v>
      </c>
      <c r="C77" s="768" t="s">
        <v>38</v>
      </c>
      <c r="D77" s="772">
        <v>851</v>
      </c>
      <c r="E77" s="772">
        <v>882</v>
      </c>
      <c r="F77" s="772">
        <v>1040</v>
      </c>
    </row>
    <row r="78" spans="1:6">
      <c r="A78" s="247" t="s">
        <v>47</v>
      </c>
      <c r="B78" s="553" t="s">
        <v>429</v>
      </c>
      <c r="C78" s="553" t="s">
        <v>39</v>
      </c>
      <c r="D78" s="554">
        <f t="shared" ref="D78:F78" si="4">+D77</f>
        <v>851</v>
      </c>
      <c r="E78" s="554">
        <f t="shared" si="4"/>
        <v>882</v>
      </c>
      <c r="F78" s="554">
        <f t="shared" si="4"/>
        <v>1040</v>
      </c>
    </row>
    <row r="79" spans="1:6">
      <c r="A79" s="247" t="s">
        <v>47</v>
      </c>
      <c r="B79" s="553" t="s">
        <v>429</v>
      </c>
      <c r="C79" s="553" t="s">
        <v>40</v>
      </c>
      <c r="D79" s="554">
        <f t="shared" ref="D79:F79" si="5">+D77+145</f>
        <v>996</v>
      </c>
      <c r="E79" s="554">
        <f t="shared" si="5"/>
        <v>1027</v>
      </c>
      <c r="F79" s="554">
        <f t="shared" si="5"/>
        <v>1185</v>
      </c>
    </row>
    <row r="80" spans="1:6">
      <c r="A80" s="247" t="s">
        <v>47</v>
      </c>
      <c r="B80" s="553" t="s">
        <v>429</v>
      </c>
      <c r="C80" s="553" t="s">
        <v>41</v>
      </c>
      <c r="D80" s="554">
        <f t="shared" ref="D80:F80" si="6">+D77+23</f>
        <v>874</v>
      </c>
      <c r="E80" s="554">
        <f t="shared" si="6"/>
        <v>905</v>
      </c>
      <c r="F80" s="554">
        <f t="shared" si="6"/>
        <v>1063</v>
      </c>
    </row>
    <row r="81" spans="1:6">
      <c r="A81" s="739" t="s">
        <v>47</v>
      </c>
      <c r="B81" s="553" t="s">
        <v>429</v>
      </c>
      <c r="C81" s="553" t="s">
        <v>42</v>
      </c>
      <c r="D81" s="554">
        <f t="shared" ref="D81:F81" si="7">+D77+23</f>
        <v>874</v>
      </c>
      <c r="E81" s="554">
        <f t="shared" si="7"/>
        <v>905</v>
      </c>
      <c r="F81" s="554">
        <f t="shared" si="7"/>
        <v>1063</v>
      </c>
    </row>
    <row r="82" spans="1:6">
      <c r="A82" s="247" t="s">
        <v>47</v>
      </c>
      <c r="B82" s="768" t="s">
        <v>430</v>
      </c>
      <c r="C82" s="768" t="s">
        <v>38</v>
      </c>
      <c r="D82" s="772">
        <v>1155</v>
      </c>
      <c r="E82" s="772">
        <v>1183</v>
      </c>
      <c r="F82" s="772">
        <v>1379</v>
      </c>
    </row>
    <row r="83" spans="1:6">
      <c r="A83" s="247" t="s">
        <v>47</v>
      </c>
      <c r="B83" s="553" t="s">
        <v>430</v>
      </c>
      <c r="C83" s="553" t="s">
        <v>39</v>
      </c>
      <c r="D83" s="554">
        <f t="shared" ref="D83:F83" si="8">+D82</f>
        <v>1155</v>
      </c>
      <c r="E83" s="554">
        <f t="shared" si="8"/>
        <v>1183</v>
      </c>
      <c r="F83" s="554">
        <f t="shared" si="8"/>
        <v>1379</v>
      </c>
    </row>
    <row r="84" spans="1:6">
      <c r="A84" s="247" t="s">
        <v>47</v>
      </c>
      <c r="B84" s="553" t="s">
        <v>430</v>
      </c>
      <c r="C84" s="553" t="s">
        <v>40</v>
      </c>
      <c r="D84" s="554">
        <f t="shared" ref="D84:F84" si="9">+D82+145</f>
        <v>1300</v>
      </c>
      <c r="E84" s="554">
        <f t="shared" si="9"/>
        <v>1328</v>
      </c>
      <c r="F84" s="554">
        <f t="shared" si="9"/>
        <v>1524</v>
      </c>
    </row>
    <row r="85" spans="1:6">
      <c r="A85" s="247" t="s">
        <v>47</v>
      </c>
      <c r="B85" s="553" t="s">
        <v>430</v>
      </c>
      <c r="C85" s="553" t="s">
        <v>41</v>
      </c>
      <c r="D85" s="554">
        <f t="shared" ref="D85:F85" si="10">+D82+23</f>
        <v>1178</v>
      </c>
      <c r="E85" s="554">
        <f t="shared" si="10"/>
        <v>1206</v>
      </c>
      <c r="F85" s="554">
        <f t="shared" si="10"/>
        <v>1402</v>
      </c>
    </row>
    <row r="86" spans="1:6">
      <c r="A86" s="739" t="s">
        <v>47</v>
      </c>
      <c r="B86" s="553" t="s">
        <v>430</v>
      </c>
      <c r="C86" s="553" t="s">
        <v>42</v>
      </c>
      <c r="D86" s="554">
        <f t="shared" ref="D86:F86" si="11">+D82+23</f>
        <v>1178</v>
      </c>
      <c r="E86" s="554">
        <f t="shared" si="11"/>
        <v>1206</v>
      </c>
      <c r="F86" s="554">
        <f t="shared" si="11"/>
        <v>1402</v>
      </c>
    </row>
    <row r="87" spans="1:6">
      <c r="A87" s="247" t="s">
        <v>47</v>
      </c>
      <c r="B87" s="768" t="s">
        <v>431</v>
      </c>
      <c r="C87" s="768" t="s">
        <v>38</v>
      </c>
      <c r="D87" s="772">
        <v>1455</v>
      </c>
      <c r="E87" s="772">
        <v>1508</v>
      </c>
      <c r="F87" s="772">
        <v>1697</v>
      </c>
    </row>
    <row r="88" spans="1:6">
      <c r="A88" s="247" t="s">
        <v>47</v>
      </c>
      <c r="B88" s="553" t="s">
        <v>431</v>
      </c>
      <c r="C88" s="553" t="s">
        <v>39</v>
      </c>
      <c r="D88" s="554">
        <f t="shared" ref="D88:F88" si="12">+D87</f>
        <v>1455</v>
      </c>
      <c r="E88" s="554">
        <f t="shared" si="12"/>
        <v>1508</v>
      </c>
      <c r="F88" s="554">
        <f t="shared" si="12"/>
        <v>1697</v>
      </c>
    </row>
    <row r="89" spans="1:6">
      <c r="A89" s="247" t="s">
        <v>47</v>
      </c>
      <c r="B89" s="553" t="s">
        <v>431</v>
      </c>
      <c r="C89" s="553" t="s">
        <v>40</v>
      </c>
      <c r="D89" s="554">
        <f t="shared" ref="D89:F89" si="13">+D87+145</f>
        <v>1600</v>
      </c>
      <c r="E89" s="554">
        <f t="shared" si="13"/>
        <v>1653</v>
      </c>
      <c r="F89" s="554">
        <f t="shared" si="13"/>
        <v>1842</v>
      </c>
    </row>
    <row r="90" spans="1:6">
      <c r="A90" s="247" t="s">
        <v>47</v>
      </c>
      <c r="B90" s="553" t="s">
        <v>431</v>
      </c>
      <c r="C90" s="553" t="s">
        <v>41</v>
      </c>
      <c r="D90" s="554">
        <f t="shared" ref="D90:F90" si="14">+D87+23</f>
        <v>1478</v>
      </c>
      <c r="E90" s="554">
        <f t="shared" si="14"/>
        <v>1531</v>
      </c>
      <c r="F90" s="554">
        <f t="shared" si="14"/>
        <v>1720</v>
      </c>
    </row>
    <row r="91" spans="1:6">
      <c r="A91" s="739" t="s">
        <v>47</v>
      </c>
      <c r="B91" s="553" t="s">
        <v>431</v>
      </c>
      <c r="C91" s="553" t="s">
        <v>42</v>
      </c>
      <c r="D91" s="554">
        <f t="shared" ref="D91:F91" si="15">+D87+23</f>
        <v>1478</v>
      </c>
      <c r="E91" s="554">
        <f t="shared" si="15"/>
        <v>1531</v>
      </c>
      <c r="F91" s="554">
        <f t="shared" si="15"/>
        <v>1720</v>
      </c>
    </row>
    <row r="92" spans="1:6">
      <c r="A92" s="247" t="s">
        <v>432</v>
      </c>
      <c r="B92" s="768" t="s">
        <v>753</v>
      </c>
      <c r="C92" s="768" t="s">
        <v>38</v>
      </c>
      <c r="D92" s="772">
        <v>1625</v>
      </c>
      <c r="E92" s="772">
        <v>1660</v>
      </c>
      <c r="F92" s="772">
        <v>1868</v>
      </c>
    </row>
    <row r="93" spans="1:6">
      <c r="A93" s="247" t="s">
        <v>432</v>
      </c>
      <c r="B93" s="553" t="s">
        <v>753</v>
      </c>
      <c r="C93" s="553" t="s">
        <v>41</v>
      </c>
      <c r="D93" s="554">
        <f t="shared" ref="D93:F93" si="16">+D92</f>
        <v>1625</v>
      </c>
      <c r="E93" s="554">
        <f t="shared" si="16"/>
        <v>1660</v>
      </c>
      <c r="F93" s="554">
        <f t="shared" si="16"/>
        <v>1868</v>
      </c>
    </row>
    <row r="94" spans="1:6">
      <c r="A94" s="396" t="s">
        <v>432</v>
      </c>
      <c r="B94" s="739" t="s">
        <v>753</v>
      </c>
      <c r="C94" s="553" t="s">
        <v>53</v>
      </c>
      <c r="D94" s="753">
        <f t="shared" ref="D94:F94" si="17">+D92</f>
        <v>1625</v>
      </c>
      <c r="E94" s="753">
        <f t="shared" si="17"/>
        <v>1660</v>
      </c>
      <c r="F94" s="753">
        <f t="shared" si="17"/>
        <v>1868</v>
      </c>
    </row>
    <row r="95" spans="1:6">
      <c r="A95" s="247" t="s">
        <v>47</v>
      </c>
      <c r="B95" s="768" t="s">
        <v>434</v>
      </c>
      <c r="C95" s="768" t="s">
        <v>46</v>
      </c>
      <c r="D95" s="772">
        <v>2063</v>
      </c>
      <c r="E95" s="772">
        <v>2109</v>
      </c>
      <c r="F95" s="772">
        <v>2709</v>
      </c>
    </row>
    <row r="96" spans="1:6">
      <c r="A96" s="247" t="s">
        <v>47</v>
      </c>
      <c r="B96" s="553" t="s">
        <v>434</v>
      </c>
      <c r="C96" s="553" t="s">
        <v>200</v>
      </c>
      <c r="D96" s="554">
        <f t="shared" ref="D96:F96" si="18">+D95+23</f>
        <v>2086</v>
      </c>
      <c r="E96" s="554">
        <f t="shared" si="18"/>
        <v>2132</v>
      </c>
      <c r="F96" s="554">
        <f t="shared" si="18"/>
        <v>2732</v>
      </c>
    </row>
    <row r="97" spans="1:6">
      <c r="A97" s="247" t="s">
        <v>47</v>
      </c>
      <c r="B97" s="553" t="s">
        <v>434</v>
      </c>
      <c r="C97" s="553" t="s">
        <v>50</v>
      </c>
      <c r="D97" s="554">
        <f t="shared" ref="D97:F97" si="19">+D95+23</f>
        <v>2086</v>
      </c>
      <c r="E97" s="554">
        <f t="shared" si="19"/>
        <v>2132</v>
      </c>
      <c r="F97" s="554">
        <f t="shared" si="19"/>
        <v>2732</v>
      </c>
    </row>
    <row r="98" spans="1:6">
      <c r="A98" s="739" t="s">
        <v>47</v>
      </c>
      <c r="B98" s="739" t="s">
        <v>434</v>
      </c>
      <c r="C98" s="739" t="s">
        <v>754</v>
      </c>
      <c r="D98" s="753">
        <f t="shared" ref="D98:F98" si="20">+D95+23+23</f>
        <v>2109</v>
      </c>
      <c r="E98" s="753">
        <f t="shared" si="20"/>
        <v>2155</v>
      </c>
      <c r="F98" s="753">
        <f t="shared" si="20"/>
        <v>2755</v>
      </c>
    </row>
    <row r="100" spans="1:6" ht="14.3">
      <c r="A100" s="29" t="s">
        <v>916</v>
      </c>
    </row>
    <row r="101" spans="1:6" ht="14.3">
      <c r="A101" s="29" t="s">
        <v>917</v>
      </c>
    </row>
    <row r="102" spans="1:6" ht="14.3">
      <c r="A102" s="29" t="s">
        <v>918</v>
      </c>
    </row>
    <row r="103" spans="1:6" ht="14.3">
      <c r="A103" s="29" t="s">
        <v>415</v>
      </c>
    </row>
    <row r="104" spans="1:6" ht="14.3">
      <c r="A104" s="29" t="s">
        <v>416</v>
      </c>
    </row>
    <row r="105" spans="1:6" ht="14.3">
      <c r="A105" s="29" t="s">
        <v>919</v>
      </c>
    </row>
    <row r="106" spans="1:6" ht="14.3">
      <c r="A106" s="29" t="s">
        <v>750</v>
      </c>
    </row>
    <row r="107" spans="1:6" ht="14.3">
      <c r="A107" s="29" t="s">
        <v>751</v>
      </c>
    </row>
    <row r="108" spans="1:6" ht="14.3">
      <c r="A108" s="29" t="s">
        <v>417</v>
      </c>
    </row>
    <row r="112" spans="1:6" ht="14.3">
      <c r="A112" s="282" t="s">
        <v>915</v>
      </c>
      <c r="B112" s="283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opLeftCell="A10" zoomScale="85" zoomScaleNormal="85" workbookViewId="0"/>
  </sheetViews>
  <sheetFormatPr defaultRowHeight="12.9"/>
  <cols>
    <col min="1" max="1" width="16" style="1" customWidth="1"/>
    <col min="2" max="2" width="33.25" style="1" customWidth="1"/>
    <col min="3" max="3" width="20.25" style="1" customWidth="1"/>
    <col min="4" max="8" width="10.625" style="34" customWidth="1"/>
    <col min="9" max="11" width="12" style="1" customWidth="1"/>
    <col min="12" max="249" width="9" style="1"/>
    <col min="250" max="250" width="20.875" style="1" customWidth="1"/>
    <col min="251" max="251" width="36.75" style="1" customWidth="1"/>
    <col min="252" max="252" width="20.25" style="1" customWidth="1"/>
    <col min="253" max="260" width="11.75" style="1" customWidth="1"/>
    <col min="261" max="505" width="9" style="1"/>
    <col min="506" max="506" width="20.875" style="1" customWidth="1"/>
    <col min="507" max="507" width="36.75" style="1" customWidth="1"/>
    <col min="508" max="508" width="20.25" style="1" customWidth="1"/>
    <col min="509" max="516" width="11.75" style="1" customWidth="1"/>
    <col min="517" max="761" width="9" style="1"/>
    <col min="762" max="762" width="20.875" style="1" customWidth="1"/>
    <col min="763" max="763" width="36.75" style="1" customWidth="1"/>
    <col min="764" max="764" width="20.25" style="1" customWidth="1"/>
    <col min="765" max="772" width="11.75" style="1" customWidth="1"/>
    <col min="773" max="1017" width="9" style="1"/>
    <col min="1018" max="1018" width="20.875" style="1" customWidth="1"/>
    <col min="1019" max="1019" width="36.75" style="1" customWidth="1"/>
    <col min="1020" max="1020" width="20.25" style="1" customWidth="1"/>
    <col min="1021" max="1028" width="11.75" style="1" customWidth="1"/>
    <col min="1029" max="1273" width="9" style="1"/>
    <col min="1274" max="1274" width="20.875" style="1" customWidth="1"/>
    <col min="1275" max="1275" width="36.75" style="1" customWidth="1"/>
    <col min="1276" max="1276" width="20.25" style="1" customWidth="1"/>
    <col min="1277" max="1284" width="11.75" style="1" customWidth="1"/>
    <col min="1285" max="1529" width="9" style="1"/>
    <col min="1530" max="1530" width="20.875" style="1" customWidth="1"/>
    <col min="1531" max="1531" width="36.75" style="1" customWidth="1"/>
    <col min="1532" max="1532" width="20.25" style="1" customWidth="1"/>
    <col min="1533" max="1540" width="11.75" style="1" customWidth="1"/>
    <col min="1541" max="1785" width="9" style="1"/>
    <col min="1786" max="1786" width="20.875" style="1" customWidth="1"/>
    <col min="1787" max="1787" width="36.75" style="1" customWidth="1"/>
    <col min="1788" max="1788" width="20.25" style="1" customWidth="1"/>
    <col min="1789" max="1796" width="11.75" style="1" customWidth="1"/>
    <col min="1797" max="2041" width="9" style="1"/>
    <col min="2042" max="2042" width="20.875" style="1" customWidth="1"/>
    <col min="2043" max="2043" width="36.75" style="1" customWidth="1"/>
    <col min="2044" max="2044" width="20.25" style="1" customWidth="1"/>
    <col min="2045" max="2052" width="11.75" style="1" customWidth="1"/>
    <col min="2053" max="2297" width="9" style="1"/>
    <col min="2298" max="2298" width="20.875" style="1" customWidth="1"/>
    <col min="2299" max="2299" width="36.75" style="1" customWidth="1"/>
    <col min="2300" max="2300" width="20.25" style="1" customWidth="1"/>
    <col min="2301" max="2308" width="11.75" style="1" customWidth="1"/>
    <col min="2309" max="2553" width="9" style="1"/>
    <col min="2554" max="2554" width="20.875" style="1" customWidth="1"/>
    <col min="2555" max="2555" width="36.75" style="1" customWidth="1"/>
    <col min="2556" max="2556" width="20.25" style="1" customWidth="1"/>
    <col min="2557" max="2564" width="11.75" style="1" customWidth="1"/>
    <col min="2565" max="2809" width="9" style="1"/>
    <col min="2810" max="2810" width="20.875" style="1" customWidth="1"/>
    <col min="2811" max="2811" width="36.75" style="1" customWidth="1"/>
    <col min="2812" max="2812" width="20.25" style="1" customWidth="1"/>
    <col min="2813" max="2820" width="11.75" style="1" customWidth="1"/>
    <col min="2821" max="3065" width="9" style="1"/>
    <col min="3066" max="3066" width="20.875" style="1" customWidth="1"/>
    <col min="3067" max="3067" width="36.75" style="1" customWidth="1"/>
    <col min="3068" max="3068" width="20.25" style="1" customWidth="1"/>
    <col min="3069" max="3076" width="11.75" style="1" customWidth="1"/>
    <col min="3077" max="3321" width="9" style="1"/>
    <col min="3322" max="3322" width="20.875" style="1" customWidth="1"/>
    <col min="3323" max="3323" width="36.75" style="1" customWidth="1"/>
    <col min="3324" max="3324" width="20.25" style="1" customWidth="1"/>
    <col min="3325" max="3332" width="11.75" style="1" customWidth="1"/>
    <col min="3333" max="3577" width="9" style="1"/>
    <col min="3578" max="3578" width="20.875" style="1" customWidth="1"/>
    <col min="3579" max="3579" width="36.75" style="1" customWidth="1"/>
    <col min="3580" max="3580" width="20.25" style="1" customWidth="1"/>
    <col min="3581" max="3588" width="11.75" style="1" customWidth="1"/>
    <col min="3589" max="3833" width="9" style="1"/>
    <col min="3834" max="3834" width="20.875" style="1" customWidth="1"/>
    <col min="3835" max="3835" width="36.75" style="1" customWidth="1"/>
    <col min="3836" max="3836" width="20.25" style="1" customWidth="1"/>
    <col min="3837" max="3844" width="11.75" style="1" customWidth="1"/>
    <col min="3845" max="4089" width="9" style="1"/>
    <col min="4090" max="4090" width="20.875" style="1" customWidth="1"/>
    <col min="4091" max="4091" width="36.75" style="1" customWidth="1"/>
    <col min="4092" max="4092" width="20.25" style="1" customWidth="1"/>
    <col min="4093" max="4100" width="11.75" style="1" customWidth="1"/>
    <col min="4101" max="4345" width="9" style="1"/>
    <col min="4346" max="4346" width="20.875" style="1" customWidth="1"/>
    <col min="4347" max="4347" width="36.75" style="1" customWidth="1"/>
    <col min="4348" max="4348" width="20.25" style="1" customWidth="1"/>
    <col min="4349" max="4356" width="11.75" style="1" customWidth="1"/>
    <col min="4357" max="4601" width="9" style="1"/>
    <col min="4602" max="4602" width="20.875" style="1" customWidth="1"/>
    <col min="4603" max="4603" width="36.75" style="1" customWidth="1"/>
    <col min="4604" max="4604" width="20.25" style="1" customWidth="1"/>
    <col min="4605" max="4612" width="11.75" style="1" customWidth="1"/>
    <col min="4613" max="4857" width="9" style="1"/>
    <col min="4858" max="4858" width="20.875" style="1" customWidth="1"/>
    <col min="4859" max="4859" width="36.75" style="1" customWidth="1"/>
    <col min="4860" max="4860" width="20.25" style="1" customWidth="1"/>
    <col min="4861" max="4868" width="11.75" style="1" customWidth="1"/>
    <col min="4869" max="5113" width="9" style="1"/>
    <col min="5114" max="5114" width="20.875" style="1" customWidth="1"/>
    <col min="5115" max="5115" width="36.75" style="1" customWidth="1"/>
    <col min="5116" max="5116" width="20.25" style="1" customWidth="1"/>
    <col min="5117" max="5124" width="11.75" style="1" customWidth="1"/>
    <col min="5125" max="5369" width="9" style="1"/>
    <col min="5370" max="5370" width="20.875" style="1" customWidth="1"/>
    <col min="5371" max="5371" width="36.75" style="1" customWidth="1"/>
    <col min="5372" max="5372" width="20.25" style="1" customWidth="1"/>
    <col min="5373" max="5380" width="11.75" style="1" customWidth="1"/>
    <col min="5381" max="5625" width="9" style="1"/>
    <col min="5626" max="5626" width="20.875" style="1" customWidth="1"/>
    <col min="5627" max="5627" width="36.75" style="1" customWidth="1"/>
    <col min="5628" max="5628" width="20.25" style="1" customWidth="1"/>
    <col min="5629" max="5636" width="11.75" style="1" customWidth="1"/>
    <col min="5637" max="5881" width="9" style="1"/>
    <col min="5882" max="5882" width="20.875" style="1" customWidth="1"/>
    <col min="5883" max="5883" width="36.75" style="1" customWidth="1"/>
    <col min="5884" max="5884" width="20.25" style="1" customWidth="1"/>
    <col min="5885" max="5892" width="11.75" style="1" customWidth="1"/>
    <col min="5893" max="6137" width="9" style="1"/>
    <col min="6138" max="6138" width="20.875" style="1" customWidth="1"/>
    <col min="6139" max="6139" width="36.75" style="1" customWidth="1"/>
    <col min="6140" max="6140" width="20.25" style="1" customWidth="1"/>
    <col min="6141" max="6148" width="11.75" style="1" customWidth="1"/>
    <col min="6149" max="6393" width="9" style="1"/>
    <col min="6394" max="6394" width="20.875" style="1" customWidth="1"/>
    <col min="6395" max="6395" width="36.75" style="1" customWidth="1"/>
    <col min="6396" max="6396" width="20.25" style="1" customWidth="1"/>
    <col min="6397" max="6404" width="11.75" style="1" customWidth="1"/>
    <col min="6405" max="6649" width="9" style="1"/>
    <col min="6650" max="6650" width="20.875" style="1" customWidth="1"/>
    <col min="6651" max="6651" width="36.75" style="1" customWidth="1"/>
    <col min="6652" max="6652" width="20.25" style="1" customWidth="1"/>
    <col min="6653" max="6660" width="11.75" style="1" customWidth="1"/>
    <col min="6661" max="6905" width="9" style="1"/>
    <col min="6906" max="6906" width="20.875" style="1" customWidth="1"/>
    <col min="6907" max="6907" width="36.75" style="1" customWidth="1"/>
    <col min="6908" max="6908" width="20.25" style="1" customWidth="1"/>
    <col min="6909" max="6916" width="11.75" style="1" customWidth="1"/>
    <col min="6917" max="7161" width="9" style="1"/>
    <col min="7162" max="7162" width="20.875" style="1" customWidth="1"/>
    <col min="7163" max="7163" width="36.75" style="1" customWidth="1"/>
    <col min="7164" max="7164" width="20.25" style="1" customWidth="1"/>
    <col min="7165" max="7172" width="11.75" style="1" customWidth="1"/>
    <col min="7173" max="7417" width="9" style="1"/>
    <col min="7418" max="7418" width="20.875" style="1" customWidth="1"/>
    <col min="7419" max="7419" width="36.75" style="1" customWidth="1"/>
    <col min="7420" max="7420" width="20.25" style="1" customWidth="1"/>
    <col min="7421" max="7428" width="11.75" style="1" customWidth="1"/>
    <col min="7429" max="7673" width="9" style="1"/>
    <col min="7674" max="7674" width="20.875" style="1" customWidth="1"/>
    <col min="7675" max="7675" width="36.75" style="1" customWidth="1"/>
    <col min="7676" max="7676" width="20.25" style="1" customWidth="1"/>
    <col min="7677" max="7684" width="11.75" style="1" customWidth="1"/>
    <col min="7685" max="7929" width="9" style="1"/>
    <col min="7930" max="7930" width="20.875" style="1" customWidth="1"/>
    <col min="7931" max="7931" width="36.75" style="1" customWidth="1"/>
    <col min="7932" max="7932" width="20.25" style="1" customWidth="1"/>
    <col min="7933" max="7940" width="11.75" style="1" customWidth="1"/>
    <col min="7941" max="8185" width="9" style="1"/>
    <col min="8186" max="8186" width="20.875" style="1" customWidth="1"/>
    <col min="8187" max="8187" width="36.75" style="1" customWidth="1"/>
    <col min="8188" max="8188" width="20.25" style="1" customWidth="1"/>
    <col min="8189" max="8196" width="11.75" style="1" customWidth="1"/>
    <col min="8197" max="8441" width="9" style="1"/>
    <col min="8442" max="8442" width="20.875" style="1" customWidth="1"/>
    <col min="8443" max="8443" width="36.75" style="1" customWidth="1"/>
    <col min="8444" max="8444" width="20.25" style="1" customWidth="1"/>
    <col min="8445" max="8452" width="11.75" style="1" customWidth="1"/>
    <col min="8453" max="8697" width="9" style="1"/>
    <col min="8698" max="8698" width="20.875" style="1" customWidth="1"/>
    <col min="8699" max="8699" width="36.75" style="1" customWidth="1"/>
    <col min="8700" max="8700" width="20.25" style="1" customWidth="1"/>
    <col min="8701" max="8708" width="11.75" style="1" customWidth="1"/>
    <col min="8709" max="8953" width="9" style="1"/>
    <col min="8954" max="8954" width="20.875" style="1" customWidth="1"/>
    <col min="8955" max="8955" width="36.75" style="1" customWidth="1"/>
    <col min="8956" max="8956" width="20.25" style="1" customWidth="1"/>
    <col min="8957" max="8964" width="11.75" style="1" customWidth="1"/>
    <col min="8965" max="9209" width="9" style="1"/>
    <col min="9210" max="9210" width="20.875" style="1" customWidth="1"/>
    <col min="9211" max="9211" width="36.75" style="1" customWidth="1"/>
    <col min="9212" max="9212" width="20.25" style="1" customWidth="1"/>
    <col min="9213" max="9220" width="11.75" style="1" customWidth="1"/>
    <col min="9221" max="9465" width="9" style="1"/>
    <col min="9466" max="9466" width="20.875" style="1" customWidth="1"/>
    <col min="9467" max="9467" width="36.75" style="1" customWidth="1"/>
    <col min="9468" max="9468" width="20.25" style="1" customWidth="1"/>
    <col min="9469" max="9476" width="11.75" style="1" customWidth="1"/>
    <col min="9477" max="9721" width="9" style="1"/>
    <col min="9722" max="9722" width="20.875" style="1" customWidth="1"/>
    <col min="9723" max="9723" width="36.75" style="1" customWidth="1"/>
    <col min="9724" max="9724" width="20.25" style="1" customWidth="1"/>
    <col min="9725" max="9732" width="11.75" style="1" customWidth="1"/>
    <col min="9733" max="9977" width="9" style="1"/>
    <col min="9978" max="9978" width="20.875" style="1" customWidth="1"/>
    <col min="9979" max="9979" width="36.75" style="1" customWidth="1"/>
    <col min="9980" max="9980" width="20.25" style="1" customWidth="1"/>
    <col min="9981" max="9988" width="11.75" style="1" customWidth="1"/>
    <col min="9989" max="10233" width="9" style="1"/>
    <col min="10234" max="10234" width="20.875" style="1" customWidth="1"/>
    <col min="10235" max="10235" width="36.75" style="1" customWidth="1"/>
    <col min="10236" max="10236" width="20.25" style="1" customWidth="1"/>
    <col min="10237" max="10244" width="11.75" style="1" customWidth="1"/>
    <col min="10245" max="10489" width="9" style="1"/>
    <col min="10490" max="10490" width="20.875" style="1" customWidth="1"/>
    <col min="10491" max="10491" width="36.75" style="1" customWidth="1"/>
    <col min="10492" max="10492" width="20.25" style="1" customWidth="1"/>
    <col min="10493" max="10500" width="11.75" style="1" customWidth="1"/>
    <col min="10501" max="10745" width="9" style="1"/>
    <col min="10746" max="10746" width="20.875" style="1" customWidth="1"/>
    <col min="10747" max="10747" width="36.75" style="1" customWidth="1"/>
    <col min="10748" max="10748" width="20.25" style="1" customWidth="1"/>
    <col min="10749" max="10756" width="11.75" style="1" customWidth="1"/>
    <col min="10757" max="11001" width="9" style="1"/>
    <col min="11002" max="11002" width="20.875" style="1" customWidth="1"/>
    <col min="11003" max="11003" width="36.75" style="1" customWidth="1"/>
    <col min="11004" max="11004" width="20.25" style="1" customWidth="1"/>
    <col min="11005" max="11012" width="11.75" style="1" customWidth="1"/>
    <col min="11013" max="11257" width="9" style="1"/>
    <col min="11258" max="11258" width="20.875" style="1" customWidth="1"/>
    <col min="11259" max="11259" width="36.75" style="1" customWidth="1"/>
    <col min="11260" max="11260" width="20.25" style="1" customWidth="1"/>
    <col min="11261" max="11268" width="11.75" style="1" customWidth="1"/>
    <col min="11269" max="11513" width="9" style="1"/>
    <col min="11514" max="11514" width="20.875" style="1" customWidth="1"/>
    <col min="11515" max="11515" width="36.75" style="1" customWidth="1"/>
    <col min="11516" max="11516" width="20.25" style="1" customWidth="1"/>
    <col min="11517" max="11524" width="11.75" style="1" customWidth="1"/>
    <col min="11525" max="11769" width="9" style="1"/>
    <col min="11770" max="11770" width="20.875" style="1" customWidth="1"/>
    <col min="11771" max="11771" width="36.75" style="1" customWidth="1"/>
    <col min="11772" max="11772" width="20.25" style="1" customWidth="1"/>
    <col min="11773" max="11780" width="11.75" style="1" customWidth="1"/>
    <col min="11781" max="12025" width="9" style="1"/>
    <col min="12026" max="12026" width="20.875" style="1" customWidth="1"/>
    <col min="12027" max="12027" width="36.75" style="1" customWidth="1"/>
    <col min="12028" max="12028" width="20.25" style="1" customWidth="1"/>
    <col min="12029" max="12036" width="11.75" style="1" customWidth="1"/>
    <col min="12037" max="12281" width="9" style="1"/>
    <col min="12282" max="12282" width="20.875" style="1" customWidth="1"/>
    <col min="12283" max="12283" width="36.75" style="1" customWidth="1"/>
    <col min="12284" max="12284" width="20.25" style="1" customWidth="1"/>
    <col min="12285" max="12292" width="11.75" style="1" customWidth="1"/>
    <col min="12293" max="12537" width="9" style="1"/>
    <col min="12538" max="12538" width="20.875" style="1" customWidth="1"/>
    <col min="12539" max="12539" width="36.75" style="1" customWidth="1"/>
    <col min="12540" max="12540" width="20.25" style="1" customWidth="1"/>
    <col min="12541" max="12548" width="11.75" style="1" customWidth="1"/>
    <col min="12549" max="12793" width="9" style="1"/>
    <col min="12794" max="12794" width="20.875" style="1" customWidth="1"/>
    <col min="12795" max="12795" width="36.75" style="1" customWidth="1"/>
    <col min="12796" max="12796" width="20.25" style="1" customWidth="1"/>
    <col min="12797" max="12804" width="11.75" style="1" customWidth="1"/>
    <col min="12805" max="13049" width="9" style="1"/>
    <col min="13050" max="13050" width="20.875" style="1" customWidth="1"/>
    <col min="13051" max="13051" width="36.75" style="1" customWidth="1"/>
    <col min="13052" max="13052" width="20.25" style="1" customWidth="1"/>
    <col min="13053" max="13060" width="11.75" style="1" customWidth="1"/>
    <col min="13061" max="13305" width="9" style="1"/>
    <col min="13306" max="13306" width="20.875" style="1" customWidth="1"/>
    <col min="13307" max="13307" width="36.75" style="1" customWidth="1"/>
    <col min="13308" max="13308" width="20.25" style="1" customWidth="1"/>
    <col min="13309" max="13316" width="11.75" style="1" customWidth="1"/>
    <col min="13317" max="13561" width="9" style="1"/>
    <col min="13562" max="13562" width="20.875" style="1" customWidth="1"/>
    <col min="13563" max="13563" width="36.75" style="1" customWidth="1"/>
    <col min="13564" max="13564" width="20.25" style="1" customWidth="1"/>
    <col min="13565" max="13572" width="11.75" style="1" customWidth="1"/>
    <col min="13573" max="13817" width="9" style="1"/>
    <col min="13818" max="13818" width="20.875" style="1" customWidth="1"/>
    <col min="13819" max="13819" width="36.75" style="1" customWidth="1"/>
    <col min="13820" max="13820" width="20.25" style="1" customWidth="1"/>
    <col min="13821" max="13828" width="11.75" style="1" customWidth="1"/>
    <col min="13829" max="14073" width="9" style="1"/>
    <col min="14074" max="14074" width="20.875" style="1" customWidth="1"/>
    <col min="14075" max="14075" width="36.75" style="1" customWidth="1"/>
    <col min="14076" max="14076" width="20.25" style="1" customWidth="1"/>
    <col min="14077" max="14084" width="11.75" style="1" customWidth="1"/>
    <col min="14085" max="14329" width="9" style="1"/>
    <col min="14330" max="14330" width="20.875" style="1" customWidth="1"/>
    <col min="14331" max="14331" width="36.75" style="1" customWidth="1"/>
    <col min="14332" max="14332" width="20.25" style="1" customWidth="1"/>
    <col min="14333" max="14340" width="11.75" style="1" customWidth="1"/>
    <col min="14341" max="14585" width="9" style="1"/>
    <col min="14586" max="14586" width="20.875" style="1" customWidth="1"/>
    <col min="14587" max="14587" width="36.75" style="1" customWidth="1"/>
    <col min="14588" max="14588" width="20.25" style="1" customWidth="1"/>
    <col min="14589" max="14596" width="11.75" style="1" customWidth="1"/>
    <col min="14597" max="14841" width="9" style="1"/>
    <col min="14842" max="14842" width="20.875" style="1" customWidth="1"/>
    <col min="14843" max="14843" width="36.75" style="1" customWidth="1"/>
    <col min="14844" max="14844" width="20.25" style="1" customWidth="1"/>
    <col min="14845" max="14852" width="11.75" style="1" customWidth="1"/>
    <col min="14853" max="15097" width="9" style="1"/>
    <col min="15098" max="15098" width="20.875" style="1" customWidth="1"/>
    <col min="15099" max="15099" width="36.75" style="1" customWidth="1"/>
    <col min="15100" max="15100" width="20.25" style="1" customWidth="1"/>
    <col min="15101" max="15108" width="11.75" style="1" customWidth="1"/>
    <col min="15109" max="15353" width="9" style="1"/>
    <col min="15354" max="15354" width="20.875" style="1" customWidth="1"/>
    <col min="15355" max="15355" width="36.75" style="1" customWidth="1"/>
    <col min="15356" max="15356" width="20.25" style="1" customWidth="1"/>
    <col min="15357" max="15364" width="11.75" style="1" customWidth="1"/>
    <col min="15365" max="15609" width="9" style="1"/>
    <col min="15610" max="15610" width="20.875" style="1" customWidth="1"/>
    <col min="15611" max="15611" width="36.75" style="1" customWidth="1"/>
    <col min="15612" max="15612" width="20.25" style="1" customWidth="1"/>
    <col min="15613" max="15620" width="11.75" style="1" customWidth="1"/>
    <col min="15621" max="15865" width="9" style="1"/>
    <col min="15866" max="15866" width="20.875" style="1" customWidth="1"/>
    <col min="15867" max="15867" width="36.75" style="1" customWidth="1"/>
    <col min="15868" max="15868" width="20.25" style="1" customWidth="1"/>
    <col min="15869" max="15876" width="11.75" style="1" customWidth="1"/>
    <col min="15877" max="16121" width="9" style="1"/>
    <col min="16122" max="16122" width="20.875" style="1" customWidth="1"/>
    <col min="16123" max="16123" width="36.75" style="1" customWidth="1"/>
    <col min="16124" max="16124" width="20.25" style="1" customWidth="1"/>
    <col min="16125" max="16132" width="11.75" style="1" customWidth="1"/>
    <col min="16133" max="16384" width="9" style="1"/>
  </cols>
  <sheetData>
    <row r="2" spans="1:8">
      <c r="A2" s="383"/>
    </row>
    <row r="3" spans="1:8">
      <c r="A3" s="1" t="s">
        <v>20</v>
      </c>
      <c r="B3" s="1" t="s">
        <v>21</v>
      </c>
    </row>
    <row r="4" spans="1:8">
      <c r="A4" s="1" t="s">
        <v>22</v>
      </c>
      <c r="B4" s="1" t="s">
        <v>165</v>
      </c>
    </row>
    <row r="5" spans="1:8">
      <c r="A5" s="1" t="s">
        <v>23</v>
      </c>
      <c r="B5" s="1" t="s">
        <v>592</v>
      </c>
    </row>
    <row r="6" spans="1:8">
      <c r="A6" s="1" t="s">
        <v>24</v>
      </c>
      <c r="B6" s="1" t="s">
        <v>25</v>
      </c>
    </row>
    <row r="7" spans="1:8">
      <c r="A7" s="1" t="s">
        <v>26</v>
      </c>
      <c r="B7" s="1" t="s">
        <v>27</v>
      </c>
    </row>
    <row r="8" spans="1:8">
      <c r="A8" s="1" t="s">
        <v>28</v>
      </c>
      <c r="B8" s="1" t="s">
        <v>653</v>
      </c>
    </row>
    <row r="9" spans="1:8">
      <c r="A9" s="1" t="s">
        <v>29</v>
      </c>
      <c r="B9" s="1" t="s">
        <v>30</v>
      </c>
    </row>
    <row r="10" spans="1:8" ht="14.3">
      <c r="A10" s="1" t="s">
        <v>31</v>
      </c>
      <c r="B10" s="29" t="s">
        <v>32</v>
      </c>
    </row>
    <row r="11" spans="1:8">
      <c r="A11" s="1" t="s">
        <v>33</v>
      </c>
      <c r="B11" s="1" t="s">
        <v>34</v>
      </c>
    </row>
    <row r="13" spans="1:8">
      <c r="A13" s="540" t="s">
        <v>35</v>
      </c>
      <c r="B13" s="541" t="s">
        <v>36</v>
      </c>
      <c r="C13" s="395" t="s">
        <v>37</v>
      </c>
      <c r="D13" s="542">
        <v>45037</v>
      </c>
      <c r="E13" s="542">
        <v>45054</v>
      </c>
      <c r="F13" s="542">
        <v>45139</v>
      </c>
      <c r="G13" s="542">
        <v>45170</v>
      </c>
      <c r="H13" s="542">
        <v>45198</v>
      </c>
    </row>
    <row r="14" spans="1:8">
      <c r="A14" s="481"/>
      <c r="B14" s="429"/>
      <c r="C14" s="159"/>
      <c r="D14" s="431">
        <v>45053</v>
      </c>
      <c r="E14" s="431">
        <v>45138</v>
      </c>
      <c r="F14" s="431">
        <v>45169</v>
      </c>
      <c r="G14" s="431">
        <v>45197</v>
      </c>
      <c r="H14" s="431">
        <v>45199</v>
      </c>
    </row>
    <row r="15" spans="1:8">
      <c r="A15" s="170" t="s">
        <v>44</v>
      </c>
      <c r="B15" s="541" t="s">
        <v>713</v>
      </c>
      <c r="C15" s="544" t="s">
        <v>38</v>
      </c>
      <c r="D15" s="543">
        <v>302</v>
      </c>
      <c r="E15" s="543">
        <v>275</v>
      </c>
      <c r="F15" s="543">
        <v>305</v>
      </c>
      <c r="G15" s="543">
        <v>278</v>
      </c>
      <c r="H15" s="543">
        <v>305</v>
      </c>
    </row>
    <row r="16" spans="1:8">
      <c r="A16" s="170" t="s">
        <v>45</v>
      </c>
      <c r="B16" s="207" t="s">
        <v>713</v>
      </c>
      <c r="C16" s="82" t="s">
        <v>39</v>
      </c>
      <c r="D16" s="209">
        <f>+D15</f>
        <v>302</v>
      </c>
      <c r="E16" s="209">
        <f>+E15</f>
        <v>275</v>
      </c>
      <c r="F16" s="209">
        <f>+F15</f>
        <v>305</v>
      </c>
      <c r="G16" s="209">
        <f>+G15</f>
        <v>278</v>
      </c>
      <c r="H16" s="209">
        <f>+H15</f>
        <v>305</v>
      </c>
    </row>
    <row r="17" spans="1:8">
      <c r="A17" s="170" t="s">
        <v>44</v>
      </c>
      <c r="B17" s="207" t="s">
        <v>713</v>
      </c>
      <c r="C17" s="82" t="s">
        <v>40</v>
      </c>
      <c r="D17" s="209">
        <f>+D15+77</f>
        <v>379</v>
      </c>
      <c r="E17" s="209">
        <f>+E15+77</f>
        <v>352</v>
      </c>
      <c r="F17" s="209">
        <f>+F15+77</f>
        <v>382</v>
      </c>
      <c r="G17" s="209">
        <f>+G15+77</f>
        <v>355</v>
      </c>
      <c r="H17" s="209">
        <f>+H15+77</f>
        <v>382</v>
      </c>
    </row>
    <row r="18" spans="1:8">
      <c r="A18" s="170" t="s">
        <v>44</v>
      </c>
      <c r="B18" s="207" t="s">
        <v>713</v>
      </c>
      <c r="C18" s="82" t="s">
        <v>41</v>
      </c>
      <c r="D18" s="209">
        <f>+D15+77</f>
        <v>379</v>
      </c>
      <c r="E18" s="209">
        <f>+E15+77</f>
        <v>352</v>
      </c>
      <c r="F18" s="209">
        <f>+F15+77</f>
        <v>382</v>
      </c>
      <c r="G18" s="209">
        <f>+G15+77</f>
        <v>355</v>
      </c>
      <c r="H18" s="209">
        <f>+H15+77</f>
        <v>382</v>
      </c>
    </row>
    <row r="19" spans="1:8">
      <c r="A19" s="481" t="s">
        <v>44</v>
      </c>
      <c r="B19" s="429" t="s">
        <v>713</v>
      </c>
      <c r="C19" s="82" t="s">
        <v>42</v>
      </c>
      <c r="D19" s="451">
        <f>+D15+15</f>
        <v>317</v>
      </c>
      <c r="E19" s="451">
        <f>+E15+15</f>
        <v>290</v>
      </c>
      <c r="F19" s="451">
        <f>+F15+15</f>
        <v>320</v>
      </c>
      <c r="G19" s="451">
        <f>+G15+15</f>
        <v>293</v>
      </c>
      <c r="H19" s="451">
        <f>+H15+15</f>
        <v>320</v>
      </c>
    </row>
    <row r="20" spans="1:8">
      <c r="A20" s="170" t="s">
        <v>44</v>
      </c>
      <c r="B20" s="541" t="s">
        <v>170</v>
      </c>
      <c r="C20" s="541" t="s">
        <v>38</v>
      </c>
      <c r="D20" s="543">
        <v>348</v>
      </c>
      <c r="E20" s="543">
        <v>331</v>
      </c>
      <c r="F20" s="543">
        <v>349</v>
      </c>
      <c r="G20" s="543">
        <v>333</v>
      </c>
      <c r="H20" s="543">
        <v>349</v>
      </c>
    </row>
    <row r="21" spans="1:8">
      <c r="A21" s="170" t="s">
        <v>45</v>
      </c>
      <c r="B21" s="207" t="s">
        <v>170</v>
      </c>
      <c r="C21" s="207" t="s">
        <v>39</v>
      </c>
      <c r="D21" s="209">
        <f>+D20</f>
        <v>348</v>
      </c>
      <c r="E21" s="209">
        <f>+E20</f>
        <v>331</v>
      </c>
      <c r="F21" s="209">
        <f>+F20</f>
        <v>349</v>
      </c>
      <c r="G21" s="209">
        <f>+G20</f>
        <v>333</v>
      </c>
      <c r="H21" s="209">
        <f>+H20</f>
        <v>349</v>
      </c>
    </row>
    <row r="22" spans="1:8">
      <c r="A22" s="170" t="s">
        <v>44</v>
      </c>
      <c r="B22" s="207" t="s">
        <v>170</v>
      </c>
      <c r="C22" s="207" t="s">
        <v>40</v>
      </c>
      <c r="D22" s="209">
        <f>+D20+77</f>
        <v>425</v>
      </c>
      <c r="E22" s="209">
        <f>+E20+77</f>
        <v>408</v>
      </c>
      <c r="F22" s="209">
        <f>+F20+77</f>
        <v>426</v>
      </c>
      <c r="G22" s="209">
        <f>+G20+77</f>
        <v>410</v>
      </c>
      <c r="H22" s="209">
        <f>+H20+77</f>
        <v>426</v>
      </c>
    </row>
    <row r="23" spans="1:8">
      <c r="A23" s="170" t="s">
        <v>44</v>
      </c>
      <c r="B23" s="207" t="s">
        <v>170</v>
      </c>
      <c r="C23" s="207" t="s">
        <v>41</v>
      </c>
      <c r="D23" s="209">
        <f>+D20+77</f>
        <v>425</v>
      </c>
      <c r="E23" s="209">
        <f>+E20+77</f>
        <v>408</v>
      </c>
      <c r="F23" s="209">
        <f>+F20+77</f>
        <v>426</v>
      </c>
      <c r="G23" s="209">
        <f>+G20+77</f>
        <v>410</v>
      </c>
      <c r="H23" s="209">
        <f>+H20+77</f>
        <v>426</v>
      </c>
    </row>
    <row r="24" spans="1:8">
      <c r="A24" s="481" t="s">
        <v>44</v>
      </c>
      <c r="B24" s="429" t="s">
        <v>170</v>
      </c>
      <c r="C24" s="429" t="s">
        <v>42</v>
      </c>
      <c r="D24" s="451">
        <f>+D20+15</f>
        <v>363</v>
      </c>
      <c r="E24" s="451">
        <f>+E20+15</f>
        <v>346</v>
      </c>
      <c r="F24" s="451">
        <f>+F20+15</f>
        <v>364</v>
      </c>
      <c r="G24" s="451">
        <f>+G20+15</f>
        <v>348</v>
      </c>
      <c r="H24" s="451">
        <f>+H20+15</f>
        <v>364</v>
      </c>
    </row>
    <row r="25" spans="1:8" ht="16.3">
      <c r="A25" s="545" t="s">
        <v>714</v>
      </c>
    </row>
    <row r="26" spans="1:8" ht="16.3">
      <c r="A26" s="460" t="s">
        <v>594</v>
      </c>
    </row>
    <row r="27" spans="1:8" ht="16.3">
      <c r="A27" s="379" t="s">
        <v>715</v>
      </c>
      <c r="D27" s="1"/>
      <c r="E27" s="1"/>
      <c r="F27" s="1"/>
      <c r="G27" s="1"/>
      <c r="H27" s="1"/>
    </row>
    <row r="28" spans="1:8" ht="16.3">
      <c r="A28" s="379" t="s">
        <v>595</v>
      </c>
      <c r="D28" s="1"/>
      <c r="E28" s="1"/>
      <c r="F28" s="1"/>
      <c r="G28" s="1"/>
      <c r="H28" s="1"/>
    </row>
    <row r="29" spans="1:8" ht="16.3">
      <c r="A29" s="379" t="s">
        <v>716</v>
      </c>
      <c r="D29" s="1"/>
      <c r="E29" s="1"/>
      <c r="F29" s="1"/>
      <c r="G29" s="1"/>
      <c r="H29" s="1"/>
    </row>
    <row r="30" spans="1:8" ht="16.3">
      <c r="A30" s="379" t="s">
        <v>717</v>
      </c>
      <c r="D30" s="1"/>
      <c r="E30" s="1"/>
      <c r="F30" s="1"/>
      <c r="G30" s="1"/>
      <c r="H30" s="1"/>
    </row>
    <row r="31" spans="1:8" ht="16.3">
      <c r="A31" s="379" t="s">
        <v>718</v>
      </c>
      <c r="D31" s="1"/>
      <c r="E31" s="1"/>
      <c r="F31" s="1"/>
      <c r="G31" s="1"/>
      <c r="H31" s="1"/>
    </row>
    <row r="32" spans="1:8" ht="16.3">
      <c r="A32" s="480" t="s">
        <v>417</v>
      </c>
      <c r="D32" s="1"/>
      <c r="E32" s="1"/>
      <c r="F32" s="1"/>
      <c r="G32" s="1"/>
      <c r="H32" s="1"/>
    </row>
    <row r="33" spans="1:8">
      <c r="A33" s="383"/>
      <c r="B33" s="53"/>
      <c r="D33" s="1"/>
      <c r="E33" s="1"/>
      <c r="F33" s="1"/>
      <c r="G33" s="1"/>
      <c r="H33" s="1"/>
    </row>
    <row r="34" spans="1:8" ht="14.3">
      <c r="A34" s="282" t="s">
        <v>752</v>
      </c>
      <c r="B34" s="283"/>
      <c r="D34" s="1"/>
      <c r="E34" s="1"/>
      <c r="F34" s="1"/>
      <c r="G34" s="1"/>
      <c r="H34" s="1"/>
    </row>
    <row r="35" spans="1:8">
      <c r="A35" s="383"/>
      <c r="D35" s="1"/>
      <c r="E35" s="1"/>
      <c r="F35" s="1"/>
      <c r="G35" s="1"/>
      <c r="H35" s="1"/>
    </row>
    <row r="36" spans="1:8">
      <c r="A36" s="383"/>
      <c r="D36" s="1"/>
      <c r="E36" s="1"/>
      <c r="F36" s="1"/>
      <c r="G36" s="1"/>
      <c r="H36" s="1"/>
    </row>
    <row r="37" spans="1:8">
      <c r="A37" s="383"/>
      <c r="D37" s="1"/>
      <c r="E37" s="1"/>
      <c r="F37" s="1"/>
      <c r="G37" s="1"/>
      <c r="H37" s="1"/>
    </row>
    <row r="38" spans="1:8">
      <c r="A38" s="383"/>
      <c r="D38" s="1"/>
      <c r="E38" s="1"/>
      <c r="F38" s="1"/>
      <c r="G38" s="1"/>
      <c r="H38" s="1"/>
    </row>
    <row r="39" spans="1:8">
      <c r="A39" s="383"/>
      <c r="D39" s="1"/>
      <c r="E39" s="1"/>
      <c r="F39" s="1"/>
      <c r="G39" s="1"/>
      <c r="H39" s="1"/>
    </row>
    <row r="40" spans="1:8">
      <c r="A40" s="383"/>
      <c r="D40" s="1"/>
      <c r="E40" s="1"/>
      <c r="F40" s="1"/>
      <c r="G40" s="1"/>
      <c r="H40" s="1"/>
    </row>
    <row r="41" spans="1:8">
      <c r="A41" s="383"/>
      <c r="D41" s="1"/>
      <c r="E41" s="1"/>
      <c r="F41" s="1"/>
      <c r="G41" s="1"/>
      <c r="H41" s="1"/>
    </row>
    <row r="42" spans="1:8">
      <c r="A42" s="383"/>
      <c r="D42" s="1"/>
      <c r="E42" s="1"/>
      <c r="F42" s="1"/>
      <c r="G42" s="1"/>
      <c r="H42" s="1"/>
    </row>
    <row r="43" spans="1:8">
      <c r="A43" s="383"/>
      <c r="D43" s="1"/>
      <c r="E43" s="1"/>
      <c r="F43" s="1"/>
      <c r="G43" s="1"/>
      <c r="H43" s="1"/>
    </row>
    <row r="44" spans="1:8">
      <c r="A44" s="383"/>
      <c r="D44" s="1"/>
      <c r="E44" s="1"/>
      <c r="F44" s="1"/>
      <c r="G44" s="1"/>
      <c r="H44" s="1"/>
    </row>
    <row r="45" spans="1:8">
      <c r="A45" s="383"/>
      <c r="B45" s="53"/>
      <c r="D45" s="1"/>
      <c r="E45" s="1"/>
      <c r="F45" s="1"/>
      <c r="G45" s="1"/>
      <c r="H45" s="1"/>
    </row>
    <row r="46" spans="1:8" ht="14.3">
      <c r="A46" s="384"/>
      <c r="D46" s="1"/>
      <c r="E46" s="1"/>
      <c r="F46" s="1"/>
      <c r="G46" s="1"/>
      <c r="H46" s="1"/>
    </row>
    <row r="47" spans="1:8">
      <c r="A47" s="383"/>
      <c r="D47" s="1"/>
      <c r="E47" s="1"/>
      <c r="F47" s="1"/>
      <c r="G47" s="1"/>
      <c r="H47" s="1"/>
    </row>
    <row r="48" spans="1:8">
      <c r="A48" s="383"/>
    </row>
    <row r="50" spans="4:8">
      <c r="D50" s="1"/>
      <c r="E50" s="1"/>
      <c r="F50" s="1"/>
      <c r="G50" s="1"/>
      <c r="H50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workbookViewId="0"/>
  </sheetViews>
  <sheetFormatPr defaultRowHeight="12.9"/>
  <cols>
    <col min="1" max="1" width="16" style="1" customWidth="1"/>
    <col min="2" max="2" width="33.25" style="1" customWidth="1"/>
    <col min="3" max="3" width="20.25" style="1" customWidth="1"/>
    <col min="4" max="5" width="12" style="34" customWidth="1"/>
    <col min="6" max="10" width="12" style="1" customWidth="1"/>
    <col min="11" max="248" width="9" style="1"/>
    <col min="249" max="249" width="20.875" style="1" customWidth="1"/>
    <col min="250" max="250" width="36.75" style="1" customWidth="1"/>
    <col min="251" max="251" width="20.25" style="1" customWidth="1"/>
    <col min="252" max="259" width="11.75" style="1" customWidth="1"/>
    <col min="260" max="504" width="9" style="1"/>
    <col min="505" max="505" width="20.875" style="1" customWidth="1"/>
    <col min="506" max="506" width="36.75" style="1" customWidth="1"/>
    <col min="507" max="507" width="20.25" style="1" customWidth="1"/>
    <col min="508" max="515" width="11.75" style="1" customWidth="1"/>
    <col min="516" max="760" width="9" style="1"/>
    <col min="761" max="761" width="20.875" style="1" customWidth="1"/>
    <col min="762" max="762" width="36.75" style="1" customWidth="1"/>
    <col min="763" max="763" width="20.25" style="1" customWidth="1"/>
    <col min="764" max="771" width="11.75" style="1" customWidth="1"/>
    <col min="772" max="1016" width="9" style="1"/>
    <col min="1017" max="1017" width="20.875" style="1" customWidth="1"/>
    <col min="1018" max="1018" width="36.75" style="1" customWidth="1"/>
    <col min="1019" max="1019" width="20.25" style="1" customWidth="1"/>
    <col min="1020" max="1027" width="11.75" style="1" customWidth="1"/>
    <col min="1028" max="1272" width="9" style="1"/>
    <col min="1273" max="1273" width="20.875" style="1" customWidth="1"/>
    <col min="1274" max="1274" width="36.75" style="1" customWidth="1"/>
    <col min="1275" max="1275" width="20.25" style="1" customWidth="1"/>
    <col min="1276" max="1283" width="11.75" style="1" customWidth="1"/>
    <col min="1284" max="1528" width="9" style="1"/>
    <col min="1529" max="1529" width="20.875" style="1" customWidth="1"/>
    <col min="1530" max="1530" width="36.75" style="1" customWidth="1"/>
    <col min="1531" max="1531" width="20.25" style="1" customWidth="1"/>
    <col min="1532" max="1539" width="11.75" style="1" customWidth="1"/>
    <col min="1540" max="1784" width="9" style="1"/>
    <col min="1785" max="1785" width="20.875" style="1" customWidth="1"/>
    <col min="1786" max="1786" width="36.75" style="1" customWidth="1"/>
    <col min="1787" max="1787" width="20.25" style="1" customWidth="1"/>
    <col min="1788" max="1795" width="11.75" style="1" customWidth="1"/>
    <col min="1796" max="2040" width="9" style="1"/>
    <col min="2041" max="2041" width="20.875" style="1" customWidth="1"/>
    <col min="2042" max="2042" width="36.75" style="1" customWidth="1"/>
    <col min="2043" max="2043" width="20.25" style="1" customWidth="1"/>
    <col min="2044" max="2051" width="11.75" style="1" customWidth="1"/>
    <col min="2052" max="2296" width="9" style="1"/>
    <col min="2297" max="2297" width="20.875" style="1" customWidth="1"/>
    <col min="2298" max="2298" width="36.75" style="1" customWidth="1"/>
    <col min="2299" max="2299" width="20.25" style="1" customWidth="1"/>
    <col min="2300" max="2307" width="11.75" style="1" customWidth="1"/>
    <col min="2308" max="2552" width="9" style="1"/>
    <col min="2553" max="2553" width="20.875" style="1" customWidth="1"/>
    <col min="2554" max="2554" width="36.75" style="1" customWidth="1"/>
    <col min="2555" max="2555" width="20.25" style="1" customWidth="1"/>
    <col min="2556" max="2563" width="11.75" style="1" customWidth="1"/>
    <col min="2564" max="2808" width="9" style="1"/>
    <col min="2809" max="2809" width="20.875" style="1" customWidth="1"/>
    <col min="2810" max="2810" width="36.75" style="1" customWidth="1"/>
    <col min="2811" max="2811" width="20.25" style="1" customWidth="1"/>
    <col min="2812" max="2819" width="11.75" style="1" customWidth="1"/>
    <col min="2820" max="3064" width="9" style="1"/>
    <col min="3065" max="3065" width="20.875" style="1" customWidth="1"/>
    <col min="3066" max="3066" width="36.75" style="1" customWidth="1"/>
    <col min="3067" max="3067" width="20.25" style="1" customWidth="1"/>
    <col min="3068" max="3075" width="11.75" style="1" customWidth="1"/>
    <col min="3076" max="3320" width="9" style="1"/>
    <col min="3321" max="3321" width="20.875" style="1" customWidth="1"/>
    <col min="3322" max="3322" width="36.75" style="1" customWidth="1"/>
    <col min="3323" max="3323" width="20.25" style="1" customWidth="1"/>
    <col min="3324" max="3331" width="11.75" style="1" customWidth="1"/>
    <col min="3332" max="3576" width="9" style="1"/>
    <col min="3577" max="3577" width="20.875" style="1" customWidth="1"/>
    <col min="3578" max="3578" width="36.75" style="1" customWidth="1"/>
    <col min="3579" max="3579" width="20.25" style="1" customWidth="1"/>
    <col min="3580" max="3587" width="11.75" style="1" customWidth="1"/>
    <col min="3588" max="3832" width="9" style="1"/>
    <col min="3833" max="3833" width="20.875" style="1" customWidth="1"/>
    <col min="3834" max="3834" width="36.75" style="1" customWidth="1"/>
    <col min="3835" max="3835" width="20.25" style="1" customWidth="1"/>
    <col min="3836" max="3843" width="11.75" style="1" customWidth="1"/>
    <col min="3844" max="4088" width="9" style="1"/>
    <col min="4089" max="4089" width="20.875" style="1" customWidth="1"/>
    <col min="4090" max="4090" width="36.75" style="1" customWidth="1"/>
    <col min="4091" max="4091" width="20.25" style="1" customWidth="1"/>
    <col min="4092" max="4099" width="11.75" style="1" customWidth="1"/>
    <col min="4100" max="4344" width="9" style="1"/>
    <col min="4345" max="4345" width="20.875" style="1" customWidth="1"/>
    <col min="4346" max="4346" width="36.75" style="1" customWidth="1"/>
    <col min="4347" max="4347" width="20.25" style="1" customWidth="1"/>
    <col min="4348" max="4355" width="11.75" style="1" customWidth="1"/>
    <col min="4356" max="4600" width="9" style="1"/>
    <col min="4601" max="4601" width="20.875" style="1" customWidth="1"/>
    <col min="4602" max="4602" width="36.75" style="1" customWidth="1"/>
    <col min="4603" max="4603" width="20.25" style="1" customWidth="1"/>
    <col min="4604" max="4611" width="11.75" style="1" customWidth="1"/>
    <col min="4612" max="4856" width="9" style="1"/>
    <col min="4857" max="4857" width="20.875" style="1" customWidth="1"/>
    <col min="4858" max="4858" width="36.75" style="1" customWidth="1"/>
    <col min="4859" max="4859" width="20.25" style="1" customWidth="1"/>
    <col min="4860" max="4867" width="11.75" style="1" customWidth="1"/>
    <col min="4868" max="5112" width="9" style="1"/>
    <col min="5113" max="5113" width="20.875" style="1" customWidth="1"/>
    <col min="5114" max="5114" width="36.75" style="1" customWidth="1"/>
    <col min="5115" max="5115" width="20.25" style="1" customWidth="1"/>
    <col min="5116" max="5123" width="11.75" style="1" customWidth="1"/>
    <col min="5124" max="5368" width="9" style="1"/>
    <col min="5369" max="5369" width="20.875" style="1" customWidth="1"/>
    <col min="5370" max="5370" width="36.75" style="1" customWidth="1"/>
    <col min="5371" max="5371" width="20.25" style="1" customWidth="1"/>
    <col min="5372" max="5379" width="11.75" style="1" customWidth="1"/>
    <col min="5380" max="5624" width="9" style="1"/>
    <col min="5625" max="5625" width="20.875" style="1" customWidth="1"/>
    <col min="5626" max="5626" width="36.75" style="1" customWidth="1"/>
    <col min="5627" max="5627" width="20.25" style="1" customWidth="1"/>
    <col min="5628" max="5635" width="11.75" style="1" customWidth="1"/>
    <col min="5636" max="5880" width="9" style="1"/>
    <col min="5881" max="5881" width="20.875" style="1" customWidth="1"/>
    <col min="5882" max="5882" width="36.75" style="1" customWidth="1"/>
    <col min="5883" max="5883" width="20.25" style="1" customWidth="1"/>
    <col min="5884" max="5891" width="11.75" style="1" customWidth="1"/>
    <col min="5892" max="6136" width="9" style="1"/>
    <col min="6137" max="6137" width="20.875" style="1" customWidth="1"/>
    <col min="6138" max="6138" width="36.75" style="1" customWidth="1"/>
    <col min="6139" max="6139" width="20.25" style="1" customWidth="1"/>
    <col min="6140" max="6147" width="11.75" style="1" customWidth="1"/>
    <col min="6148" max="6392" width="9" style="1"/>
    <col min="6393" max="6393" width="20.875" style="1" customWidth="1"/>
    <col min="6394" max="6394" width="36.75" style="1" customWidth="1"/>
    <col min="6395" max="6395" width="20.25" style="1" customWidth="1"/>
    <col min="6396" max="6403" width="11.75" style="1" customWidth="1"/>
    <col min="6404" max="6648" width="9" style="1"/>
    <col min="6649" max="6649" width="20.875" style="1" customWidth="1"/>
    <col min="6650" max="6650" width="36.75" style="1" customWidth="1"/>
    <col min="6651" max="6651" width="20.25" style="1" customWidth="1"/>
    <col min="6652" max="6659" width="11.75" style="1" customWidth="1"/>
    <col min="6660" max="6904" width="9" style="1"/>
    <col min="6905" max="6905" width="20.875" style="1" customWidth="1"/>
    <col min="6906" max="6906" width="36.75" style="1" customWidth="1"/>
    <col min="6907" max="6907" width="20.25" style="1" customWidth="1"/>
    <col min="6908" max="6915" width="11.75" style="1" customWidth="1"/>
    <col min="6916" max="7160" width="9" style="1"/>
    <col min="7161" max="7161" width="20.875" style="1" customWidth="1"/>
    <col min="7162" max="7162" width="36.75" style="1" customWidth="1"/>
    <col min="7163" max="7163" width="20.25" style="1" customWidth="1"/>
    <col min="7164" max="7171" width="11.75" style="1" customWidth="1"/>
    <col min="7172" max="7416" width="9" style="1"/>
    <col min="7417" max="7417" width="20.875" style="1" customWidth="1"/>
    <col min="7418" max="7418" width="36.75" style="1" customWidth="1"/>
    <col min="7419" max="7419" width="20.25" style="1" customWidth="1"/>
    <col min="7420" max="7427" width="11.75" style="1" customWidth="1"/>
    <col min="7428" max="7672" width="9" style="1"/>
    <col min="7673" max="7673" width="20.875" style="1" customWidth="1"/>
    <col min="7674" max="7674" width="36.75" style="1" customWidth="1"/>
    <col min="7675" max="7675" width="20.25" style="1" customWidth="1"/>
    <col min="7676" max="7683" width="11.75" style="1" customWidth="1"/>
    <col min="7684" max="7928" width="9" style="1"/>
    <col min="7929" max="7929" width="20.875" style="1" customWidth="1"/>
    <col min="7930" max="7930" width="36.75" style="1" customWidth="1"/>
    <col min="7931" max="7931" width="20.25" style="1" customWidth="1"/>
    <col min="7932" max="7939" width="11.75" style="1" customWidth="1"/>
    <col min="7940" max="8184" width="9" style="1"/>
    <col min="8185" max="8185" width="20.875" style="1" customWidth="1"/>
    <col min="8186" max="8186" width="36.75" style="1" customWidth="1"/>
    <col min="8187" max="8187" width="20.25" style="1" customWidth="1"/>
    <col min="8188" max="8195" width="11.75" style="1" customWidth="1"/>
    <col min="8196" max="8440" width="9" style="1"/>
    <col min="8441" max="8441" width="20.875" style="1" customWidth="1"/>
    <col min="8442" max="8442" width="36.75" style="1" customWidth="1"/>
    <col min="8443" max="8443" width="20.25" style="1" customWidth="1"/>
    <col min="8444" max="8451" width="11.75" style="1" customWidth="1"/>
    <col min="8452" max="8696" width="9" style="1"/>
    <col min="8697" max="8697" width="20.875" style="1" customWidth="1"/>
    <col min="8698" max="8698" width="36.75" style="1" customWidth="1"/>
    <col min="8699" max="8699" width="20.25" style="1" customWidth="1"/>
    <col min="8700" max="8707" width="11.75" style="1" customWidth="1"/>
    <col min="8708" max="8952" width="9" style="1"/>
    <col min="8953" max="8953" width="20.875" style="1" customWidth="1"/>
    <col min="8954" max="8954" width="36.75" style="1" customWidth="1"/>
    <col min="8955" max="8955" width="20.25" style="1" customWidth="1"/>
    <col min="8956" max="8963" width="11.75" style="1" customWidth="1"/>
    <col min="8964" max="9208" width="9" style="1"/>
    <col min="9209" max="9209" width="20.875" style="1" customWidth="1"/>
    <col min="9210" max="9210" width="36.75" style="1" customWidth="1"/>
    <col min="9211" max="9211" width="20.25" style="1" customWidth="1"/>
    <col min="9212" max="9219" width="11.75" style="1" customWidth="1"/>
    <col min="9220" max="9464" width="9" style="1"/>
    <col min="9465" max="9465" width="20.875" style="1" customWidth="1"/>
    <col min="9466" max="9466" width="36.75" style="1" customWidth="1"/>
    <col min="9467" max="9467" width="20.25" style="1" customWidth="1"/>
    <col min="9468" max="9475" width="11.75" style="1" customWidth="1"/>
    <col min="9476" max="9720" width="9" style="1"/>
    <col min="9721" max="9721" width="20.875" style="1" customWidth="1"/>
    <col min="9722" max="9722" width="36.75" style="1" customWidth="1"/>
    <col min="9723" max="9723" width="20.25" style="1" customWidth="1"/>
    <col min="9724" max="9731" width="11.75" style="1" customWidth="1"/>
    <col min="9732" max="9976" width="9" style="1"/>
    <col min="9977" max="9977" width="20.875" style="1" customWidth="1"/>
    <col min="9978" max="9978" width="36.75" style="1" customWidth="1"/>
    <col min="9979" max="9979" width="20.25" style="1" customWidth="1"/>
    <col min="9980" max="9987" width="11.75" style="1" customWidth="1"/>
    <col min="9988" max="10232" width="9" style="1"/>
    <col min="10233" max="10233" width="20.875" style="1" customWidth="1"/>
    <col min="10234" max="10234" width="36.75" style="1" customWidth="1"/>
    <col min="10235" max="10235" width="20.25" style="1" customWidth="1"/>
    <col min="10236" max="10243" width="11.75" style="1" customWidth="1"/>
    <col min="10244" max="10488" width="9" style="1"/>
    <col min="10489" max="10489" width="20.875" style="1" customWidth="1"/>
    <col min="10490" max="10490" width="36.75" style="1" customWidth="1"/>
    <col min="10491" max="10491" width="20.25" style="1" customWidth="1"/>
    <col min="10492" max="10499" width="11.75" style="1" customWidth="1"/>
    <col min="10500" max="10744" width="9" style="1"/>
    <col min="10745" max="10745" width="20.875" style="1" customWidth="1"/>
    <col min="10746" max="10746" width="36.75" style="1" customWidth="1"/>
    <col min="10747" max="10747" width="20.25" style="1" customWidth="1"/>
    <col min="10748" max="10755" width="11.75" style="1" customWidth="1"/>
    <col min="10756" max="11000" width="9" style="1"/>
    <col min="11001" max="11001" width="20.875" style="1" customWidth="1"/>
    <col min="11002" max="11002" width="36.75" style="1" customWidth="1"/>
    <col min="11003" max="11003" width="20.25" style="1" customWidth="1"/>
    <col min="11004" max="11011" width="11.75" style="1" customWidth="1"/>
    <col min="11012" max="11256" width="9" style="1"/>
    <col min="11257" max="11257" width="20.875" style="1" customWidth="1"/>
    <col min="11258" max="11258" width="36.75" style="1" customWidth="1"/>
    <col min="11259" max="11259" width="20.25" style="1" customWidth="1"/>
    <col min="11260" max="11267" width="11.75" style="1" customWidth="1"/>
    <col min="11268" max="11512" width="9" style="1"/>
    <col min="11513" max="11513" width="20.875" style="1" customWidth="1"/>
    <col min="11514" max="11514" width="36.75" style="1" customWidth="1"/>
    <col min="11515" max="11515" width="20.25" style="1" customWidth="1"/>
    <col min="11516" max="11523" width="11.75" style="1" customWidth="1"/>
    <col min="11524" max="11768" width="9" style="1"/>
    <col min="11769" max="11769" width="20.875" style="1" customWidth="1"/>
    <col min="11770" max="11770" width="36.75" style="1" customWidth="1"/>
    <col min="11771" max="11771" width="20.25" style="1" customWidth="1"/>
    <col min="11772" max="11779" width="11.75" style="1" customWidth="1"/>
    <col min="11780" max="12024" width="9" style="1"/>
    <col min="12025" max="12025" width="20.875" style="1" customWidth="1"/>
    <col min="12026" max="12026" width="36.75" style="1" customWidth="1"/>
    <col min="12027" max="12027" width="20.25" style="1" customWidth="1"/>
    <col min="12028" max="12035" width="11.75" style="1" customWidth="1"/>
    <col min="12036" max="12280" width="9" style="1"/>
    <col min="12281" max="12281" width="20.875" style="1" customWidth="1"/>
    <col min="12282" max="12282" width="36.75" style="1" customWidth="1"/>
    <col min="12283" max="12283" width="20.25" style="1" customWidth="1"/>
    <col min="12284" max="12291" width="11.75" style="1" customWidth="1"/>
    <col min="12292" max="12536" width="9" style="1"/>
    <col min="12537" max="12537" width="20.875" style="1" customWidth="1"/>
    <col min="12538" max="12538" width="36.75" style="1" customWidth="1"/>
    <col min="12539" max="12539" width="20.25" style="1" customWidth="1"/>
    <col min="12540" max="12547" width="11.75" style="1" customWidth="1"/>
    <col min="12548" max="12792" width="9" style="1"/>
    <col min="12793" max="12793" width="20.875" style="1" customWidth="1"/>
    <col min="12794" max="12794" width="36.75" style="1" customWidth="1"/>
    <col min="12795" max="12795" width="20.25" style="1" customWidth="1"/>
    <col min="12796" max="12803" width="11.75" style="1" customWidth="1"/>
    <col min="12804" max="13048" width="9" style="1"/>
    <col min="13049" max="13049" width="20.875" style="1" customWidth="1"/>
    <col min="13050" max="13050" width="36.75" style="1" customWidth="1"/>
    <col min="13051" max="13051" width="20.25" style="1" customWidth="1"/>
    <col min="13052" max="13059" width="11.75" style="1" customWidth="1"/>
    <col min="13060" max="13304" width="9" style="1"/>
    <col min="13305" max="13305" width="20.875" style="1" customWidth="1"/>
    <col min="13306" max="13306" width="36.75" style="1" customWidth="1"/>
    <col min="13307" max="13307" width="20.25" style="1" customWidth="1"/>
    <col min="13308" max="13315" width="11.75" style="1" customWidth="1"/>
    <col min="13316" max="13560" width="9" style="1"/>
    <col min="13561" max="13561" width="20.875" style="1" customWidth="1"/>
    <col min="13562" max="13562" width="36.75" style="1" customWidth="1"/>
    <col min="13563" max="13563" width="20.25" style="1" customWidth="1"/>
    <col min="13564" max="13571" width="11.75" style="1" customWidth="1"/>
    <col min="13572" max="13816" width="9" style="1"/>
    <col min="13817" max="13817" width="20.875" style="1" customWidth="1"/>
    <col min="13818" max="13818" width="36.75" style="1" customWidth="1"/>
    <col min="13819" max="13819" width="20.25" style="1" customWidth="1"/>
    <col min="13820" max="13827" width="11.75" style="1" customWidth="1"/>
    <col min="13828" max="14072" width="9" style="1"/>
    <col min="14073" max="14073" width="20.875" style="1" customWidth="1"/>
    <col min="14074" max="14074" width="36.75" style="1" customWidth="1"/>
    <col min="14075" max="14075" width="20.25" style="1" customWidth="1"/>
    <col min="14076" max="14083" width="11.75" style="1" customWidth="1"/>
    <col min="14084" max="14328" width="9" style="1"/>
    <col min="14329" max="14329" width="20.875" style="1" customWidth="1"/>
    <col min="14330" max="14330" width="36.75" style="1" customWidth="1"/>
    <col min="14331" max="14331" width="20.25" style="1" customWidth="1"/>
    <col min="14332" max="14339" width="11.75" style="1" customWidth="1"/>
    <col min="14340" max="14584" width="9" style="1"/>
    <col min="14585" max="14585" width="20.875" style="1" customWidth="1"/>
    <col min="14586" max="14586" width="36.75" style="1" customWidth="1"/>
    <col min="14587" max="14587" width="20.25" style="1" customWidth="1"/>
    <col min="14588" max="14595" width="11.75" style="1" customWidth="1"/>
    <col min="14596" max="14840" width="9" style="1"/>
    <col min="14841" max="14841" width="20.875" style="1" customWidth="1"/>
    <col min="14842" max="14842" width="36.75" style="1" customWidth="1"/>
    <col min="14843" max="14843" width="20.25" style="1" customWidth="1"/>
    <col min="14844" max="14851" width="11.75" style="1" customWidth="1"/>
    <col min="14852" max="15096" width="9" style="1"/>
    <col min="15097" max="15097" width="20.875" style="1" customWidth="1"/>
    <col min="15098" max="15098" width="36.75" style="1" customWidth="1"/>
    <col min="15099" max="15099" width="20.25" style="1" customWidth="1"/>
    <col min="15100" max="15107" width="11.75" style="1" customWidth="1"/>
    <col min="15108" max="15352" width="9" style="1"/>
    <col min="15353" max="15353" width="20.875" style="1" customWidth="1"/>
    <col min="15354" max="15354" width="36.75" style="1" customWidth="1"/>
    <col min="15355" max="15355" width="20.25" style="1" customWidth="1"/>
    <col min="15356" max="15363" width="11.75" style="1" customWidth="1"/>
    <col min="15364" max="15608" width="9" style="1"/>
    <col min="15609" max="15609" width="20.875" style="1" customWidth="1"/>
    <col min="15610" max="15610" width="36.75" style="1" customWidth="1"/>
    <col min="15611" max="15611" width="20.25" style="1" customWidth="1"/>
    <col min="15612" max="15619" width="11.75" style="1" customWidth="1"/>
    <col min="15620" max="15864" width="9" style="1"/>
    <col min="15865" max="15865" width="20.875" style="1" customWidth="1"/>
    <col min="15866" max="15866" width="36.75" style="1" customWidth="1"/>
    <col min="15867" max="15867" width="20.25" style="1" customWidth="1"/>
    <col min="15868" max="15875" width="11.75" style="1" customWidth="1"/>
    <col min="15876" max="16120" width="9" style="1"/>
    <col min="16121" max="16121" width="20.875" style="1" customWidth="1"/>
    <col min="16122" max="16122" width="36.75" style="1" customWidth="1"/>
    <col min="16123" max="16123" width="20.25" style="1" customWidth="1"/>
    <col min="16124" max="16131" width="11.75" style="1" customWidth="1"/>
    <col min="16132" max="16384" width="9" style="1"/>
  </cols>
  <sheetData>
    <row r="2" spans="1:8">
      <c r="A2" s="383"/>
    </row>
    <row r="3" spans="1:8">
      <c r="A3" s="1" t="s">
        <v>20</v>
      </c>
      <c r="B3" s="1" t="s">
        <v>21</v>
      </c>
    </row>
    <row r="4" spans="1:8">
      <c r="A4" s="1" t="s">
        <v>22</v>
      </c>
      <c r="B4" s="1" t="s">
        <v>165</v>
      </c>
    </row>
    <row r="5" spans="1:8">
      <c r="A5" s="1" t="s">
        <v>23</v>
      </c>
      <c r="B5" s="1" t="s">
        <v>755</v>
      </c>
    </row>
    <row r="6" spans="1:8">
      <c r="A6" s="1" t="s">
        <v>24</v>
      </c>
      <c r="B6" s="1" t="s">
        <v>25</v>
      </c>
    </row>
    <row r="7" spans="1:8">
      <c r="A7" s="1" t="s">
        <v>26</v>
      </c>
      <c r="B7" s="1" t="s">
        <v>27</v>
      </c>
    </row>
    <row r="8" spans="1:8">
      <c r="A8" s="1" t="s">
        <v>28</v>
      </c>
      <c r="B8" s="1" t="s">
        <v>653</v>
      </c>
    </row>
    <row r="9" spans="1:8">
      <c r="A9" s="1" t="s">
        <v>29</v>
      </c>
      <c r="B9" s="1" t="s">
        <v>30</v>
      </c>
    </row>
    <row r="10" spans="1:8" ht="14.3">
      <c r="A10" s="1" t="s">
        <v>31</v>
      </c>
      <c r="B10" s="29" t="s">
        <v>32</v>
      </c>
    </row>
    <row r="11" spans="1:8">
      <c r="A11" s="1" t="s">
        <v>33</v>
      </c>
      <c r="B11" s="1" t="s">
        <v>34</v>
      </c>
    </row>
    <row r="13" spans="1:8">
      <c r="A13" s="540" t="s">
        <v>35</v>
      </c>
      <c r="B13" s="541" t="s">
        <v>36</v>
      </c>
      <c r="C13" s="395" t="s">
        <v>37</v>
      </c>
      <c r="D13" s="542">
        <v>45037</v>
      </c>
      <c r="E13" s="542">
        <v>45054</v>
      </c>
      <c r="F13" s="542">
        <v>45139</v>
      </c>
      <c r="G13" s="542">
        <v>45170</v>
      </c>
      <c r="H13" s="542">
        <v>45198</v>
      </c>
    </row>
    <row r="14" spans="1:8">
      <c r="A14" s="481"/>
      <c r="B14" s="429"/>
      <c r="C14" s="159"/>
      <c r="D14" s="431">
        <v>45053</v>
      </c>
      <c r="E14" s="431">
        <v>45138</v>
      </c>
      <c r="F14" s="431">
        <v>45169</v>
      </c>
      <c r="G14" s="431">
        <v>45197</v>
      </c>
      <c r="H14" s="431">
        <v>45199</v>
      </c>
    </row>
    <row r="15" spans="1:8">
      <c r="A15" s="170" t="s">
        <v>44</v>
      </c>
      <c r="B15" s="541" t="s">
        <v>713</v>
      </c>
      <c r="C15" s="544" t="s">
        <v>38</v>
      </c>
      <c r="D15" s="543">
        <v>310</v>
      </c>
      <c r="E15" s="543">
        <v>282</v>
      </c>
      <c r="F15" s="543">
        <v>311</v>
      </c>
      <c r="G15" s="543">
        <v>282</v>
      </c>
      <c r="H15" s="543">
        <v>311</v>
      </c>
    </row>
    <row r="16" spans="1:8">
      <c r="A16" s="170" t="s">
        <v>45</v>
      </c>
      <c r="B16" s="207" t="s">
        <v>713</v>
      </c>
      <c r="C16" s="82" t="s">
        <v>39</v>
      </c>
      <c r="D16" s="209">
        <f>+D15</f>
        <v>310</v>
      </c>
      <c r="E16" s="209">
        <f>+E15</f>
        <v>282</v>
      </c>
      <c r="F16" s="209">
        <f>+F15</f>
        <v>311</v>
      </c>
      <c r="G16" s="209">
        <f>+G15</f>
        <v>282</v>
      </c>
      <c r="H16" s="209">
        <f>+H15</f>
        <v>311</v>
      </c>
    </row>
    <row r="17" spans="1:8">
      <c r="A17" s="170" t="s">
        <v>44</v>
      </c>
      <c r="B17" s="207" t="s">
        <v>713</v>
      </c>
      <c r="C17" s="82" t="s">
        <v>40</v>
      </c>
      <c r="D17" s="209">
        <f>+D15+77</f>
        <v>387</v>
      </c>
      <c r="E17" s="209">
        <f>+E15+77</f>
        <v>359</v>
      </c>
      <c r="F17" s="209">
        <f>+F15+77</f>
        <v>388</v>
      </c>
      <c r="G17" s="209">
        <f>+G15+77</f>
        <v>359</v>
      </c>
      <c r="H17" s="209">
        <f>+H15+77</f>
        <v>388</v>
      </c>
    </row>
    <row r="18" spans="1:8">
      <c r="A18" s="170" t="s">
        <v>44</v>
      </c>
      <c r="B18" s="207" t="s">
        <v>713</v>
      </c>
      <c r="C18" s="82" t="s">
        <v>41</v>
      </c>
      <c r="D18" s="209">
        <f>+D15+77</f>
        <v>387</v>
      </c>
      <c r="E18" s="209">
        <f>+E15+77</f>
        <v>359</v>
      </c>
      <c r="F18" s="209">
        <f>+F15+77</f>
        <v>388</v>
      </c>
      <c r="G18" s="209">
        <f>+G15+77</f>
        <v>359</v>
      </c>
      <c r="H18" s="209">
        <f>+H15+77</f>
        <v>388</v>
      </c>
    </row>
    <row r="19" spans="1:8">
      <c r="A19" s="481" t="s">
        <v>44</v>
      </c>
      <c r="B19" s="429" t="s">
        <v>713</v>
      </c>
      <c r="C19" s="82" t="s">
        <v>42</v>
      </c>
      <c r="D19" s="451">
        <f>+D15+15</f>
        <v>325</v>
      </c>
      <c r="E19" s="451">
        <f>+E15+15</f>
        <v>297</v>
      </c>
      <c r="F19" s="451">
        <f>+F15+15</f>
        <v>326</v>
      </c>
      <c r="G19" s="451">
        <f>+G15+15</f>
        <v>297</v>
      </c>
      <c r="H19" s="451">
        <f>+H15+15</f>
        <v>326</v>
      </c>
    </row>
    <row r="20" spans="1:8">
      <c r="A20" s="170" t="s">
        <v>44</v>
      </c>
      <c r="B20" s="541" t="s">
        <v>719</v>
      </c>
      <c r="C20" s="541" t="s">
        <v>38</v>
      </c>
      <c r="D20" s="543">
        <v>332</v>
      </c>
      <c r="E20" s="543">
        <v>303</v>
      </c>
      <c r="F20" s="543">
        <v>333</v>
      </c>
      <c r="G20" s="543">
        <v>303</v>
      </c>
      <c r="H20" s="543">
        <v>333</v>
      </c>
    </row>
    <row r="21" spans="1:8">
      <c r="A21" s="170" t="s">
        <v>45</v>
      </c>
      <c r="B21" s="207" t="s">
        <v>719</v>
      </c>
      <c r="C21" s="207" t="s">
        <v>39</v>
      </c>
      <c r="D21" s="209">
        <f>+D20</f>
        <v>332</v>
      </c>
      <c r="E21" s="209">
        <f>+E20</f>
        <v>303</v>
      </c>
      <c r="F21" s="209">
        <f>+F20</f>
        <v>333</v>
      </c>
      <c r="G21" s="209">
        <f>+G20</f>
        <v>303</v>
      </c>
      <c r="H21" s="209">
        <f>+H20</f>
        <v>333</v>
      </c>
    </row>
    <row r="22" spans="1:8">
      <c r="A22" s="170" t="s">
        <v>44</v>
      </c>
      <c r="B22" s="207" t="s">
        <v>719</v>
      </c>
      <c r="C22" s="207" t="s">
        <v>40</v>
      </c>
      <c r="D22" s="209">
        <f>+D20+77</f>
        <v>409</v>
      </c>
      <c r="E22" s="209">
        <f>+E20+77</f>
        <v>380</v>
      </c>
      <c r="F22" s="209">
        <f>+F20+77</f>
        <v>410</v>
      </c>
      <c r="G22" s="209">
        <f>+G20+77</f>
        <v>380</v>
      </c>
      <c r="H22" s="209">
        <f>+H20+77</f>
        <v>410</v>
      </c>
    </row>
    <row r="23" spans="1:8">
      <c r="A23" s="170" t="s">
        <v>44</v>
      </c>
      <c r="B23" s="207" t="s">
        <v>719</v>
      </c>
      <c r="C23" s="207" t="s">
        <v>41</v>
      </c>
      <c r="D23" s="209">
        <f>+D20+77</f>
        <v>409</v>
      </c>
      <c r="E23" s="209">
        <f>+E20+77</f>
        <v>380</v>
      </c>
      <c r="F23" s="209">
        <f>+F20+77</f>
        <v>410</v>
      </c>
      <c r="G23" s="209">
        <f>+G20+77</f>
        <v>380</v>
      </c>
      <c r="H23" s="209">
        <f>+H20+77</f>
        <v>410</v>
      </c>
    </row>
    <row r="24" spans="1:8">
      <c r="A24" s="481" t="s">
        <v>44</v>
      </c>
      <c r="B24" s="429" t="s">
        <v>719</v>
      </c>
      <c r="C24" s="429" t="s">
        <v>42</v>
      </c>
      <c r="D24" s="451">
        <f>+D20+15</f>
        <v>347</v>
      </c>
      <c r="E24" s="451">
        <f>+E20+15</f>
        <v>318</v>
      </c>
      <c r="F24" s="451">
        <f>+F20+15</f>
        <v>348</v>
      </c>
      <c r="G24" s="451">
        <f>+G20+15</f>
        <v>318</v>
      </c>
      <c r="H24" s="451">
        <f>+H20+15</f>
        <v>348</v>
      </c>
    </row>
    <row r="25" spans="1:8" ht="16.3">
      <c r="A25" s="243" t="s">
        <v>714</v>
      </c>
    </row>
    <row r="26" spans="1:8" ht="16.3">
      <c r="A26" s="483"/>
    </row>
    <row r="27" spans="1:8" ht="16.3">
      <c r="A27" s="270" t="s">
        <v>594</v>
      </c>
      <c r="D27" s="1"/>
      <c r="E27" s="1"/>
    </row>
    <row r="28" spans="1:8" ht="16.3">
      <c r="A28" s="270" t="s">
        <v>715</v>
      </c>
      <c r="D28" s="1"/>
      <c r="E28" s="1"/>
    </row>
    <row r="29" spans="1:8" ht="16.3">
      <c r="A29" s="270" t="s">
        <v>595</v>
      </c>
      <c r="D29" s="1"/>
      <c r="E29" s="1"/>
    </row>
    <row r="30" spans="1:8" ht="16.3">
      <c r="A30" s="270" t="s">
        <v>716</v>
      </c>
      <c r="D30" s="1"/>
      <c r="E30" s="1"/>
    </row>
    <row r="31" spans="1:8" ht="16.3">
      <c r="A31" s="270" t="s">
        <v>717</v>
      </c>
      <c r="D31" s="1"/>
      <c r="E31" s="1"/>
    </row>
    <row r="32" spans="1:8" ht="16.3">
      <c r="A32" s="270" t="s">
        <v>718</v>
      </c>
      <c r="D32" s="1"/>
      <c r="E32" s="1"/>
    </row>
    <row r="33" spans="1:5" ht="16.3">
      <c r="A33" s="488" t="s">
        <v>417</v>
      </c>
      <c r="B33" s="283"/>
      <c r="D33" s="1"/>
      <c r="E33" s="1"/>
    </row>
    <row r="34" spans="1:5">
      <c r="A34" s="383"/>
      <c r="D34" s="1"/>
      <c r="E34" s="1"/>
    </row>
    <row r="35" spans="1:5">
      <c r="A35" s="383"/>
      <c r="D35" s="1"/>
      <c r="E35" s="1"/>
    </row>
    <row r="36" spans="1:5" ht="14.3">
      <c r="A36" s="282" t="s">
        <v>752</v>
      </c>
      <c r="B36" s="283"/>
      <c r="D36" s="1"/>
      <c r="E36" s="1"/>
    </row>
    <row r="37" spans="1:5">
      <c r="A37" s="383"/>
      <c r="D37" s="1"/>
      <c r="E37" s="1"/>
    </row>
    <row r="38" spans="1:5">
      <c r="A38" s="383"/>
      <c r="D38" s="1"/>
      <c r="E38" s="1"/>
    </row>
    <row r="39" spans="1:5">
      <c r="A39" s="383"/>
      <c r="D39" s="1"/>
      <c r="E39" s="1"/>
    </row>
    <row r="40" spans="1:5">
      <c r="A40" s="383"/>
      <c r="D40" s="1"/>
      <c r="E40" s="1"/>
    </row>
    <row r="41" spans="1:5">
      <c r="A41" s="383"/>
      <c r="D41" s="1"/>
      <c r="E41" s="1"/>
    </row>
    <row r="42" spans="1:5">
      <c r="A42" s="383"/>
      <c r="D42" s="1"/>
      <c r="E42" s="1"/>
    </row>
    <row r="43" spans="1:5">
      <c r="A43" s="383"/>
      <c r="D43" s="1"/>
      <c r="E43" s="1"/>
    </row>
    <row r="44" spans="1:5">
      <c r="A44" s="383"/>
      <c r="D44" s="1"/>
      <c r="E44" s="1"/>
    </row>
    <row r="45" spans="1:5" ht="14.3">
      <c r="A45" s="384"/>
      <c r="B45" s="53"/>
      <c r="D45" s="1"/>
      <c r="E45" s="1"/>
    </row>
    <row r="46" spans="1:5">
      <c r="A46" s="383"/>
      <c r="D46" s="1"/>
      <c r="E46" s="1"/>
    </row>
    <row r="47" spans="1:5">
      <c r="A47" s="383"/>
    </row>
    <row r="49" spans="4:5">
      <c r="D49" s="1"/>
      <c r="E49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opLeftCell="A13" zoomScale="85" zoomScaleNormal="85" workbookViewId="0"/>
  </sheetViews>
  <sheetFormatPr defaultRowHeight="12.9"/>
  <cols>
    <col min="1" max="1" width="16" style="1" customWidth="1"/>
    <col min="2" max="2" width="33.25" style="1" customWidth="1"/>
    <col min="3" max="3" width="20.25" style="1" customWidth="1"/>
    <col min="4" max="5" width="12" style="34" customWidth="1"/>
    <col min="6" max="10" width="12" style="1" customWidth="1"/>
    <col min="11" max="248" width="9" style="1"/>
    <col min="249" max="249" width="20.875" style="1" customWidth="1"/>
    <col min="250" max="250" width="36.75" style="1" customWidth="1"/>
    <col min="251" max="251" width="20.25" style="1" customWidth="1"/>
    <col min="252" max="259" width="11.75" style="1" customWidth="1"/>
    <col min="260" max="504" width="9" style="1"/>
    <col min="505" max="505" width="20.875" style="1" customWidth="1"/>
    <col min="506" max="506" width="36.75" style="1" customWidth="1"/>
    <col min="507" max="507" width="20.25" style="1" customWidth="1"/>
    <col min="508" max="515" width="11.75" style="1" customWidth="1"/>
    <col min="516" max="760" width="9" style="1"/>
    <col min="761" max="761" width="20.875" style="1" customWidth="1"/>
    <col min="762" max="762" width="36.75" style="1" customWidth="1"/>
    <col min="763" max="763" width="20.25" style="1" customWidth="1"/>
    <col min="764" max="771" width="11.75" style="1" customWidth="1"/>
    <col min="772" max="1016" width="9" style="1"/>
    <col min="1017" max="1017" width="20.875" style="1" customWidth="1"/>
    <col min="1018" max="1018" width="36.75" style="1" customWidth="1"/>
    <col min="1019" max="1019" width="20.25" style="1" customWidth="1"/>
    <col min="1020" max="1027" width="11.75" style="1" customWidth="1"/>
    <col min="1028" max="1272" width="9" style="1"/>
    <col min="1273" max="1273" width="20.875" style="1" customWidth="1"/>
    <col min="1274" max="1274" width="36.75" style="1" customWidth="1"/>
    <col min="1275" max="1275" width="20.25" style="1" customWidth="1"/>
    <col min="1276" max="1283" width="11.75" style="1" customWidth="1"/>
    <col min="1284" max="1528" width="9" style="1"/>
    <col min="1529" max="1529" width="20.875" style="1" customWidth="1"/>
    <col min="1530" max="1530" width="36.75" style="1" customWidth="1"/>
    <col min="1531" max="1531" width="20.25" style="1" customWidth="1"/>
    <col min="1532" max="1539" width="11.75" style="1" customWidth="1"/>
    <col min="1540" max="1784" width="9" style="1"/>
    <col min="1785" max="1785" width="20.875" style="1" customWidth="1"/>
    <col min="1786" max="1786" width="36.75" style="1" customWidth="1"/>
    <col min="1787" max="1787" width="20.25" style="1" customWidth="1"/>
    <col min="1788" max="1795" width="11.75" style="1" customWidth="1"/>
    <col min="1796" max="2040" width="9" style="1"/>
    <col min="2041" max="2041" width="20.875" style="1" customWidth="1"/>
    <col min="2042" max="2042" width="36.75" style="1" customWidth="1"/>
    <col min="2043" max="2043" width="20.25" style="1" customWidth="1"/>
    <col min="2044" max="2051" width="11.75" style="1" customWidth="1"/>
    <col min="2052" max="2296" width="9" style="1"/>
    <col min="2297" max="2297" width="20.875" style="1" customWidth="1"/>
    <col min="2298" max="2298" width="36.75" style="1" customWidth="1"/>
    <col min="2299" max="2299" width="20.25" style="1" customWidth="1"/>
    <col min="2300" max="2307" width="11.75" style="1" customWidth="1"/>
    <col min="2308" max="2552" width="9" style="1"/>
    <col min="2553" max="2553" width="20.875" style="1" customWidth="1"/>
    <col min="2554" max="2554" width="36.75" style="1" customWidth="1"/>
    <col min="2555" max="2555" width="20.25" style="1" customWidth="1"/>
    <col min="2556" max="2563" width="11.75" style="1" customWidth="1"/>
    <col min="2564" max="2808" width="9" style="1"/>
    <col min="2809" max="2809" width="20.875" style="1" customWidth="1"/>
    <col min="2810" max="2810" width="36.75" style="1" customWidth="1"/>
    <col min="2811" max="2811" width="20.25" style="1" customWidth="1"/>
    <col min="2812" max="2819" width="11.75" style="1" customWidth="1"/>
    <col min="2820" max="3064" width="9" style="1"/>
    <col min="3065" max="3065" width="20.875" style="1" customWidth="1"/>
    <col min="3066" max="3066" width="36.75" style="1" customWidth="1"/>
    <col min="3067" max="3067" width="20.25" style="1" customWidth="1"/>
    <col min="3068" max="3075" width="11.75" style="1" customWidth="1"/>
    <col min="3076" max="3320" width="9" style="1"/>
    <col min="3321" max="3321" width="20.875" style="1" customWidth="1"/>
    <col min="3322" max="3322" width="36.75" style="1" customWidth="1"/>
    <col min="3323" max="3323" width="20.25" style="1" customWidth="1"/>
    <col min="3324" max="3331" width="11.75" style="1" customWidth="1"/>
    <col min="3332" max="3576" width="9" style="1"/>
    <col min="3577" max="3577" width="20.875" style="1" customWidth="1"/>
    <col min="3578" max="3578" width="36.75" style="1" customWidth="1"/>
    <col min="3579" max="3579" width="20.25" style="1" customWidth="1"/>
    <col min="3580" max="3587" width="11.75" style="1" customWidth="1"/>
    <col min="3588" max="3832" width="9" style="1"/>
    <col min="3833" max="3833" width="20.875" style="1" customWidth="1"/>
    <col min="3834" max="3834" width="36.75" style="1" customWidth="1"/>
    <col min="3835" max="3835" width="20.25" style="1" customWidth="1"/>
    <col min="3836" max="3843" width="11.75" style="1" customWidth="1"/>
    <col min="3844" max="4088" width="9" style="1"/>
    <col min="4089" max="4089" width="20.875" style="1" customWidth="1"/>
    <col min="4090" max="4090" width="36.75" style="1" customWidth="1"/>
    <col min="4091" max="4091" width="20.25" style="1" customWidth="1"/>
    <col min="4092" max="4099" width="11.75" style="1" customWidth="1"/>
    <col min="4100" max="4344" width="9" style="1"/>
    <col min="4345" max="4345" width="20.875" style="1" customWidth="1"/>
    <col min="4346" max="4346" width="36.75" style="1" customWidth="1"/>
    <col min="4347" max="4347" width="20.25" style="1" customWidth="1"/>
    <col min="4348" max="4355" width="11.75" style="1" customWidth="1"/>
    <col min="4356" max="4600" width="9" style="1"/>
    <col min="4601" max="4601" width="20.875" style="1" customWidth="1"/>
    <col min="4602" max="4602" width="36.75" style="1" customWidth="1"/>
    <col min="4603" max="4603" width="20.25" style="1" customWidth="1"/>
    <col min="4604" max="4611" width="11.75" style="1" customWidth="1"/>
    <col min="4612" max="4856" width="9" style="1"/>
    <col min="4857" max="4857" width="20.875" style="1" customWidth="1"/>
    <col min="4858" max="4858" width="36.75" style="1" customWidth="1"/>
    <col min="4859" max="4859" width="20.25" style="1" customWidth="1"/>
    <col min="4860" max="4867" width="11.75" style="1" customWidth="1"/>
    <col min="4868" max="5112" width="9" style="1"/>
    <col min="5113" max="5113" width="20.875" style="1" customWidth="1"/>
    <col min="5114" max="5114" width="36.75" style="1" customWidth="1"/>
    <col min="5115" max="5115" width="20.25" style="1" customWidth="1"/>
    <col min="5116" max="5123" width="11.75" style="1" customWidth="1"/>
    <col min="5124" max="5368" width="9" style="1"/>
    <col min="5369" max="5369" width="20.875" style="1" customWidth="1"/>
    <col min="5370" max="5370" width="36.75" style="1" customWidth="1"/>
    <col min="5371" max="5371" width="20.25" style="1" customWidth="1"/>
    <col min="5372" max="5379" width="11.75" style="1" customWidth="1"/>
    <col min="5380" max="5624" width="9" style="1"/>
    <col min="5625" max="5625" width="20.875" style="1" customWidth="1"/>
    <col min="5626" max="5626" width="36.75" style="1" customWidth="1"/>
    <col min="5627" max="5627" width="20.25" style="1" customWidth="1"/>
    <col min="5628" max="5635" width="11.75" style="1" customWidth="1"/>
    <col min="5636" max="5880" width="9" style="1"/>
    <col min="5881" max="5881" width="20.875" style="1" customWidth="1"/>
    <col min="5882" max="5882" width="36.75" style="1" customWidth="1"/>
    <col min="5883" max="5883" width="20.25" style="1" customWidth="1"/>
    <col min="5884" max="5891" width="11.75" style="1" customWidth="1"/>
    <col min="5892" max="6136" width="9" style="1"/>
    <col min="6137" max="6137" width="20.875" style="1" customWidth="1"/>
    <col min="6138" max="6138" width="36.75" style="1" customWidth="1"/>
    <col min="6139" max="6139" width="20.25" style="1" customWidth="1"/>
    <col min="6140" max="6147" width="11.75" style="1" customWidth="1"/>
    <col min="6148" max="6392" width="9" style="1"/>
    <col min="6393" max="6393" width="20.875" style="1" customWidth="1"/>
    <col min="6394" max="6394" width="36.75" style="1" customWidth="1"/>
    <col min="6395" max="6395" width="20.25" style="1" customWidth="1"/>
    <col min="6396" max="6403" width="11.75" style="1" customWidth="1"/>
    <col min="6404" max="6648" width="9" style="1"/>
    <col min="6649" max="6649" width="20.875" style="1" customWidth="1"/>
    <col min="6650" max="6650" width="36.75" style="1" customWidth="1"/>
    <col min="6651" max="6651" width="20.25" style="1" customWidth="1"/>
    <col min="6652" max="6659" width="11.75" style="1" customWidth="1"/>
    <col min="6660" max="6904" width="9" style="1"/>
    <col min="6905" max="6905" width="20.875" style="1" customWidth="1"/>
    <col min="6906" max="6906" width="36.75" style="1" customWidth="1"/>
    <col min="6907" max="6907" width="20.25" style="1" customWidth="1"/>
    <col min="6908" max="6915" width="11.75" style="1" customWidth="1"/>
    <col min="6916" max="7160" width="9" style="1"/>
    <col min="7161" max="7161" width="20.875" style="1" customWidth="1"/>
    <col min="7162" max="7162" width="36.75" style="1" customWidth="1"/>
    <col min="7163" max="7163" width="20.25" style="1" customWidth="1"/>
    <col min="7164" max="7171" width="11.75" style="1" customWidth="1"/>
    <col min="7172" max="7416" width="9" style="1"/>
    <col min="7417" max="7417" width="20.875" style="1" customWidth="1"/>
    <col min="7418" max="7418" width="36.75" style="1" customWidth="1"/>
    <col min="7419" max="7419" width="20.25" style="1" customWidth="1"/>
    <col min="7420" max="7427" width="11.75" style="1" customWidth="1"/>
    <col min="7428" max="7672" width="9" style="1"/>
    <col min="7673" max="7673" width="20.875" style="1" customWidth="1"/>
    <col min="7674" max="7674" width="36.75" style="1" customWidth="1"/>
    <col min="7675" max="7675" width="20.25" style="1" customWidth="1"/>
    <col min="7676" max="7683" width="11.75" style="1" customWidth="1"/>
    <col min="7684" max="7928" width="9" style="1"/>
    <col min="7929" max="7929" width="20.875" style="1" customWidth="1"/>
    <col min="7930" max="7930" width="36.75" style="1" customWidth="1"/>
    <col min="7931" max="7931" width="20.25" style="1" customWidth="1"/>
    <col min="7932" max="7939" width="11.75" style="1" customWidth="1"/>
    <col min="7940" max="8184" width="9" style="1"/>
    <col min="8185" max="8185" width="20.875" style="1" customWidth="1"/>
    <col min="8186" max="8186" width="36.75" style="1" customWidth="1"/>
    <col min="8187" max="8187" width="20.25" style="1" customWidth="1"/>
    <col min="8188" max="8195" width="11.75" style="1" customWidth="1"/>
    <col min="8196" max="8440" width="9" style="1"/>
    <col min="8441" max="8441" width="20.875" style="1" customWidth="1"/>
    <col min="8442" max="8442" width="36.75" style="1" customWidth="1"/>
    <col min="8443" max="8443" width="20.25" style="1" customWidth="1"/>
    <col min="8444" max="8451" width="11.75" style="1" customWidth="1"/>
    <col min="8452" max="8696" width="9" style="1"/>
    <col min="8697" max="8697" width="20.875" style="1" customWidth="1"/>
    <col min="8698" max="8698" width="36.75" style="1" customWidth="1"/>
    <col min="8699" max="8699" width="20.25" style="1" customWidth="1"/>
    <col min="8700" max="8707" width="11.75" style="1" customWidth="1"/>
    <col min="8708" max="8952" width="9" style="1"/>
    <col min="8953" max="8953" width="20.875" style="1" customWidth="1"/>
    <col min="8954" max="8954" width="36.75" style="1" customWidth="1"/>
    <col min="8955" max="8955" width="20.25" style="1" customWidth="1"/>
    <col min="8956" max="8963" width="11.75" style="1" customWidth="1"/>
    <col min="8964" max="9208" width="9" style="1"/>
    <col min="9209" max="9209" width="20.875" style="1" customWidth="1"/>
    <col min="9210" max="9210" width="36.75" style="1" customWidth="1"/>
    <col min="9211" max="9211" width="20.25" style="1" customWidth="1"/>
    <col min="9212" max="9219" width="11.75" style="1" customWidth="1"/>
    <col min="9220" max="9464" width="9" style="1"/>
    <col min="9465" max="9465" width="20.875" style="1" customWidth="1"/>
    <col min="9466" max="9466" width="36.75" style="1" customWidth="1"/>
    <col min="9467" max="9467" width="20.25" style="1" customWidth="1"/>
    <col min="9468" max="9475" width="11.75" style="1" customWidth="1"/>
    <col min="9476" max="9720" width="9" style="1"/>
    <col min="9721" max="9721" width="20.875" style="1" customWidth="1"/>
    <col min="9722" max="9722" width="36.75" style="1" customWidth="1"/>
    <col min="9723" max="9723" width="20.25" style="1" customWidth="1"/>
    <col min="9724" max="9731" width="11.75" style="1" customWidth="1"/>
    <col min="9732" max="9976" width="9" style="1"/>
    <col min="9977" max="9977" width="20.875" style="1" customWidth="1"/>
    <col min="9978" max="9978" width="36.75" style="1" customWidth="1"/>
    <col min="9979" max="9979" width="20.25" style="1" customWidth="1"/>
    <col min="9980" max="9987" width="11.75" style="1" customWidth="1"/>
    <col min="9988" max="10232" width="9" style="1"/>
    <col min="10233" max="10233" width="20.875" style="1" customWidth="1"/>
    <col min="10234" max="10234" width="36.75" style="1" customWidth="1"/>
    <col min="10235" max="10235" width="20.25" style="1" customWidth="1"/>
    <col min="10236" max="10243" width="11.75" style="1" customWidth="1"/>
    <col min="10244" max="10488" width="9" style="1"/>
    <col min="10489" max="10489" width="20.875" style="1" customWidth="1"/>
    <col min="10490" max="10490" width="36.75" style="1" customWidth="1"/>
    <col min="10491" max="10491" width="20.25" style="1" customWidth="1"/>
    <col min="10492" max="10499" width="11.75" style="1" customWidth="1"/>
    <col min="10500" max="10744" width="9" style="1"/>
    <col min="10745" max="10745" width="20.875" style="1" customWidth="1"/>
    <col min="10746" max="10746" width="36.75" style="1" customWidth="1"/>
    <col min="10747" max="10747" width="20.25" style="1" customWidth="1"/>
    <col min="10748" max="10755" width="11.75" style="1" customWidth="1"/>
    <col min="10756" max="11000" width="9" style="1"/>
    <col min="11001" max="11001" width="20.875" style="1" customWidth="1"/>
    <col min="11002" max="11002" width="36.75" style="1" customWidth="1"/>
    <col min="11003" max="11003" width="20.25" style="1" customWidth="1"/>
    <col min="11004" max="11011" width="11.75" style="1" customWidth="1"/>
    <col min="11012" max="11256" width="9" style="1"/>
    <col min="11257" max="11257" width="20.875" style="1" customWidth="1"/>
    <col min="11258" max="11258" width="36.75" style="1" customWidth="1"/>
    <col min="11259" max="11259" width="20.25" style="1" customWidth="1"/>
    <col min="11260" max="11267" width="11.75" style="1" customWidth="1"/>
    <col min="11268" max="11512" width="9" style="1"/>
    <col min="11513" max="11513" width="20.875" style="1" customWidth="1"/>
    <col min="11514" max="11514" width="36.75" style="1" customWidth="1"/>
    <col min="11515" max="11515" width="20.25" style="1" customWidth="1"/>
    <col min="11516" max="11523" width="11.75" style="1" customWidth="1"/>
    <col min="11524" max="11768" width="9" style="1"/>
    <col min="11769" max="11769" width="20.875" style="1" customWidth="1"/>
    <col min="11770" max="11770" width="36.75" style="1" customWidth="1"/>
    <col min="11771" max="11771" width="20.25" style="1" customWidth="1"/>
    <col min="11772" max="11779" width="11.75" style="1" customWidth="1"/>
    <col min="11780" max="12024" width="9" style="1"/>
    <col min="12025" max="12025" width="20.875" style="1" customWidth="1"/>
    <col min="12026" max="12026" width="36.75" style="1" customWidth="1"/>
    <col min="12027" max="12027" width="20.25" style="1" customWidth="1"/>
    <col min="12028" max="12035" width="11.75" style="1" customWidth="1"/>
    <col min="12036" max="12280" width="9" style="1"/>
    <col min="12281" max="12281" width="20.875" style="1" customWidth="1"/>
    <col min="12282" max="12282" width="36.75" style="1" customWidth="1"/>
    <col min="12283" max="12283" width="20.25" style="1" customWidth="1"/>
    <col min="12284" max="12291" width="11.75" style="1" customWidth="1"/>
    <col min="12292" max="12536" width="9" style="1"/>
    <col min="12537" max="12537" width="20.875" style="1" customWidth="1"/>
    <col min="12538" max="12538" width="36.75" style="1" customWidth="1"/>
    <col min="12539" max="12539" width="20.25" style="1" customWidth="1"/>
    <col min="12540" max="12547" width="11.75" style="1" customWidth="1"/>
    <col min="12548" max="12792" width="9" style="1"/>
    <col min="12793" max="12793" width="20.875" style="1" customWidth="1"/>
    <col min="12794" max="12794" width="36.75" style="1" customWidth="1"/>
    <col min="12795" max="12795" width="20.25" style="1" customWidth="1"/>
    <col min="12796" max="12803" width="11.75" style="1" customWidth="1"/>
    <col min="12804" max="13048" width="9" style="1"/>
    <col min="13049" max="13049" width="20.875" style="1" customWidth="1"/>
    <col min="13050" max="13050" width="36.75" style="1" customWidth="1"/>
    <col min="13051" max="13051" width="20.25" style="1" customWidth="1"/>
    <col min="13052" max="13059" width="11.75" style="1" customWidth="1"/>
    <col min="13060" max="13304" width="9" style="1"/>
    <col min="13305" max="13305" width="20.875" style="1" customWidth="1"/>
    <col min="13306" max="13306" width="36.75" style="1" customWidth="1"/>
    <col min="13307" max="13307" width="20.25" style="1" customWidth="1"/>
    <col min="13308" max="13315" width="11.75" style="1" customWidth="1"/>
    <col min="13316" max="13560" width="9" style="1"/>
    <col min="13561" max="13561" width="20.875" style="1" customWidth="1"/>
    <col min="13562" max="13562" width="36.75" style="1" customWidth="1"/>
    <col min="13563" max="13563" width="20.25" style="1" customWidth="1"/>
    <col min="13564" max="13571" width="11.75" style="1" customWidth="1"/>
    <col min="13572" max="13816" width="9" style="1"/>
    <col min="13817" max="13817" width="20.875" style="1" customWidth="1"/>
    <col min="13818" max="13818" width="36.75" style="1" customWidth="1"/>
    <col min="13819" max="13819" width="20.25" style="1" customWidth="1"/>
    <col min="13820" max="13827" width="11.75" style="1" customWidth="1"/>
    <col min="13828" max="14072" width="9" style="1"/>
    <col min="14073" max="14073" width="20.875" style="1" customWidth="1"/>
    <col min="14074" max="14074" width="36.75" style="1" customWidth="1"/>
    <col min="14075" max="14075" width="20.25" style="1" customWidth="1"/>
    <col min="14076" max="14083" width="11.75" style="1" customWidth="1"/>
    <col min="14084" max="14328" width="9" style="1"/>
    <col min="14329" max="14329" width="20.875" style="1" customWidth="1"/>
    <col min="14330" max="14330" width="36.75" style="1" customWidth="1"/>
    <col min="14331" max="14331" width="20.25" style="1" customWidth="1"/>
    <col min="14332" max="14339" width="11.75" style="1" customWidth="1"/>
    <col min="14340" max="14584" width="9" style="1"/>
    <col min="14585" max="14585" width="20.875" style="1" customWidth="1"/>
    <col min="14586" max="14586" width="36.75" style="1" customWidth="1"/>
    <col min="14587" max="14587" width="20.25" style="1" customWidth="1"/>
    <col min="14588" max="14595" width="11.75" style="1" customWidth="1"/>
    <col min="14596" max="14840" width="9" style="1"/>
    <col min="14841" max="14841" width="20.875" style="1" customWidth="1"/>
    <col min="14842" max="14842" width="36.75" style="1" customWidth="1"/>
    <col min="14843" max="14843" width="20.25" style="1" customWidth="1"/>
    <col min="14844" max="14851" width="11.75" style="1" customWidth="1"/>
    <col min="14852" max="15096" width="9" style="1"/>
    <col min="15097" max="15097" width="20.875" style="1" customWidth="1"/>
    <col min="15098" max="15098" width="36.75" style="1" customWidth="1"/>
    <col min="15099" max="15099" width="20.25" style="1" customWidth="1"/>
    <col min="15100" max="15107" width="11.75" style="1" customWidth="1"/>
    <col min="15108" max="15352" width="9" style="1"/>
    <col min="15353" max="15353" width="20.875" style="1" customWidth="1"/>
    <col min="15354" max="15354" width="36.75" style="1" customWidth="1"/>
    <col min="15355" max="15355" width="20.25" style="1" customWidth="1"/>
    <col min="15356" max="15363" width="11.75" style="1" customWidth="1"/>
    <col min="15364" max="15608" width="9" style="1"/>
    <col min="15609" max="15609" width="20.875" style="1" customWidth="1"/>
    <col min="15610" max="15610" width="36.75" style="1" customWidth="1"/>
    <col min="15611" max="15611" width="20.25" style="1" customWidth="1"/>
    <col min="15612" max="15619" width="11.75" style="1" customWidth="1"/>
    <col min="15620" max="15864" width="9" style="1"/>
    <col min="15865" max="15865" width="20.875" style="1" customWidth="1"/>
    <col min="15866" max="15866" width="36.75" style="1" customWidth="1"/>
    <col min="15867" max="15867" width="20.25" style="1" customWidth="1"/>
    <col min="15868" max="15875" width="11.75" style="1" customWidth="1"/>
    <col min="15876" max="16120" width="9" style="1"/>
    <col min="16121" max="16121" width="20.875" style="1" customWidth="1"/>
    <col min="16122" max="16122" width="36.75" style="1" customWidth="1"/>
    <col min="16123" max="16123" width="20.25" style="1" customWidth="1"/>
    <col min="16124" max="16131" width="11.75" style="1" customWidth="1"/>
    <col min="16132" max="16384" width="9" style="1"/>
  </cols>
  <sheetData>
    <row r="2" spans="1:8">
      <c r="A2" s="383"/>
    </row>
    <row r="3" spans="1:8">
      <c r="A3" s="1" t="s">
        <v>20</v>
      </c>
      <c r="B3" s="1" t="s">
        <v>21</v>
      </c>
    </row>
    <row r="4" spans="1:8">
      <c r="A4" s="1" t="s">
        <v>22</v>
      </c>
      <c r="B4" s="1" t="s">
        <v>165</v>
      </c>
    </row>
    <row r="5" spans="1:8">
      <c r="A5" s="1" t="s">
        <v>23</v>
      </c>
      <c r="B5" s="1" t="s">
        <v>720</v>
      </c>
    </row>
    <row r="6" spans="1:8">
      <c r="A6" s="1" t="s">
        <v>24</v>
      </c>
      <c r="B6" s="1" t="s">
        <v>25</v>
      </c>
    </row>
    <row r="7" spans="1:8">
      <c r="A7" s="1" t="s">
        <v>26</v>
      </c>
      <c r="B7" s="1" t="s">
        <v>27</v>
      </c>
    </row>
    <row r="8" spans="1:8">
      <c r="A8" s="1" t="s">
        <v>28</v>
      </c>
      <c r="B8" s="1" t="s">
        <v>653</v>
      </c>
    </row>
    <row r="9" spans="1:8">
      <c r="A9" s="1" t="s">
        <v>29</v>
      </c>
      <c r="B9" s="1" t="s">
        <v>30</v>
      </c>
    </row>
    <row r="10" spans="1:8" ht="14.3">
      <c r="A10" s="1" t="s">
        <v>31</v>
      </c>
      <c r="B10" s="29" t="s">
        <v>32</v>
      </c>
    </row>
    <row r="11" spans="1:8">
      <c r="A11" s="1" t="s">
        <v>33</v>
      </c>
      <c r="B11" s="1" t="s">
        <v>34</v>
      </c>
    </row>
    <row r="13" spans="1:8">
      <c r="A13" s="540" t="s">
        <v>35</v>
      </c>
      <c r="B13" s="541" t="s">
        <v>36</v>
      </c>
      <c r="C13" s="395" t="s">
        <v>37</v>
      </c>
      <c r="D13" s="542">
        <v>45049</v>
      </c>
      <c r="E13" s="542">
        <v>45054</v>
      </c>
      <c r="F13" s="542">
        <v>45139</v>
      </c>
      <c r="G13" s="542">
        <v>45170</v>
      </c>
      <c r="H13" s="542">
        <v>45198</v>
      </c>
    </row>
    <row r="14" spans="1:8">
      <c r="A14" s="481"/>
      <c r="B14" s="207"/>
      <c r="C14" s="159"/>
      <c r="D14" s="431">
        <v>45053</v>
      </c>
      <c r="E14" s="431">
        <v>45138</v>
      </c>
      <c r="F14" s="431">
        <v>45169</v>
      </c>
      <c r="G14" s="431">
        <v>45197</v>
      </c>
      <c r="H14" s="431">
        <v>45199</v>
      </c>
    </row>
    <row r="15" spans="1:8">
      <c r="A15" s="170" t="s">
        <v>47</v>
      </c>
      <c r="B15" s="541" t="s">
        <v>756</v>
      </c>
      <c r="C15" s="544" t="s">
        <v>38</v>
      </c>
      <c r="D15" s="543">
        <v>697</v>
      </c>
      <c r="E15" s="543">
        <v>640</v>
      </c>
      <c r="F15" s="543">
        <v>697</v>
      </c>
      <c r="G15" s="543">
        <v>640</v>
      </c>
      <c r="H15" s="543">
        <v>697</v>
      </c>
    </row>
    <row r="16" spans="1:8">
      <c r="A16" s="170" t="s">
        <v>47</v>
      </c>
      <c r="B16" s="207" t="s">
        <v>756</v>
      </c>
      <c r="C16" s="82" t="s">
        <v>39</v>
      </c>
      <c r="D16" s="209">
        <f>+D15</f>
        <v>697</v>
      </c>
      <c r="E16" s="209">
        <f>+E15</f>
        <v>640</v>
      </c>
      <c r="F16" s="209">
        <f>+F15</f>
        <v>697</v>
      </c>
      <c r="G16" s="209">
        <f>+G15</f>
        <v>640</v>
      </c>
      <c r="H16" s="209">
        <f>+H15</f>
        <v>697</v>
      </c>
    </row>
    <row r="17" spans="1:8">
      <c r="A17" s="170" t="s">
        <v>47</v>
      </c>
      <c r="B17" s="207" t="s">
        <v>756</v>
      </c>
      <c r="C17" s="82" t="s">
        <v>40</v>
      </c>
      <c r="D17" s="209">
        <f>+D15+85</f>
        <v>782</v>
      </c>
      <c r="E17" s="209">
        <f>+E15+85</f>
        <v>725</v>
      </c>
      <c r="F17" s="209">
        <f>+F15+85</f>
        <v>782</v>
      </c>
      <c r="G17" s="209">
        <f>+G15+85</f>
        <v>725</v>
      </c>
      <c r="H17" s="209">
        <f>+H15+85</f>
        <v>782</v>
      </c>
    </row>
    <row r="18" spans="1:8">
      <c r="A18" s="170" t="s">
        <v>47</v>
      </c>
      <c r="B18" s="207" t="s">
        <v>756</v>
      </c>
      <c r="C18" s="82" t="s">
        <v>41</v>
      </c>
      <c r="D18" s="209">
        <f>+D15+85</f>
        <v>782</v>
      </c>
      <c r="E18" s="209">
        <f>+E15+85</f>
        <v>725</v>
      </c>
      <c r="F18" s="209">
        <f>+F15+85</f>
        <v>782</v>
      </c>
      <c r="G18" s="209">
        <f>+G15+85</f>
        <v>725</v>
      </c>
      <c r="H18" s="209">
        <f>+H15+85</f>
        <v>782</v>
      </c>
    </row>
    <row r="19" spans="1:8">
      <c r="A19" s="481" t="s">
        <v>47</v>
      </c>
      <c r="B19" s="207" t="s">
        <v>756</v>
      </c>
      <c r="C19" s="82" t="s">
        <v>42</v>
      </c>
      <c r="D19" s="451">
        <f>+D15+17</f>
        <v>714</v>
      </c>
      <c r="E19" s="451">
        <f>+E15+17</f>
        <v>657</v>
      </c>
      <c r="F19" s="451">
        <f>+F15+17</f>
        <v>714</v>
      </c>
      <c r="G19" s="451">
        <f>+G15+17</f>
        <v>657</v>
      </c>
      <c r="H19" s="451">
        <f>+H15+17</f>
        <v>714</v>
      </c>
    </row>
    <row r="20" spans="1:8">
      <c r="A20" s="170" t="s">
        <v>47</v>
      </c>
      <c r="B20" s="541" t="s">
        <v>721</v>
      </c>
      <c r="C20" s="544" t="s">
        <v>38</v>
      </c>
      <c r="D20" s="543">
        <v>835</v>
      </c>
      <c r="E20" s="543">
        <v>766</v>
      </c>
      <c r="F20" s="543">
        <v>835</v>
      </c>
      <c r="G20" s="543">
        <v>768</v>
      </c>
      <c r="H20" s="543">
        <v>835</v>
      </c>
    </row>
    <row r="21" spans="1:8">
      <c r="A21" s="170" t="s">
        <v>47</v>
      </c>
      <c r="B21" s="207" t="s">
        <v>721</v>
      </c>
      <c r="C21" s="82" t="s">
        <v>39</v>
      </c>
      <c r="D21" s="209">
        <f>+D20</f>
        <v>835</v>
      </c>
      <c r="E21" s="209">
        <f>+E20</f>
        <v>766</v>
      </c>
      <c r="F21" s="209">
        <f>+F20</f>
        <v>835</v>
      </c>
      <c r="G21" s="209">
        <f>+G20</f>
        <v>768</v>
      </c>
      <c r="H21" s="209">
        <f>+H20</f>
        <v>835</v>
      </c>
    </row>
    <row r="22" spans="1:8">
      <c r="A22" s="170" t="s">
        <v>47</v>
      </c>
      <c r="B22" s="207" t="s">
        <v>721</v>
      </c>
      <c r="C22" s="82" t="s">
        <v>40</v>
      </c>
      <c r="D22" s="209">
        <f>+D20+85</f>
        <v>920</v>
      </c>
      <c r="E22" s="209">
        <f>+E20+85</f>
        <v>851</v>
      </c>
      <c r="F22" s="209">
        <f>+F20+85</f>
        <v>920</v>
      </c>
      <c r="G22" s="209">
        <f>+G20+85</f>
        <v>853</v>
      </c>
      <c r="H22" s="209">
        <f>+H20+85</f>
        <v>920</v>
      </c>
    </row>
    <row r="23" spans="1:8">
      <c r="A23" s="170" t="s">
        <v>47</v>
      </c>
      <c r="B23" s="207" t="s">
        <v>721</v>
      </c>
      <c r="C23" s="82" t="s">
        <v>41</v>
      </c>
      <c r="D23" s="209">
        <f>+D20+85</f>
        <v>920</v>
      </c>
      <c r="E23" s="209">
        <f>+E20+85</f>
        <v>851</v>
      </c>
      <c r="F23" s="209">
        <f>+F20+85</f>
        <v>920</v>
      </c>
      <c r="G23" s="209">
        <f>+G20+85</f>
        <v>853</v>
      </c>
      <c r="H23" s="209">
        <f>+H20+85</f>
        <v>920</v>
      </c>
    </row>
    <row r="24" spans="1:8">
      <c r="A24" s="481" t="s">
        <v>47</v>
      </c>
      <c r="B24" s="429" t="s">
        <v>721</v>
      </c>
      <c r="C24" s="497" t="s">
        <v>42</v>
      </c>
      <c r="D24" s="451">
        <f>+D20+17</f>
        <v>852</v>
      </c>
      <c r="E24" s="451">
        <f>+E20+17</f>
        <v>783</v>
      </c>
      <c r="F24" s="451">
        <f>+F20+17</f>
        <v>852</v>
      </c>
      <c r="G24" s="451">
        <f>+G20+17</f>
        <v>785</v>
      </c>
      <c r="H24" s="451">
        <f>+H20+17</f>
        <v>852</v>
      </c>
    </row>
    <row r="25" spans="1:8" ht="16.3">
      <c r="A25" s="243" t="s">
        <v>714</v>
      </c>
    </row>
    <row r="26" spans="1:8" ht="16.3">
      <c r="A26" s="483"/>
    </row>
    <row r="27" spans="1:8" ht="16.3">
      <c r="A27" s="270" t="s">
        <v>594</v>
      </c>
      <c r="D27" s="1"/>
      <c r="E27" s="1"/>
    </row>
    <row r="28" spans="1:8" ht="16.3">
      <c r="A28" s="270" t="s">
        <v>715</v>
      </c>
      <c r="D28" s="1"/>
      <c r="E28" s="1"/>
    </row>
    <row r="29" spans="1:8" ht="16.3">
      <c r="A29" s="270" t="s">
        <v>595</v>
      </c>
      <c r="D29" s="1"/>
      <c r="E29" s="1"/>
    </row>
    <row r="30" spans="1:8" ht="16.3">
      <c r="A30" s="270" t="s">
        <v>716</v>
      </c>
      <c r="D30" s="1"/>
      <c r="E30" s="1"/>
    </row>
    <row r="31" spans="1:8" ht="16.3">
      <c r="A31" s="270" t="s">
        <v>717</v>
      </c>
      <c r="D31" s="1"/>
      <c r="E31" s="1"/>
    </row>
    <row r="32" spans="1:8" ht="16.3">
      <c r="A32" s="270" t="s">
        <v>722</v>
      </c>
      <c r="D32" s="1"/>
      <c r="E32" s="1"/>
    </row>
    <row r="33" spans="1:5" ht="16.3">
      <c r="A33" s="488" t="s">
        <v>417</v>
      </c>
      <c r="B33" s="283"/>
      <c r="D33" s="1"/>
      <c r="E33" s="1"/>
    </row>
    <row r="34" spans="1:5">
      <c r="A34" s="383"/>
      <c r="D34" s="1"/>
      <c r="E34" s="1"/>
    </row>
    <row r="35" spans="1:5">
      <c r="A35" s="383"/>
      <c r="D35" s="1"/>
      <c r="E35" s="1"/>
    </row>
    <row r="36" spans="1:5" ht="14.3">
      <c r="A36" s="282" t="s">
        <v>752</v>
      </c>
      <c r="B36" s="283"/>
      <c r="D36" s="1"/>
      <c r="E36" s="1"/>
    </row>
    <row r="37" spans="1:5">
      <c r="A37" s="383"/>
      <c r="D37" s="1"/>
      <c r="E37" s="1"/>
    </row>
    <row r="38" spans="1:5">
      <c r="A38" s="383"/>
      <c r="D38" s="1"/>
      <c r="E38" s="1"/>
    </row>
    <row r="39" spans="1:5">
      <c r="A39" s="383"/>
      <c r="D39" s="1"/>
      <c r="E39" s="1"/>
    </row>
    <row r="40" spans="1:5">
      <c r="A40" s="383"/>
      <c r="D40" s="1"/>
      <c r="E40" s="1"/>
    </row>
    <row r="41" spans="1:5">
      <c r="A41" s="383"/>
      <c r="D41" s="1"/>
      <c r="E41" s="1"/>
    </row>
    <row r="42" spans="1:5">
      <c r="A42" s="383"/>
      <c r="D42" s="1"/>
      <c r="E42" s="1"/>
    </row>
    <row r="43" spans="1:5">
      <c r="A43" s="383"/>
      <c r="D43" s="1"/>
      <c r="E43" s="1"/>
    </row>
    <row r="44" spans="1:5">
      <c r="A44" s="383"/>
      <c r="D44" s="1"/>
      <c r="E44" s="1"/>
    </row>
    <row r="45" spans="1:5" ht="14.3">
      <c r="A45" s="384"/>
      <c r="B45" s="53"/>
      <c r="D45" s="1"/>
      <c r="E45" s="1"/>
    </row>
    <row r="46" spans="1:5">
      <c r="A46" s="383"/>
      <c r="D46" s="1"/>
      <c r="E46" s="1"/>
    </row>
    <row r="47" spans="1:5">
      <c r="A47" s="383"/>
    </row>
    <row r="49" spans="4:5">
      <c r="D49" s="1"/>
      <c r="E49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2"/>
  <sheetViews>
    <sheetView topLeftCell="A7" workbookViewId="0">
      <selection activeCell="D13" sqref="D13:D14"/>
    </sheetView>
  </sheetViews>
  <sheetFormatPr defaultRowHeight="12.9"/>
  <cols>
    <col min="1" max="1" width="17.875" style="1" customWidth="1"/>
    <col min="2" max="2" width="19.75" style="1" customWidth="1"/>
    <col min="3" max="3" width="19.125" style="1" customWidth="1"/>
    <col min="4" max="4" width="11.625" style="34" customWidth="1"/>
    <col min="5" max="247" width="9.125" style="1"/>
    <col min="248" max="248" width="13.125" style="1" customWidth="1"/>
    <col min="249" max="249" width="19.75" style="1" customWidth="1"/>
    <col min="250" max="250" width="19.125" style="1" customWidth="1"/>
    <col min="251" max="251" width="11.625" style="1" customWidth="1"/>
    <col min="252" max="252" width="12.375" style="1" customWidth="1"/>
    <col min="253" max="253" width="12.625" style="1" customWidth="1"/>
    <col min="254" max="254" width="11.625" style="1" customWidth="1"/>
    <col min="255" max="255" width="12.375" style="1" customWidth="1"/>
    <col min="256" max="256" width="12.625" style="1" customWidth="1"/>
    <col min="257" max="257" width="11.625" style="1" customWidth="1"/>
    <col min="258" max="258" width="12.375" style="1" customWidth="1"/>
    <col min="259" max="260" width="12.625" style="1" customWidth="1"/>
    <col min="261" max="503" width="9.125" style="1"/>
    <col min="504" max="504" width="13.125" style="1" customWidth="1"/>
    <col min="505" max="505" width="19.75" style="1" customWidth="1"/>
    <col min="506" max="506" width="19.125" style="1" customWidth="1"/>
    <col min="507" max="507" width="11.625" style="1" customWidth="1"/>
    <col min="508" max="508" width="12.375" style="1" customWidth="1"/>
    <col min="509" max="509" width="12.625" style="1" customWidth="1"/>
    <col min="510" max="510" width="11.625" style="1" customWidth="1"/>
    <col min="511" max="511" width="12.375" style="1" customWidth="1"/>
    <col min="512" max="512" width="12.625" style="1" customWidth="1"/>
    <col min="513" max="513" width="11.625" style="1" customWidth="1"/>
    <col min="514" max="514" width="12.375" style="1" customWidth="1"/>
    <col min="515" max="516" width="12.625" style="1" customWidth="1"/>
    <col min="517" max="759" width="9.125" style="1"/>
    <col min="760" max="760" width="13.125" style="1" customWidth="1"/>
    <col min="761" max="761" width="19.75" style="1" customWidth="1"/>
    <col min="762" max="762" width="19.125" style="1" customWidth="1"/>
    <col min="763" max="763" width="11.625" style="1" customWidth="1"/>
    <col min="764" max="764" width="12.375" style="1" customWidth="1"/>
    <col min="765" max="765" width="12.625" style="1" customWidth="1"/>
    <col min="766" max="766" width="11.625" style="1" customWidth="1"/>
    <col min="767" max="767" width="12.375" style="1" customWidth="1"/>
    <col min="768" max="768" width="12.625" style="1" customWidth="1"/>
    <col min="769" max="769" width="11.625" style="1" customWidth="1"/>
    <col min="770" max="770" width="12.375" style="1" customWidth="1"/>
    <col min="771" max="772" width="12.625" style="1" customWidth="1"/>
    <col min="773" max="1015" width="9.125" style="1"/>
    <col min="1016" max="1016" width="13.125" style="1" customWidth="1"/>
    <col min="1017" max="1017" width="19.75" style="1" customWidth="1"/>
    <col min="1018" max="1018" width="19.125" style="1" customWidth="1"/>
    <col min="1019" max="1019" width="11.625" style="1" customWidth="1"/>
    <col min="1020" max="1020" width="12.375" style="1" customWidth="1"/>
    <col min="1021" max="1021" width="12.625" style="1" customWidth="1"/>
    <col min="1022" max="1022" width="11.625" style="1" customWidth="1"/>
    <col min="1023" max="1023" width="12.375" style="1" customWidth="1"/>
    <col min="1024" max="1024" width="12.625" style="1" customWidth="1"/>
    <col min="1025" max="1025" width="11.625" style="1" customWidth="1"/>
    <col min="1026" max="1026" width="12.375" style="1" customWidth="1"/>
    <col min="1027" max="1028" width="12.625" style="1" customWidth="1"/>
    <col min="1029" max="1271" width="9.125" style="1"/>
    <col min="1272" max="1272" width="13.125" style="1" customWidth="1"/>
    <col min="1273" max="1273" width="19.75" style="1" customWidth="1"/>
    <col min="1274" max="1274" width="19.125" style="1" customWidth="1"/>
    <col min="1275" max="1275" width="11.625" style="1" customWidth="1"/>
    <col min="1276" max="1276" width="12.375" style="1" customWidth="1"/>
    <col min="1277" max="1277" width="12.625" style="1" customWidth="1"/>
    <col min="1278" max="1278" width="11.625" style="1" customWidth="1"/>
    <col min="1279" max="1279" width="12.375" style="1" customWidth="1"/>
    <col min="1280" max="1280" width="12.625" style="1" customWidth="1"/>
    <col min="1281" max="1281" width="11.625" style="1" customWidth="1"/>
    <col min="1282" max="1282" width="12.375" style="1" customWidth="1"/>
    <col min="1283" max="1284" width="12.625" style="1" customWidth="1"/>
    <col min="1285" max="1527" width="9.125" style="1"/>
    <col min="1528" max="1528" width="13.125" style="1" customWidth="1"/>
    <col min="1529" max="1529" width="19.75" style="1" customWidth="1"/>
    <col min="1530" max="1530" width="19.125" style="1" customWidth="1"/>
    <col min="1531" max="1531" width="11.625" style="1" customWidth="1"/>
    <col min="1532" max="1532" width="12.375" style="1" customWidth="1"/>
    <col min="1533" max="1533" width="12.625" style="1" customWidth="1"/>
    <col min="1534" max="1534" width="11.625" style="1" customWidth="1"/>
    <col min="1535" max="1535" width="12.375" style="1" customWidth="1"/>
    <col min="1536" max="1536" width="12.625" style="1" customWidth="1"/>
    <col min="1537" max="1537" width="11.625" style="1" customWidth="1"/>
    <col min="1538" max="1538" width="12.375" style="1" customWidth="1"/>
    <col min="1539" max="1540" width="12.625" style="1" customWidth="1"/>
    <col min="1541" max="1783" width="9.125" style="1"/>
    <col min="1784" max="1784" width="13.125" style="1" customWidth="1"/>
    <col min="1785" max="1785" width="19.75" style="1" customWidth="1"/>
    <col min="1786" max="1786" width="19.125" style="1" customWidth="1"/>
    <col min="1787" max="1787" width="11.625" style="1" customWidth="1"/>
    <col min="1788" max="1788" width="12.375" style="1" customWidth="1"/>
    <col min="1789" max="1789" width="12.625" style="1" customWidth="1"/>
    <col min="1790" max="1790" width="11.625" style="1" customWidth="1"/>
    <col min="1791" max="1791" width="12.375" style="1" customWidth="1"/>
    <col min="1792" max="1792" width="12.625" style="1" customWidth="1"/>
    <col min="1793" max="1793" width="11.625" style="1" customWidth="1"/>
    <col min="1794" max="1794" width="12.375" style="1" customWidth="1"/>
    <col min="1795" max="1796" width="12.625" style="1" customWidth="1"/>
    <col min="1797" max="2039" width="9.125" style="1"/>
    <col min="2040" max="2040" width="13.125" style="1" customWidth="1"/>
    <col min="2041" max="2041" width="19.75" style="1" customWidth="1"/>
    <col min="2042" max="2042" width="19.125" style="1" customWidth="1"/>
    <col min="2043" max="2043" width="11.625" style="1" customWidth="1"/>
    <col min="2044" max="2044" width="12.375" style="1" customWidth="1"/>
    <col min="2045" max="2045" width="12.625" style="1" customWidth="1"/>
    <col min="2046" max="2046" width="11.625" style="1" customWidth="1"/>
    <col min="2047" max="2047" width="12.375" style="1" customWidth="1"/>
    <col min="2048" max="2048" width="12.625" style="1" customWidth="1"/>
    <col min="2049" max="2049" width="11.625" style="1" customWidth="1"/>
    <col min="2050" max="2050" width="12.375" style="1" customWidth="1"/>
    <col min="2051" max="2052" width="12.625" style="1" customWidth="1"/>
    <col min="2053" max="2295" width="9.125" style="1"/>
    <col min="2296" max="2296" width="13.125" style="1" customWidth="1"/>
    <col min="2297" max="2297" width="19.75" style="1" customWidth="1"/>
    <col min="2298" max="2298" width="19.125" style="1" customWidth="1"/>
    <col min="2299" max="2299" width="11.625" style="1" customWidth="1"/>
    <col min="2300" max="2300" width="12.375" style="1" customWidth="1"/>
    <col min="2301" max="2301" width="12.625" style="1" customWidth="1"/>
    <col min="2302" max="2302" width="11.625" style="1" customWidth="1"/>
    <col min="2303" max="2303" width="12.375" style="1" customWidth="1"/>
    <col min="2304" max="2304" width="12.625" style="1" customWidth="1"/>
    <col min="2305" max="2305" width="11.625" style="1" customWidth="1"/>
    <col min="2306" max="2306" width="12.375" style="1" customWidth="1"/>
    <col min="2307" max="2308" width="12.625" style="1" customWidth="1"/>
    <col min="2309" max="2551" width="9.125" style="1"/>
    <col min="2552" max="2552" width="13.125" style="1" customWidth="1"/>
    <col min="2553" max="2553" width="19.75" style="1" customWidth="1"/>
    <col min="2554" max="2554" width="19.125" style="1" customWidth="1"/>
    <col min="2555" max="2555" width="11.625" style="1" customWidth="1"/>
    <col min="2556" max="2556" width="12.375" style="1" customWidth="1"/>
    <col min="2557" max="2557" width="12.625" style="1" customWidth="1"/>
    <col min="2558" max="2558" width="11.625" style="1" customWidth="1"/>
    <col min="2559" max="2559" width="12.375" style="1" customWidth="1"/>
    <col min="2560" max="2560" width="12.625" style="1" customWidth="1"/>
    <col min="2561" max="2561" width="11.625" style="1" customWidth="1"/>
    <col min="2562" max="2562" width="12.375" style="1" customWidth="1"/>
    <col min="2563" max="2564" width="12.625" style="1" customWidth="1"/>
    <col min="2565" max="2807" width="9.125" style="1"/>
    <col min="2808" max="2808" width="13.125" style="1" customWidth="1"/>
    <col min="2809" max="2809" width="19.75" style="1" customWidth="1"/>
    <col min="2810" max="2810" width="19.125" style="1" customWidth="1"/>
    <col min="2811" max="2811" width="11.625" style="1" customWidth="1"/>
    <col min="2812" max="2812" width="12.375" style="1" customWidth="1"/>
    <col min="2813" max="2813" width="12.625" style="1" customWidth="1"/>
    <col min="2814" max="2814" width="11.625" style="1" customWidth="1"/>
    <col min="2815" max="2815" width="12.375" style="1" customWidth="1"/>
    <col min="2816" max="2816" width="12.625" style="1" customWidth="1"/>
    <col min="2817" max="2817" width="11.625" style="1" customWidth="1"/>
    <col min="2818" max="2818" width="12.375" style="1" customWidth="1"/>
    <col min="2819" max="2820" width="12.625" style="1" customWidth="1"/>
    <col min="2821" max="3063" width="9.125" style="1"/>
    <col min="3064" max="3064" width="13.125" style="1" customWidth="1"/>
    <col min="3065" max="3065" width="19.75" style="1" customWidth="1"/>
    <col min="3066" max="3066" width="19.125" style="1" customWidth="1"/>
    <col min="3067" max="3067" width="11.625" style="1" customWidth="1"/>
    <col min="3068" max="3068" width="12.375" style="1" customWidth="1"/>
    <col min="3069" max="3069" width="12.625" style="1" customWidth="1"/>
    <col min="3070" max="3070" width="11.625" style="1" customWidth="1"/>
    <col min="3071" max="3071" width="12.375" style="1" customWidth="1"/>
    <col min="3072" max="3072" width="12.625" style="1" customWidth="1"/>
    <col min="3073" max="3073" width="11.625" style="1" customWidth="1"/>
    <col min="3074" max="3074" width="12.375" style="1" customWidth="1"/>
    <col min="3075" max="3076" width="12.625" style="1" customWidth="1"/>
    <col min="3077" max="3319" width="9.125" style="1"/>
    <col min="3320" max="3320" width="13.125" style="1" customWidth="1"/>
    <col min="3321" max="3321" width="19.75" style="1" customWidth="1"/>
    <col min="3322" max="3322" width="19.125" style="1" customWidth="1"/>
    <col min="3323" max="3323" width="11.625" style="1" customWidth="1"/>
    <col min="3324" max="3324" width="12.375" style="1" customWidth="1"/>
    <col min="3325" max="3325" width="12.625" style="1" customWidth="1"/>
    <col min="3326" max="3326" width="11.625" style="1" customWidth="1"/>
    <col min="3327" max="3327" width="12.375" style="1" customWidth="1"/>
    <col min="3328" max="3328" width="12.625" style="1" customWidth="1"/>
    <col min="3329" max="3329" width="11.625" style="1" customWidth="1"/>
    <col min="3330" max="3330" width="12.375" style="1" customWidth="1"/>
    <col min="3331" max="3332" width="12.625" style="1" customWidth="1"/>
    <col min="3333" max="3575" width="9.125" style="1"/>
    <col min="3576" max="3576" width="13.125" style="1" customWidth="1"/>
    <col min="3577" max="3577" width="19.75" style="1" customWidth="1"/>
    <col min="3578" max="3578" width="19.125" style="1" customWidth="1"/>
    <col min="3579" max="3579" width="11.625" style="1" customWidth="1"/>
    <col min="3580" max="3580" width="12.375" style="1" customWidth="1"/>
    <col min="3581" max="3581" width="12.625" style="1" customWidth="1"/>
    <col min="3582" max="3582" width="11.625" style="1" customWidth="1"/>
    <col min="3583" max="3583" width="12.375" style="1" customWidth="1"/>
    <col min="3584" max="3584" width="12.625" style="1" customWidth="1"/>
    <col min="3585" max="3585" width="11.625" style="1" customWidth="1"/>
    <col min="3586" max="3586" width="12.375" style="1" customWidth="1"/>
    <col min="3587" max="3588" width="12.625" style="1" customWidth="1"/>
    <col min="3589" max="3831" width="9.125" style="1"/>
    <col min="3832" max="3832" width="13.125" style="1" customWidth="1"/>
    <col min="3833" max="3833" width="19.75" style="1" customWidth="1"/>
    <col min="3834" max="3834" width="19.125" style="1" customWidth="1"/>
    <col min="3835" max="3835" width="11.625" style="1" customWidth="1"/>
    <col min="3836" max="3836" width="12.375" style="1" customWidth="1"/>
    <col min="3837" max="3837" width="12.625" style="1" customWidth="1"/>
    <col min="3838" max="3838" width="11.625" style="1" customWidth="1"/>
    <col min="3839" max="3839" width="12.375" style="1" customWidth="1"/>
    <col min="3840" max="3840" width="12.625" style="1" customWidth="1"/>
    <col min="3841" max="3841" width="11.625" style="1" customWidth="1"/>
    <col min="3842" max="3842" width="12.375" style="1" customWidth="1"/>
    <col min="3843" max="3844" width="12.625" style="1" customWidth="1"/>
    <col min="3845" max="4087" width="9.125" style="1"/>
    <col min="4088" max="4088" width="13.125" style="1" customWidth="1"/>
    <col min="4089" max="4089" width="19.75" style="1" customWidth="1"/>
    <col min="4090" max="4090" width="19.125" style="1" customWidth="1"/>
    <col min="4091" max="4091" width="11.625" style="1" customWidth="1"/>
    <col min="4092" max="4092" width="12.375" style="1" customWidth="1"/>
    <col min="4093" max="4093" width="12.625" style="1" customWidth="1"/>
    <col min="4094" max="4094" width="11.625" style="1" customWidth="1"/>
    <col min="4095" max="4095" width="12.375" style="1" customWidth="1"/>
    <col min="4096" max="4096" width="12.625" style="1" customWidth="1"/>
    <col min="4097" max="4097" width="11.625" style="1" customWidth="1"/>
    <col min="4098" max="4098" width="12.375" style="1" customWidth="1"/>
    <col min="4099" max="4100" width="12.625" style="1" customWidth="1"/>
    <col min="4101" max="4343" width="9.125" style="1"/>
    <col min="4344" max="4344" width="13.125" style="1" customWidth="1"/>
    <col min="4345" max="4345" width="19.75" style="1" customWidth="1"/>
    <col min="4346" max="4346" width="19.125" style="1" customWidth="1"/>
    <col min="4347" max="4347" width="11.625" style="1" customWidth="1"/>
    <col min="4348" max="4348" width="12.375" style="1" customWidth="1"/>
    <col min="4349" max="4349" width="12.625" style="1" customWidth="1"/>
    <col min="4350" max="4350" width="11.625" style="1" customWidth="1"/>
    <col min="4351" max="4351" width="12.375" style="1" customWidth="1"/>
    <col min="4352" max="4352" width="12.625" style="1" customWidth="1"/>
    <col min="4353" max="4353" width="11.625" style="1" customWidth="1"/>
    <col min="4354" max="4354" width="12.375" style="1" customWidth="1"/>
    <col min="4355" max="4356" width="12.625" style="1" customWidth="1"/>
    <col min="4357" max="4599" width="9.125" style="1"/>
    <col min="4600" max="4600" width="13.125" style="1" customWidth="1"/>
    <col min="4601" max="4601" width="19.75" style="1" customWidth="1"/>
    <col min="4602" max="4602" width="19.125" style="1" customWidth="1"/>
    <col min="4603" max="4603" width="11.625" style="1" customWidth="1"/>
    <col min="4604" max="4604" width="12.375" style="1" customWidth="1"/>
    <col min="4605" max="4605" width="12.625" style="1" customWidth="1"/>
    <col min="4606" max="4606" width="11.625" style="1" customWidth="1"/>
    <col min="4607" max="4607" width="12.375" style="1" customWidth="1"/>
    <col min="4608" max="4608" width="12.625" style="1" customWidth="1"/>
    <col min="4609" max="4609" width="11.625" style="1" customWidth="1"/>
    <col min="4610" max="4610" width="12.375" style="1" customWidth="1"/>
    <col min="4611" max="4612" width="12.625" style="1" customWidth="1"/>
    <col min="4613" max="4855" width="9.125" style="1"/>
    <col min="4856" max="4856" width="13.125" style="1" customWidth="1"/>
    <col min="4857" max="4857" width="19.75" style="1" customWidth="1"/>
    <col min="4858" max="4858" width="19.125" style="1" customWidth="1"/>
    <col min="4859" max="4859" width="11.625" style="1" customWidth="1"/>
    <col min="4860" max="4860" width="12.375" style="1" customWidth="1"/>
    <col min="4861" max="4861" width="12.625" style="1" customWidth="1"/>
    <col min="4862" max="4862" width="11.625" style="1" customWidth="1"/>
    <col min="4863" max="4863" width="12.375" style="1" customWidth="1"/>
    <col min="4864" max="4864" width="12.625" style="1" customWidth="1"/>
    <col min="4865" max="4865" width="11.625" style="1" customWidth="1"/>
    <col min="4866" max="4866" width="12.375" style="1" customWidth="1"/>
    <col min="4867" max="4868" width="12.625" style="1" customWidth="1"/>
    <col min="4869" max="5111" width="9.125" style="1"/>
    <col min="5112" max="5112" width="13.125" style="1" customWidth="1"/>
    <col min="5113" max="5113" width="19.75" style="1" customWidth="1"/>
    <col min="5114" max="5114" width="19.125" style="1" customWidth="1"/>
    <col min="5115" max="5115" width="11.625" style="1" customWidth="1"/>
    <col min="5116" max="5116" width="12.375" style="1" customWidth="1"/>
    <col min="5117" max="5117" width="12.625" style="1" customWidth="1"/>
    <col min="5118" max="5118" width="11.625" style="1" customWidth="1"/>
    <col min="5119" max="5119" width="12.375" style="1" customWidth="1"/>
    <col min="5120" max="5120" width="12.625" style="1" customWidth="1"/>
    <col min="5121" max="5121" width="11.625" style="1" customWidth="1"/>
    <col min="5122" max="5122" width="12.375" style="1" customWidth="1"/>
    <col min="5123" max="5124" width="12.625" style="1" customWidth="1"/>
    <col min="5125" max="5367" width="9.125" style="1"/>
    <col min="5368" max="5368" width="13.125" style="1" customWidth="1"/>
    <col min="5369" max="5369" width="19.75" style="1" customWidth="1"/>
    <col min="5370" max="5370" width="19.125" style="1" customWidth="1"/>
    <col min="5371" max="5371" width="11.625" style="1" customWidth="1"/>
    <col min="5372" max="5372" width="12.375" style="1" customWidth="1"/>
    <col min="5373" max="5373" width="12.625" style="1" customWidth="1"/>
    <col min="5374" max="5374" width="11.625" style="1" customWidth="1"/>
    <col min="5375" max="5375" width="12.375" style="1" customWidth="1"/>
    <col min="5376" max="5376" width="12.625" style="1" customWidth="1"/>
    <col min="5377" max="5377" width="11.625" style="1" customWidth="1"/>
    <col min="5378" max="5378" width="12.375" style="1" customWidth="1"/>
    <col min="5379" max="5380" width="12.625" style="1" customWidth="1"/>
    <col min="5381" max="5623" width="9.125" style="1"/>
    <col min="5624" max="5624" width="13.125" style="1" customWidth="1"/>
    <col min="5625" max="5625" width="19.75" style="1" customWidth="1"/>
    <col min="5626" max="5626" width="19.125" style="1" customWidth="1"/>
    <col min="5627" max="5627" width="11.625" style="1" customWidth="1"/>
    <col min="5628" max="5628" width="12.375" style="1" customWidth="1"/>
    <col min="5629" max="5629" width="12.625" style="1" customWidth="1"/>
    <col min="5630" max="5630" width="11.625" style="1" customWidth="1"/>
    <col min="5631" max="5631" width="12.375" style="1" customWidth="1"/>
    <col min="5632" max="5632" width="12.625" style="1" customWidth="1"/>
    <col min="5633" max="5633" width="11.625" style="1" customWidth="1"/>
    <col min="5634" max="5634" width="12.375" style="1" customWidth="1"/>
    <col min="5635" max="5636" width="12.625" style="1" customWidth="1"/>
    <col min="5637" max="5879" width="9.125" style="1"/>
    <col min="5880" max="5880" width="13.125" style="1" customWidth="1"/>
    <col min="5881" max="5881" width="19.75" style="1" customWidth="1"/>
    <col min="5882" max="5882" width="19.125" style="1" customWidth="1"/>
    <col min="5883" max="5883" width="11.625" style="1" customWidth="1"/>
    <col min="5884" max="5884" width="12.375" style="1" customWidth="1"/>
    <col min="5885" max="5885" width="12.625" style="1" customWidth="1"/>
    <col min="5886" max="5886" width="11.625" style="1" customWidth="1"/>
    <col min="5887" max="5887" width="12.375" style="1" customWidth="1"/>
    <col min="5888" max="5888" width="12.625" style="1" customWidth="1"/>
    <col min="5889" max="5889" width="11.625" style="1" customWidth="1"/>
    <col min="5890" max="5890" width="12.375" style="1" customWidth="1"/>
    <col min="5891" max="5892" width="12.625" style="1" customWidth="1"/>
    <col min="5893" max="6135" width="9.125" style="1"/>
    <col min="6136" max="6136" width="13.125" style="1" customWidth="1"/>
    <col min="6137" max="6137" width="19.75" style="1" customWidth="1"/>
    <col min="6138" max="6138" width="19.125" style="1" customWidth="1"/>
    <col min="6139" max="6139" width="11.625" style="1" customWidth="1"/>
    <col min="6140" max="6140" width="12.375" style="1" customWidth="1"/>
    <col min="6141" max="6141" width="12.625" style="1" customWidth="1"/>
    <col min="6142" max="6142" width="11.625" style="1" customWidth="1"/>
    <col min="6143" max="6143" width="12.375" style="1" customWidth="1"/>
    <col min="6144" max="6144" width="12.625" style="1" customWidth="1"/>
    <col min="6145" max="6145" width="11.625" style="1" customWidth="1"/>
    <col min="6146" max="6146" width="12.375" style="1" customWidth="1"/>
    <col min="6147" max="6148" width="12.625" style="1" customWidth="1"/>
    <col min="6149" max="6391" width="9.125" style="1"/>
    <col min="6392" max="6392" width="13.125" style="1" customWidth="1"/>
    <col min="6393" max="6393" width="19.75" style="1" customWidth="1"/>
    <col min="6394" max="6394" width="19.125" style="1" customWidth="1"/>
    <col min="6395" max="6395" width="11.625" style="1" customWidth="1"/>
    <col min="6396" max="6396" width="12.375" style="1" customWidth="1"/>
    <col min="6397" max="6397" width="12.625" style="1" customWidth="1"/>
    <col min="6398" max="6398" width="11.625" style="1" customWidth="1"/>
    <col min="6399" max="6399" width="12.375" style="1" customWidth="1"/>
    <col min="6400" max="6400" width="12.625" style="1" customWidth="1"/>
    <col min="6401" max="6401" width="11.625" style="1" customWidth="1"/>
    <col min="6402" max="6402" width="12.375" style="1" customWidth="1"/>
    <col min="6403" max="6404" width="12.625" style="1" customWidth="1"/>
    <col min="6405" max="6647" width="9.125" style="1"/>
    <col min="6648" max="6648" width="13.125" style="1" customWidth="1"/>
    <col min="6649" max="6649" width="19.75" style="1" customWidth="1"/>
    <col min="6650" max="6650" width="19.125" style="1" customWidth="1"/>
    <col min="6651" max="6651" width="11.625" style="1" customWidth="1"/>
    <col min="6652" max="6652" width="12.375" style="1" customWidth="1"/>
    <col min="6653" max="6653" width="12.625" style="1" customWidth="1"/>
    <col min="6654" max="6654" width="11.625" style="1" customWidth="1"/>
    <col min="6655" max="6655" width="12.375" style="1" customWidth="1"/>
    <col min="6656" max="6656" width="12.625" style="1" customWidth="1"/>
    <col min="6657" max="6657" width="11.625" style="1" customWidth="1"/>
    <col min="6658" max="6658" width="12.375" style="1" customWidth="1"/>
    <col min="6659" max="6660" width="12.625" style="1" customWidth="1"/>
    <col min="6661" max="6903" width="9.125" style="1"/>
    <col min="6904" max="6904" width="13.125" style="1" customWidth="1"/>
    <col min="6905" max="6905" width="19.75" style="1" customWidth="1"/>
    <col min="6906" max="6906" width="19.125" style="1" customWidth="1"/>
    <col min="6907" max="6907" width="11.625" style="1" customWidth="1"/>
    <col min="6908" max="6908" width="12.375" style="1" customWidth="1"/>
    <col min="6909" max="6909" width="12.625" style="1" customWidth="1"/>
    <col min="6910" max="6910" width="11.625" style="1" customWidth="1"/>
    <col min="6911" max="6911" width="12.375" style="1" customWidth="1"/>
    <col min="6912" max="6912" width="12.625" style="1" customWidth="1"/>
    <col min="6913" max="6913" width="11.625" style="1" customWidth="1"/>
    <col min="6914" max="6914" width="12.375" style="1" customWidth="1"/>
    <col min="6915" max="6916" width="12.625" style="1" customWidth="1"/>
    <col min="6917" max="7159" width="9.125" style="1"/>
    <col min="7160" max="7160" width="13.125" style="1" customWidth="1"/>
    <col min="7161" max="7161" width="19.75" style="1" customWidth="1"/>
    <col min="7162" max="7162" width="19.125" style="1" customWidth="1"/>
    <col min="7163" max="7163" width="11.625" style="1" customWidth="1"/>
    <col min="7164" max="7164" width="12.375" style="1" customWidth="1"/>
    <col min="7165" max="7165" width="12.625" style="1" customWidth="1"/>
    <col min="7166" max="7166" width="11.625" style="1" customWidth="1"/>
    <col min="7167" max="7167" width="12.375" style="1" customWidth="1"/>
    <col min="7168" max="7168" width="12.625" style="1" customWidth="1"/>
    <col min="7169" max="7169" width="11.625" style="1" customWidth="1"/>
    <col min="7170" max="7170" width="12.375" style="1" customWidth="1"/>
    <col min="7171" max="7172" width="12.625" style="1" customWidth="1"/>
    <col min="7173" max="7415" width="9.125" style="1"/>
    <col min="7416" max="7416" width="13.125" style="1" customWidth="1"/>
    <col min="7417" max="7417" width="19.75" style="1" customWidth="1"/>
    <col min="7418" max="7418" width="19.125" style="1" customWidth="1"/>
    <col min="7419" max="7419" width="11.625" style="1" customWidth="1"/>
    <col min="7420" max="7420" width="12.375" style="1" customWidth="1"/>
    <col min="7421" max="7421" width="12.625" style="1" customWidth="1"/>
    <col min="7422" max="7422" width="11.625" style="1" customWidth="1"/>
    <col min="7423" max="7423" width="12.375" style="1" customWidth="1"/>
    <col min="7424" max="7424" width="12.625" style="1" customWidth="1"/>
    <col min="7425" max="7425" width="11.625" style="1" customWidth="1"/>
    <col min="7426" max="7426" width="12.375" style="1" customWidth="1"/>
    <col min="7427" max="7428" width="12.625" style="1" customWidth="1"/>
    <col min="7429" max="7671" width="9.125" style="1"/>
    <col min="7672" max="7672" width="13.125" style="1" customWidth="1"/>
    <col min="7673" max="7673" width="19.75" style="1" customWidth="1"/>
    <col min="7674" max="7674" width="19.125" style="1" customWidth="1"/>
    <col min="7675" max="7675" width="11.625" style="1" customWidth="1"/>
    <col min="7676" max="7676" width="12.375" style="1" customWidth="1"/>
    <col min="7677" max="7677" width="12.625" style="1" customWidth="1"/>
    <col min="7678" max="7678" width="11.625" style="1" customWidth="1"/>
    <col min="7679" max="7679" width="12.375" style="1" customWidth="1"/>
    <col min="7680" max="7680" width="12.625" style="1" customWidth="1"/>
    <col min="7681" max="7681" width="11.625" style="1" customWidth="1"/>
    <col min="7682" max="7682" width="12.375" style="1" customWidth="1"/>
    <col min="7683" max="7684" width="12.625" style="1" customWidth="1"/>
    <col min="7685" max="7927" width="9.125" style="1"/>
    <col min="7928" max="7928" width="13.125" style="1" customWidth="1"/>
    <col min="7929" max="7929" width="19.75" style="1" customWidth="1"/>
    <col min="7930" max="7930" width="19.125" style="1" customWidth="1"/>
    <col min="7931" max="7931" width="11.625" style="1" customWidth="1"/>
    <col min="7932" max="7932" width="12.375" style="1" customWidth="1"/>
    <col min="7933" max="7933" width="12.625" style="1" customWidth="1"/>
    <col min="7934" max="7934" width="11.625" style="1" customWidth="1"/>
    <col min="7935" max="7935" width="12.375" style="1" customWidth="1"/>
    <col min="7936" max="7936" width="12.625" style="1" customWidth="1"/>
    <col min="7937" max="7937" width="11.625" style="1" customWidth="1"/>
    <col min="7938" max="7938" width="12.375" style="1" customWidth="1"/>
    <col min="7939" max="7940" width="12.625" style="1" customWidth="1"/>
    <col min="7941" max="8183" width="9.125" style="1"/>
    <col min="8184" max="8184" width="13.125" style="1" customWidth="1"/>
    <col min="8185" max="8185" width="19.75" style="1" customWidth="1"/>
    <col min="8186" max="8186" width="19.125" style="1" customWidth="1"/>
    <col min="8187" max="8187" width="11.625" style="1" customWidth="1"/>
    <col min="8188" max="8188" width="12.375" style="1" customWidth="1"/>
    <col min="8189" max="8189" width="12.625" style="1" customWidth="1"/>
    <col min="8190" max="8190" width="11.625" style="1" customWidth="1"/>
    <col min="8191" max="8191" width="12.375" style="1" customWidth="1"/>
    <col min="8192" max="8192" width="12.625" style="1" customWidth="1"/>
    <col min="8193" max="8193" width="11.625" style="1" customWidth="1"/>
    <col min="8194" max="8194" width="12.375" style="1" customWidth="1"/>
    <col min="8195" max="8196" width="12.625" style="1" customWidth="1"/>
    <col min="8197" max="8439" width="9.125" style="1"/>
    <col min="8440" max="8440" width="13.125" style="1" customWidth="1"/>
    <col min="8441" max="8441" width="19.75" style="1" customWidth="1"/>
    <col min="8442" max="8442" width="19.125" style="1" customWidth="1"/>
    <col min="8443" max="8443" width="11.625" style="1" customWidth="1"/>
    <col min="8444" max="8444" width="12.375" style="1" customWidth="1"/>
    <col min="8445" max="8445" width="12.625" style="1" customWidth="1"/>
    <col min="8446" max="8446" width="11.625" style="1" customWidth="1"/>
    <col min="8447" max="8447" width="12.375" style="1" customWidth="1"/>
    <col min="8448" max="8448" width="12.625" style="1" customWidth="1"/>
    <col min="8449" max="8449" width="11.625" style="1" customWidth="1"/>
    <col min="8450" max="8450" width="12.375" style="1" customWidth="1"/>
    <col min="8451" max="8452" width="12.625" style="1" customWidth="1"/>
    <col min="8453" max="8695" width="9.125" style="1"/>
    <col min="8696" max="8696" width="13.125" style="1" customWidth="1"/>
    <col min="8697" max="8697" width="19.75" style="1" customWidth="1"/>
    <col min="8698" max="8698" width="19.125" style="1" customWidth="1"/>
    <col min="8699" max="8699" width="11.625" style="1" customWidth="1"/>
    <col min="8700" max="8700" width="12.375" style="1" customWidth="1"/>
    <col min="8701" max="8701" width="12.625" style="1" customWidth="1"/>
    <col min="8702" max="8702" width="11.625" style="1" customWidth="1"/>
    <col min="8703" max="8703" width="12.375" style="1" customWidth="1"/>
    <col min="8704" max="8704" width="12.625" style="1" customWidth="1"/>
    <col min="8705" max="8705" width="11.625" style="1" customWidth="1"/>
    <col min="8706" max="8706" width="12.375" style="1" customWidth="1"/>
    <col min="8707" max="8708" width="12.625" style="1" customWidth="1"/>
    <col min="8709" max="8951" width="9.125" style="1"/>
    <col min="8952" max="8952" width="13.125" style="1" customWidth="1"/>
    <col min="8953" max="8953" width="19.75" style="1" customWidth="1"/>
    <col min="8954" max="8954" width="19.125" style="1" customWidth="1"/>
    <col min="8955" max="8955" width="11.625" style="1" customWidth="1"/>
    <col min="8956" max="8956" width="12.375" style="1" customWidth="1"/>
    <col min="8957" max="8957" width="12.625" style="1" customWidth="1"/>
    <col min="8958" max="8958" width="11.625" style="1" customWidth="1"/>
    <col min="8959" max="8959" width="12.375" style="1" customWidth="1"/>
    <col min="8960" max="8960" width="12.625" style="1" customWidth="1"/>
    <col min="8961" max="8961" width="11.625" style="1" customWidth="1"/>
    <col min="8962" max="8962" width="12.375" style="1" customWidth="1"/>
    <col min="8963" max="8964" width="12.625" style="1" customWidth="1"/>
    <col min="8965" max="9207" width="9.125" style="1"/>
    <col min="9208" max="9208" width="13.125" style="1" customWidth="1"/>
    <col min="9209" max="9209" width="19.75" style="1" customWidth="1"/>
    <col min="9210" max="9210" width="19.125" style="1" customWidth="1"/>
    <col min="9211" max="9211" width="11.625" style="1" customWidth="1"/>
    <col min="9212" max="9212" width="12.375" style="1" customWidth="1"/>
    <col min="9213" max="9213" width="12.625" style="1" customWidth="1"/>
    <col min="9214" max="9214" width="11.625" style="1" customWidth="1"/>
    <col min="9215" max="9215" width="12.375" style="1" customWidth="1"/>
    <col min="9216" max="9216" width="12.625" style="1" customWidth="1"/>
    <col min="9217" max="9217" width="11.625" style="1" customWidth="1"/>
    <col min="9218" max="9218" width="12.375" style="1" customWidth="1"/>
    <col min="9219" max="9220" width="12.625" style="1" customWidth="1"/>
    <col min="9221" max="9463" width="9.125" style="1"/>
    <col min="9464" max="9464" width="13.125" style="1" customWidth="1"/>
    <col min="9465" max="9465" width="19.75" style="1" customWidth="1"/>
    <col min="9466" max="9466" width="19.125" style="1" customWidth="1"/>
    <col min="9467" max="9467" width="11.625" style="1" customWidth="1"/>
    <col min="9468" max="9468" width="12.375" style="1" customWidth="1"/>
    <col min="9469" max="9469" width="12.625" style="1" customWidth="1"/>
    <col min="9470" max="9470" width="11.625" style="1" customWidth="1"/>
    <col min="9471" max="9471" width="12.375" style="1" customWidth="1"/>
    <col min="9472" max="9472" width="12.625" style="1" customWidth="1"/>
    <col min="9473" max="9473" width="11.625" style="1" customWidth="1"/>
    <col min="9474" max="9474" width="12.375" style="1" customWidth="1"/>
    <col min="9475" max="9476" width="12.625" style="1" customWidth="1"/>
    <col min="9477" max="9719" width="9.125" style="1"/>
    <col min="9720" max="9720" width="13.125" style="1" customWidth="1"/>
    <col min="9721" max="9721" width="19.75" style="1" customWidth="1"/>
    <col min="9722" max="9722" width="19.125" style="1" customWidth="1"/>
    <col min="9723" max="9723" width="11.625" style="1" customWidth="1"/>
    <col min="9724" max="9724" width="12.375" style="1" customWidth="1"/>
    <col min="9725" max="9725" width="12.625" style="1" customWidth="1"/>
    <col min="9726" max="9726" width="11.625" style="1" customWidth="1"/>
    <col min="9727" max="9727" width="12.375" style="1" customWidth="1"/>
    <col min="9728" max="9728" width="12.625" style="1" customWidth="1"/>
    <col min="9729" max="9729" width="11.625" style="1" customWidth="1"/>
    <col min="9730" max="9730" width="12.375" style="1" customWidth="1"/>
    <col min="9731" max="9732" width="12.625" style="1" customWidth="1"/>
    <col min="9733" max="9975" width="9.125" style="1"/>
    <col min="9976" max="9976" width="13.125" style="1" customWidth="1"/>
    <col min="9977" max="9977" width="19.75" style="1" customWidth="1"/>
    <col min="9978" max="9978" width="19.125" style="1" customWidth="1"/>
    <col min="9979" max="9979" width="11.625" style="1" customWidth="1"/>
    <col min="9980" max="9980" width="12.375" style="1" customWidth="1"/>
    <col min="9981" max="9981" width="12.625" style="1" customWidth="1"/>
    <col min="9982" max="9982" width="11.625" style="1" customWidth="1"/>
    <col min="9983" max="9983" width="12.375" style="1" customWidth="1"/>
    <col min="9984" max="9984" width="12.625" style="1" customWidth="1"/>
    <col min="9985" max="9985" width="11.625" style="1" customWidth="1"/>
    <col min="9986" max="9986" width="12.375" style="1" customWidth="1"/>
    <col min="9987" max="9988" width="12.625" style="1" customWidth="1"/>
    <col min="9989" max="10231" width="9.125" style="1"/>
    <col min="10232" max="10232" width="13.125" style="1" customWidth="1"/>
    <col min="10233" max="10233" width="19.75" style="1" customWidth="1"/>
    <col min="10234" max="10234" width="19.125" style="1" customWidth="1"/>
    <col min="10235" max="10235" width="11.625" style="1" customWidth="1"/>
    <col min="10236" max="10236" width="12.375" style="1" customWidth="1"/>
    <col min="10237" max="10237" width="12.625" style="1" customWidth="1"/>
    <col min="10238" max="10238" width="11.625" style="1" customWidth="1"/>
    <col min="10239" max="10239" width="12.375" style="1" customWidth="1"/>
    <col min="10240" max="10240" width="12.625" style="1" customWidth="1"/>
    <col min="10241" max="10241" width="11.625" style="1" customWidth="1"/>
    <col min="10242" max="10242" width="12.375" style="1" customWidth="1"/>
    <col min="10243" max="10244" width="12.625" style="1" customWidth="1"/>
    <col min="10245" max="10487" width="9.125" style="1"/>
    <col min="10488" max="10488" width="13.125" style="1" customWidth="1"/>
    <col min="10489" max="10489" width="19.75" style="1" customWidth="1"/>
    <col min="10490" max="10490" width="19.125" style="1" customWidth="1"/>
    <col min="10491" max="10491" width="11.625" style="1" customWidth="1"/>
    <col min="10492" max="10492" width="12.375" style="1" customWidth="1"/>
    <col min="10493" max="10493" width="12.625" style="1" customWidth="1"/>
    <col min="10494" max="10494" width="11.625" style="1" customWidth="1"/>
    <col min="10495" max="10495" width="12.375" style="1" customWidth="1"/>
    <col min="10496" max="10496" width="12.625" style="1" customWidth="1"/>
    <col min="10497" max="10497" width="11.625" style="1" customWidth="1"/>
    <col min="10498" max="10498" width="12.375" style="1" customWidth="1"/>
    <col min="10499" max="10500" width="12.625" style="1" customWidth="1"/>
    <col min="10501" max="10743" width="9.125" style="1"/>
    <col min="10744" max="10744" width="13.125" style="1" customWidth="1"/>
    <col min="10745" max="10745" width="19.75" style="1" customWidth="1"/>
    <col min="10746" max="10746" width="19.125" style="1" customWidth="1"/>
    <col min="10747" max="10747" width="11.625" style="1" customWidth="1"/>
    <col min="10748" max="10748" width="12.375" style="1" customWidth="1"/>
    <col min="10749" max="10749" width="12.625" style="1" customWidth="1"/>
    <col min="10750" max="10750" width="11.625" style="1" customWidth="1"/>
    <col min="10751" max="10751" width="12.375" style="1" customWidth="1"/>
    <col min="10752" max="10752" width="12.625" style="1" customWidth="1"/>
    <col min="10753" max="10753" width="11.625" style="1" customWidth="1"/>
    <col min="10754" max="10754" width="12.375" style="1" customWidth="1"/>
    <col min="10755" max="10756" width="12.625" style="1" customWidth="1"/>
    <col min="10757" max="10999" width="9.125" style="1"/>
    <col min="11000" max="11000" width="13.125" style="1" customWidth="1"/>
    <col min="11001" max="11001" width="19.75" style="1" customWidth="1"/>
    <col min="11002" max="11002" width="19.125" style="1" customWidth="1"/>
    <col min="11003" max="11003" width="11.625" style="1" customWidth="1"/>
    <col min="11004" max="11004" width="12.375" style="1" customWidth="1"/>
    <col min="11005" max="11005" width="12.625" style="1" customWidth="1"/>
    <col min="11006" max="11006" width="11.625" style="1" customWidth="1"/>
    <col min="11007" max="11007" width="12.375" style="1" customWidth="1"/>
    <col min="11008" max="11008" width="12.625" style="1" customWidth="1"/>
    <col min="11009" max="11009" width="11.625" style="1" customWidth="1"/>
    <col min="11010" max="11010" width="12.375" style="1" customWidth="1"/>
    <col min="11011" max="11012" width="12.625" style="1" customWidth="1"/>
    <col min="11013" max="11255" width="9.125" style="1"/>
    <col min="11256" max="11256" width="13.125" style="1" customWidth="1"/>
    <col min="11257" max="11257" width="19.75" style="1" customWidth="1"/>
    <col min="11258" max="11258" width="19.125" style="1" customWidth="1"/>
    <col min="11259" max="11259" width="11.625" style="1" customWidth="1"/>
    <col min="11260" max="11260" width="12.375" style="1" customWidth="1"/>
    <col min="11261" max="11261" width="12.625" style="1" customWidth="1"/>
    <col min="11262" max="11262" width="11.625" style="1" customWidth="1"/>
    <col min="11263" max="11263" width="12.375" style="1" customWidth="1"/>
    <col min="11264" max="11264" width="12.625" style="1" customWidth="1"/>
    <col min="11265" max="11265" width="11.625" style="1" customWidth="1"/>
    <col min="11266" max="11266" width="12.375" style="1" customWidth="1"/>
    <col min="11267" max="11268" width="12.625" style="1" customWidth="1"/>
    <col min="11269" max="11511" width="9.125" style="1"/>
    <col min="11512" max="11512" width="13.125" style="1" customWidth="1"/>
    <col min="11513" max="11513" width="19.75" style="1" customWidth="1"/>
    <col min="11514" max="11514" width="19.125" style="1" customWidth="1"/>
    <col min="11515" max="11515" width="11.625" style="1" customWidth="1"/>
    <col min="11516" max="11516" width="12.375" style="1" customWidth="1"/>
    <col min="11517" max="11517" width="12.625" style="1" customWidth="1"/>
    <col min="11518" max="11518" width="11.625" style="1" customWidth="1"/>
    <col min="11519" max="11519" width="12.375" style="1" customWidth="1"/>
    <col min="11520" max="11520" width="12.625" style="1" customWidth="1"/>
    <col min="11521" max="11521" width="11.625" style="1" customWidth="1"/>
    <col min="11522" max="11522" width="12.375" style="1" customWidth="1"/>
    <col min="11523" max="11524" width="12.625" style="1" customWidth="1"/>
    <col min="11525" max="11767" width="9.125" style="1"/>
    <col min="11768" max="11768" width="13.125" style="1" customWidth="1"/>
    <col min="11769" max="11769" width="19.75" style="1" customWidth="1"/>
    <col min="11770" max="11770" width="19.125" style="1" customWidth="1"/>
    <col min="11771" max="11771" width="11.625" style="1" customWidth="1"/>
    <col min="11772" max="11772" width="12.375" style="1" customWidth="1"/>
    <col min="11773" max="11773" width="12.625" style="1" customWidth="1"/>
    <col min="11774" max="11774" width="11.625" style="1" customWidth="1"/>
    <col min="11775" max="11775" width="12.375" style="1" customWidth="1"/>
    <col min="11776" max="11776" width="12.625" style="1" customWidth="1"/>
    <col min="11777" max="11777" width="11.625" style="1" customWidth="1"/>
    <col min="11778" max="11778" width="12.375" style="1" customWidth="1"/>
    <col min="11779" max="11780" width="12.625" style="1" customWidth="1"/>
    <col min="11781" max="12023" width="9.125" style="1"/>
    <col min="12024" max="12024" width="13.125" style="1" customWidth="1"/>
    <col min="12025" max="12025" width="19.75" style="1" customWidth="1"/>
    <col min="12026" max="12026" width="19.125" style="1" customWidth="1"/>
    <col min="12027" max="12027" width="11.625" style="1" customWidth="1"/>
    <col min="12028" max="12028" width="12.375" style="1" customWidth="1"/>
    <col min="12029" max="12029" width="12.625" style="1" customWidth="1"/>
    <col min="12030" max="12030" width="11.625" style="1" customWidth="1"/>
    <col min="12031" max="12031" width="12.375" style="1" customWidth="1"/>
    <col min="12032" max="12032" width="12.625" style="1" customWidth="1"/>
    <col min="12033" max="12033" width="11.625" style="1" customWidth="1"/>
    <col min="12034" max="12034" width="12.375" style="1" customWidth="1"/>
    <col min="12035" max="12036" width="12.625" style="1" customWidth="1"/>
    <col min="12037" max="12279" width="9.125" style="1"/>
    <col min="12280" max="12280" width="13.125" style="1" customWidth="1"/>
    <col min="12281" max="12281" width="19.75" style="1" customWidth="1"/>
    <col min="12282" max="12282" width="19.125" style="1" customWidth="1"/>
    <col min="12283" max="12283" width="11.625" style="1" customWidth="1"/>
    <col min="12284" max="12284" width="12.375" style="1" customWidth="1"/>
    <col min="12285" max="12285" width="12.625" style="1" customWidth="1"/>
    <col min="12286" max="12286" width="11.625" style="1" customWidth="1"/>
    <col min="12287" max="12287" width="12.375" style="1" customWidth="1"/>
    <col min="12288" max="12288" width="12.625" style="1" customWidth="1"/>
    <col min="12289" max="12289" width="11.625" style="1" customWidth="1"/>
    <col min="12290" max="12290" width="12.375" style="1" customWidth="1"/>
    <col min="12291" max="12292" width="12.625" style="1" customWidth="1"/>
    <col min="12293" max="12535" width="9.125" style="1"/>
    <col min="12536" max="12536" width="13.125" style="1" customWidth="1"/>
    <col min="12537" max="12537" width="19.75" style="1" customWidth="1"/>
    <col min="12538" max="12538" width="19.125" style="1" customWidth="1"/>
    <col min="12539" max="12539" width="11.625" style="1" customWidth="1"/>
    <col min="12540" max="12540" width="12.375" style="1" customWidth="1"/>
    <col min="12541" max="12541" width="12.625" style="1" customWidth="1"/>
    <col min="12542" max="12542" width="11.625" style="1" customWidth="1"/>
    <col min="12543" max="12543" width="12.375" style="1" customWidth="1"/>
    <col min="12544" max="12544" width="12.625" style="1" customWidth="1"/>
    <col min="12545" max="12545" width="11.625" style="1" customWidth="1"/>
    <col min="12546" max="12546" width="12.375" style="1" customWidth="1"/>
    <col min="12547" max="12548" width="12.625" style="1" customWidth="1"/>
    <col min="12549" max="12791" width="9.125" style="1"/>
    <col min="12792" max="12792" width="13.125" style="1" customWidth="1"/>
    <col min="12793" max="12793" width="19.75" style="1" customWidth="1"/>
    <col min="12794" max="12794" width="19.125" style="1" customWidth="1"/>
    <col min="12795" max="12795" width="11.625" style="1" customWidth="1"/>
    <col min="12796" max="12796" width="12.375" style="1" customWidth="1"/>
    <col min="12797" max="12797" width="12.625" style="1" customWidth="1"/>
    <col min="12798" max="12798" width="11.625" style="1" customWidth="1"/>
    <col min="12799" max="12799" width="12.375" style="1" customWidth="1"/>
    <col min="12800" max="12800" width="12.625" style="1" customWidth="1"/>
    <col min="12801" max="12801" width="11.625" style="1" customWidth="1"/>
    <col min="12802" max="12802" width="12.375" style="1" customWidth="1"/>
    <col min="12803" max="12804" width="12.625" style="1" customWidth="1"/>
    <col min="12805" max="13047" width="9.125" style="1"/>
    <col min="13048" max="13048" width="13.125" style="1" customWidth="1"/>
    <col min="13049" max="13049" width="19.75" style="1" customWidth="1"/>
    <col min="13050" max="13050" width="19.125" style="1" customWidth="1"/>
    <col min="13051" max="13051" width="11.625" style="1" customWidth="1"/>
    <col min="13052" max="13052" width="12.375" style="1" customWidth="1"/>
    <col min="13053" max="13053" width="12.625" style="1" customWidth="1"/>
    <col min="13054" max="13054" width="11.625" style="1" customWidth="1"/>
    <col min="13055" max="13055" width="12.375" style="1" customWidth="1"/>
    <col min="13056" max="13056" width="12.625" style="1" customWidth="1"/>
    <col min="13057" max="13057" width="11.625" style="1" customWidth="1"/>
    <col min="13058" max="13058" width="12.375" style="1" customWidth="1"/>
    <col min="13059" max="13060" width="12.625" style="1" customWidth="1"/>
    <col min="13061" max="13303" width="9.125" style="1"/>
    <col min="13304" max="13304" width="13.125" style="1" customWidth="1"/>
    <col min="13305" max="13305" width="19.75" style="1" customWidth="1"/>
    <col min="13306" max="13306" width="19.125" style="1" customWidth="1"/>
    <col min="13307" max="13307" width="11.625" style="1" customWidth="1"/>
    <col min="13308" max="13308" width="12.375" style="1" customWidth="1"/>
    <col min="13309" max="13309" width="12.625" style="1" customWidth="1"/>
    <col min="13310" max="13310" width="11.625" style="1" customWidth="1"/>
    <col min="13311" max="13311" width="12.375" style="1" customWidth="1"/>
    <col min="13312" max="13312" width="12.625" style="1" customWidth="1"/>
    <col min="13313" max="13313" width="11.625" style="1" customWidth="1"/>
    <col min="13314" max="13314" width="12.375" style="1" customWidth="1"/>
    <col min="13315" max="13316" width="12.625" style="1" customWidth="1"/>
    <col min="13317" max="13559" width="9.125" style="1"/>
    <col min="13560" max="13560" width="13.125" style="1" customWidth="1"/>
    <col min="13561" max="13561" width="19.75" style="1" customWidth="1"/>
    <col min="13562" max="13562" width="19.125" style="1" customWidth="1"/>
    <col min="13563" max="13563" width="11.625" style="1" customWidth="1"/>
    <col min="13564" max="13564" width="12.375" style="1" customWidth="1"/>
    <col min="13565" max="13565" width="12.625" style="1" customWidth="1"/>
    <col min="13566" max="13566" width="11.625" style="1" customWidth="1"/>
    <col min="13567" max="13567" width="12.375" style="1" customWidth="1"/>
    <col min="13568" max="13568" width="12.625" style="1" customWidth="1"/>
    <col min="13569" max="13569" width="11.625" style="1" customWidth="1"/>
    <col min="13570" max="13570" width="12.375" style="1" customWidth="1"/>
    <col min="13571" max="13572" width="12.625" style="1" customWidth="1"/>
    <col min="13573" max="13815" width="9.125" style="1"/>
    <col min="13816" max="13816" width="13.125" style="1" customWidth="1"/>
    <col min="13817" max="13817" width="19.75" style="1" customWidth="1"/>
    <col min="13818" max="13818" width="19.125" style="1" customWidth="1"/>
    <col min="13819" max="13819" width="11.625" style="1" customWidth="1"/>
    <col min="13820" max="13820" width="12.375" style="1" customWidth="1"/>
    <col min="13821" max="13821" width="12.625" style="1" customWidth="1"/>
    <col min="13822" max="13822" width="11.625" style="1" customWidth="1"/>
    <col min="13823" max="13823" width="12.375" style="1" customWidth="1"/>
    <col min="13824" max="13824" width="12.625" style="1" customWidth="1"/>
    <col min="13825" max="13825" width="11.625" style="1" customWidth="1"/>
    <col min="13826" max="13826" width="12.375" style="1" customWidth="1"/>
    <col min="13827" max="13828" width="12.625" style="1" customWidth="1"/>
    <col min="13829" max="14071" width="9.125" style="1"/>
    <col min="14072" max="14072" width="13.125" style="1" customWidth="1"/>
    <col min="14073" max="14073" width="19.75" style="1" customWidth="1"/>
    <col min="14074" max="14074" width="19.125" style="1" customWidth="1"/>
    <col min="14075" max="14075" width="11.625" style="1" customWidth="1"/>
    <col min="14076" max="14076" width="12.375" style="1" customWidth="1"/>
    <col min="14077" max="14077" width="12.625" style="1" customWidth="1"/>
    <col min="14078" max="14078" width="11.625" style="1" customWidth="1"/>
    <col min="14079" max="14079" width="12.375" style="1" customWidth="1"/>
    <col min="14080" max="14080" width="12.625" style="1" customWidth="1"/>
    <col min="14081" max="14081" width="11.625" style="1" customWidth="1"/>
    <col min="14082" max="14082" width="12.375" style="1" customWidth="1"/>
    <col min="14083" max="14084" width="12.625" style="1" customWidth="1"/>
    <col min="14085" max="14327" width="9.125" style="1"/>
    <col min="14328" max="14328" width="13.125" style="1" customWidth="1"/>
    <col min="14329" max="14329" width="19.75" style="1" customWidth="1"/>
    <col min="14330" max="14330" width="19.125" style="1" customWidth="1"/>
    <col min="14331" max="14331" width="11.625" style="1" customWidth="1"/>
    <col min="14332" max="14332" width="12.375" style="1" customWidth="1"/>
    <col min="14333" max="14333" width="12.625" style="1" customWidth="1"/>
    <col min="14334" max="14334" width="11.625" style="1" customWidth="1"/>
    <col min="14335" max="14335" width="12.375" style="1" customWidth="1"/>
    <col min="14336" max="14336" width="12.625" style="1" customWidth="1"/>
    <col min="14337" max="14337" width="11.625" style="1" customWidth="1"/>
    <col min="14338" max="14338" width="12.375" style="1" customWidth="1"/>
    <col min="14339" max="14340" width="12.625" style="1" customWidth="1"/>
    <col min="14341" max="14583" width="9.125" style="1"/>
    <col min="14584" max="14584" width="13.125" style="1" customWidth="1"/>
    <col min="14585" max="14585" width="19.75" style="1" customWidth="1"/>
    <col min="14586" max="14586" width="19.125" style="1" customWidth="1"/>
    <col min="14587" max="14587" width="11.625" style="1" customWidth="1"/>
    <col min="14588" max="14588" width="12.375" style="1" customWidth="1"/>
    <col min="14589" max="14589" width="12.625" style="1" customWidth="1"/>
    <col min="14590" max="14590" width="11.625" style="1" customWidth="1"/>
    <col min="14591" max="14591" width="12.375" style="1" customWidth="1"/>
    <col min="14592" max="14592" width="12.625" style="1" customWidth="1"/>
    <col min="14593" max="14593" width="11.625" style="1" customWidth="1"/>
    <col min="14594" max="14594" width="12.375" style="1" customWidth="1"/>
    <col min="14595" max="14596" width="12.625" style="1" customWidth="1"/>
    <col min="14597" max="14839" width="9.125" style="1"/>
    <col min="14840" max="14840" width="13.125" style="1" customWidth="1"/>
    <col min="14841" max="14841" width="19.75" style="1" customWidth="1"/>
    <col min="14842" max="14842" width="19.125" style="1" customWidth="1"/>
    <col min="14843" max="14843" width="11.625" style="1" customWidth="1"/>
    <col min="14844" max="14844" width="12.375" style="1" customWidth="1"/>
    <col min="14845" max="14845" width="12.625" style="1" customWidth="1"/>
    <col min="14846" max="14846" width="11.625" style="1" customWidth="1"/>
    <col min="14847" max="14847" width="12.375" style="1" customWidth="1"/>
    <col min="14848" max="14848" width="12.625" style="1" customWidth="1"/>
    <col min="14849" max="14849" width="11.625" style="1" customWidth="1"/>
    <col min="14850" max="14850" width="12.375" style="1" customWidth="1"/>
    <col min="14851" max="14852" width="12.625" style="1" customWidth="1"/>
    <col min="14853" max="15095" width="9.125" style="1"/>
    <col min="15096" max="15096" width="13.125" style="1" customWidth="1"/>
    <col min="15097" max="15097" width="19.75" style="1" customWidth="1"/>
    <col min="15098" max="15098" width="19.125" style="1" customWidth="1"/>
    <col min="15099" max="15099" width="11.625" style="1" customWidth="1"/>
    <col min="15100" max="15100" width="12.375" style="1" customWidth="1"/>
    <col min="15101" max="15101" width="12.625" style="1" customWidth="1"/>
    <col min="15102" max="15102" width="11.625" style="1" customWidth="1"/>
    <col min="15103" max="15103" width="12.375" style="1" customWidth="1"/>
    <col min="15104" max="15104" width="12.625" style="1" customWidth="1"/>
    <col min="15105" max="15105" width="11.625" style="1" customWidth="1"/>
    <col min="15106" max="15106" width="12.375" style="1" customWidth="1"/>
    <col min="15107" max="15108" width="12.625" style="1" customWidth="1"/>
    <col min="15109" max="15351" width="9.125" style="1"/>
    <col min="15352" max="15352" width="13.125" style="1" customWidth="1"/>
    <col min="15353" max="15353" width="19.75" style="1" customWidth="1"/>
    <col min="15354" max="15354" width="19.125" style="1" customWidth="1"/>
    <col min="15355" max="15355" width="11.625" style="1" customWidth="1"/>
    <col min="15356" max="15356" width="12.375" style="1" customWidth="1"/>
    <col min="15357" max="15357" width="12.625" style="1" customWidth="1"/>
    <col min="15358" max="15358" width="11.625" style="1" customWidth="1"/>
    <col min="15359" max="15359" width="12.375" style="1" customWidth="1"/>
    <col min="15360" max="15360" width="12.625" style="1" customWidth="1"/>
    <col min="15361" max="15361" width="11.625" style="1" customWidth="1"/>
    <col min="15362" max="15362" width="12.375" style="1" customWidth="1"/>
    <col min="15363" max="15364" width="12.625" style="1" customWidth="1"/>
    <col min="15365" max="15607" width="9.125" style="1"/>
    <col min="15608" max="15608" width="13.125" style="1" customWidth="1"/>
    <col min="15609" max="15609" width="19.75" style="1" customWidth="1"/>
    <col min="15610" max="15610" width="19.125" style="1" customWidth="1"/>
    <col min="15611" max="15611" width="11.625" style="1" customWidth="1"/>
    <col min="15612" max="15612" width="12.375" style="1" customWidth="1"/>
    <col min="15613" max="15613" width="12.625" style="1" customWidth="1"/>
    <col min="15614" max="15614" width="11.625" style="1" customWidth="1"/>
    <col min="15615" max="15615" width="12.375" style="1" customWidth="1"/>
    <col min="15616" max="15616" width="12.625" style="1" customWidth="1"/>
    <col min="15617" max="15617" width="11.625" style="1" customWidth="1"/>
    <col min="15618" max="15618" width="12.375" style="1" customWidth="1"/>
    <col min="15619" max="15620" width="12.625" style="1" customWidth="1"/>
    <col min="15621" max="15863" width="9.125" style="1"/>
    <col min="15864" max="15864" width="13.125" style="1" customWidth="1"/>
    <col min="15865" max="15865" width="19.75" style="1" customWidth="1"/>
    <col min="15866" max="15866" width="19.125" style="1" customWidth="1"/>
    <col min="15867" max="15867" width="11.625" style="1" customWidth="1"/>
    <col min="15868" max="15868" width="12.375" style="1" customWidth="1"/>
    <col min="15869" max="15869" width="12.625" style="1" customWidth="1"/>
    <col min="15870" max="15870" width="11.625" style="1" customWidth="1"/>
    <col min="15871" max="15871" width="12.375" style="1" customWidth="1"/>
    <col min="15872" max="15872" width="12.625" style="1" customWidth="1"/>
    <col min="15873" max="15873" width="11.625" style="1" customWidth="1"/>
    <col min="15874" max="15874" width="12.375" style="1" customWidth="1"/>
    <col min="15875" max="15876" width="12.625" style="1" customWidth="1"/>
    <col min="15877" max="16119" width="9.125" style="1"/>
    <col min="16120" max="16120" width="13.125" style="1" customWidth="1"/>
    <col min="16121" max="16121" width="19.75" style="1" customWidth="1"/>
    <col min="16122" max="16122" width="19.125" style="1" customWidth="1"/>
    <col min="16123" max="16123" width="11.625" style="1" customWidth="1"/>
    <col min="16124" max="16124" width="12.375" style="1" customWidth="1"/>
    <col min="16125" max="16125" width="12.625" style="1" customWidth="1"/>
    <col min="16126" max="16126" width="11.625" style="1" customWidth="1"/>
    <col min="16127" max="16127" width="12.375" style="1" customWidth="1"/>
    <col min="16128" max="16128" width="12.625" style="1" customWidth="1"/>
    <col min="16129" max="16129" width="11.625" style="1" customWidth="1"/>
    <col min="16130" max="16130" width="12.375" style="1" customWidth="1"/>
    <col min="16131" max="16132" width="12.625" style="1" customWidth="1"/>
    <col min="16133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187</v>
      </c>
    </row>
    <row r="5" spans="1:4">
      <c r="A5" s="1" t="s">
        <v>23</v>
      </c>
      <c r="B5" s="1" t="s">
        <v>169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275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80" t="s">
        <v>35</v>
      </c>
      <c r="B13" s="92" t="s">
        <v>36</v>
      </c>
      <c r="C13" s="81" t="s">
        <v>37</v>
      </c>
      <c r="D13" s="60"/>
    </row>
    <row r="14" spans="1:4">
      <c r="A14" s="33"/>
      <c r="B14" s="64"/>
      <c r="C14" s="30"/>
      <c r="D14" s="85"/>
    </row>
    <row r="15" spans="1:4">
      <c r="A15" s="63" t="s">
        <v>44</v>
      </c>
      <c r="B15" s="95" t="s">
        <v>188</v>
      </c>
      <c r="C15" s="80" t="s">
        <v>38</v>
      </c>
      <c r="D15" s="66"/>
    </row>
    <row r="16" spans="1:4">
      <c r="A16" s="78" t="s">
        <v>45</v>
      </c>
      <c r="B16" s="82" t="s">
        <v>188</v>
      </c>
      <c r="C16" s="33" t="s">
        <v>39</v>
      </c>
      <c r="D16" s="83">
        <f>+D15</f>
        <v>0</v>
      </c>
    </row>
    <row r="17" spans="1:4">
      <c r="A17" s="78" t="s">
        <v>44</v>
      </c>
      <c r="B17" s="82" t="s">
        <v>188</v>
      </c>
      <c r="C17" s="33" t="s">
        <v>40</v>
      </c>
      <c r="D17" s="83">
        <f>+D15+47</f>
        <v>47</v>
      </c>
    </row>
    <row r="18" spans="1:4">
      <c r="A18" s="78" t="s">
        <v>44</v>
      </c>
      <c r="B18" s="82" t="s">
        <v>188</v>
      </c>
      <c r="C18" s="33" t="s">
        <v>41</v>
      </c>
      <c r="D18" s="83">
        <f>+D15+25</f>
        <v>25</v>
      </c>
    </row>
    <row r="19" spans="1:4">
      <c r="A19" s="78" t="s">
        <v>44</v>
      </c>
      <c r="B19" s="82" t="s">
        <v>188</v>
      </c>
      <c r="C19" s="33" t="s">
        <v>42</v>
      </c>
      <c r="D19" s="83">
        <f>+D15+11</f>
        <v>11</v>
      </c>
    </row>
    <row r="20" spans="1:4">
      <c r="A20" s="63" t="s">
        <v>44</v>
      </c>
      <c r="B20" s="84" t="s">
        <v>189</v>
      </c>
      <c r="C20" s="80" t="s">
        <v>38</v>
      </c>
      <c r="D20" s="66">
        <v>120</v>
      </c>
    </row>
    <row r="21" spans="1:4">
      <c r="A21" s="78" t="s">
        <v>45</v>
      </c>
      <c r="B21" s="82" t="s">
        <v>189</v>
      </c>
      <c r="C21" s="33" t="s">
        <v>39</v>
      </c>
      <c r="D21" s="83">
        <f>+D20</f>
        <v>120</v>
      </c>
    </row>
    <row r="22" spans="1:4">
      <c r="A22" s="78" t="s">
        <v>44</v>
      </c>
      <c r="B22" s="82" t="s">
        <v>189</v>
      </c>
      <c r="C22" s="33" t="s">
        <v>40</v>
      </c>
      <c r="D22" s="83">
        <f>+D20+47</f>
        <v>167</v>
      </c>
    </row>
    <row r="23" spans="1:4">
      <c r="A23" s="78" t="s">
        <v>44</v>
      </c>
      <c r="B23" s="82" t="s">
        <v>189</v>
      </c>
      <c r="C23" s="33" t="s">
        <v>41</v>
      </c>
      <c r="D23" s="83">
        <f>+D20+47</f>
        <v>167</v>
      </c>
    </row>
    <row r="24" spans="1:4">
      <c r="A24" s="78" t="s">
        <v>44</v>
      </c>
      <c r="B24" s="82" t="s">
        <v>189</v>
      </c>
      <c r="C24" s="33" t="s">
        <v>42</v>
      </c>
      <c r="D24" s="83">
        <f>+D20+16</f>
        <v>136</v>
      </c>
    </row>
    <row r="25" spans="1:4">
      <c r="A25" s="63" t="s">
        <v>44</v>
      </c>
      <c r="B25" s="84" t="s">
        <v>170</v>
      </c>
      <c r="C25" s="80" t="s">
        <v>38</v>
      </c>
      <c r="D25" s="66">
        <v>156</v>
      </c>
    </row>
    <row r="26" spans="1:4">
      <c r="A26" s="78" t="s">
        <v>45</v>
      </c>
      <c r="B26" s="82" t="s">
        <v>170</v>
      </c>
      <c r="C26" s="33" t="s">
        <v>39</v>
      </c>
      <c r="D26" s="83">
        <f>+D25</f>
        <v>156</v>
      </c>
    </row>
    <row r="27" spans="1:4">
      <c r="A27" s="78" t="s">
        <v>44</v>
      </c>
      <c r="B27" s="82" t="s">
        <v>170</v>
      </c>
      <c r="C27" s="33" t="s">
        <v>40</v>
      </c>
      <c r="D27" s="83">
        <f>+D25+47</f>
        <v>203</v>
      </c>
    </row>
    <row r="28" spans="1:4">
      <c r="A28" s="78" t="s">
        <v>44</v>
      </c>
      <c r="B28" s="82" t="s">
        <v>170</v>
      </c>
      <c r="C28" s="33" t="s">
        <v>41</v>
      </c>
      <c r="D28" s="83">
        <f>+D25+47</f>
        <v>203</v>
      </c>
    </row>
    <row r="29" spans="1:4">
      <c r="A29" s="78" t="s">
        <v>44</v>
      </c>
      <c r="B29" s="82" t="s">
        <v>170</v>
      </c>
      <c r="C29" s="33" t="s">
        <v>42</v>
      </c>
      <c r="D29" s="83">
        <f>+D25+16</f>
        <v>172</v>
      </c>
    </row>
    <row r="30" spans="1:4">
      <c r="A30" s="63" t="s">
        <v>44</v>
      </c>
      <c r="B30" s="84" t="s">
        <v>190</v>
      </c>
      <c r="C30" s="80" t="s">
        <v>38</v>
      </c>
      <c r="D30" s="66">
        <v>164</v>
      </c>
    </row>
    <row r="31" spans="1:4">
      <c r="A31" s="78" t="s">
        <v>45</v>
      </c>
      <c r="B31" s="82" t="s">
        <v>190</v>
      </c>
      <c r="C31" s="33" t="s">
        <v>39</v>
      </c>
      <c r="D31" s="83">
        <f>+D30</f>
        <v>164</v>
      </c>
    </row>
    <row r="32" spans="1:4">
      <c r="A32" s="78" t="s">
        <v>44</v>
      </c>
      <c r="B32" s="82" t="s">
        <v>190</v>
      </c>
      <c r="C32" s="33" t="s">
        <v>40</v>
      </c>
      <c r="D32" s="83">
        <f>+D30+47</f>
        <v>211</v>
      </c>
    </row>
    <row r="33" spans="1:4">
      <c r="A33" s="78" t="s">
        <v>44</v>
      </c>
      <c r="B33" s="82" t="s">
        <v>190</v>
      </c>
      <c r="C33" s="33" t="s">
        <v>41</v>
      </c>
      <c r="D33" s="83">
        <f>+D30+47</f>
        <v>211</v>
      </c>
    </row>
    <row r="34" spans="1:4">
      <c r="A34" s="78" t="s">
        <v>44</v>
      </c>
      <c r="B34" s="82" t="s">
        <v>190</v>
      </c>
      <c r="C34" s="33" t="s">
        <v>42</v>
      </c>
      <c r="D34" s="83">
        <f>+D30+16</f>
        <v>180</v>
      </c>
    </row>
    <row r="35" spans="1:4">
      <c r="A35" s="63" t="s">
        <v>49</v>
      </c>
      <c r="B35" s="84" t="s">
        <v>191</v>
      </c>
      <c r="C35" s="80" t="s">
        <v>38</v>
      </c>
      <c r="D35" s="66">
        <v>183</v>
      </c>
    </row>
    <row r="36" spans="1:4">
      <c r="A36" s="78" t="s">
        <v>49</v>
      </c>
      <c r="B36" s="82" t="s">
        <v>191</v>
      </c>
      <c r="C36" s="33" t="s">
        <v>39</v>
      </c>
      <c r="D36" s="83">
        <f>+D35</f>
        <v>183</v>
      </c>
    </row>
    <row r="37" spans="1:4">
      <c r="A37" s="78" t="s">
        <v>49</v>
      </c>
      <c r="B37" s="82" t="s">
        <v>191</v>
      </c>
      <c r="C37" s="33" t="s">
        <v>40</v>
      </c>
      <c r="D37" s="83">
        <f>+D35+47</f>
        <v>230</v>
      </c>
    </row>
    <row r="38" spans="1:4">
      <c r="A38" s="78" t="s">
        <v>49</v>
      </c>
      <c r="B38" s="82" t="s">
        <v>191</v>
      </c>
      <c r="C38" s="33" t="s">
        <v>41</v>
      </c>
      <c r="D38" s="83">
        <f>+D35+47</f>
        <v>230</v>
      </c>
    </row>
    <row r="39" spans="1:4">
      <c r="A39" s="78" t="s">
        <v>49</v>
      </c>
      <c r="B39" s="82" t="s">
        <v>191</v>
      </c>
      <c r="C39" s="33" t="s">
        <v>42</v>
      </c>
      <c r="D39" s="83">
        <f>+D35+16</f>
        <v>199</v>
      </c>
    </row>
    <row r="40" spans="1:4">
      <c r="A40" s="80" t="s">
        <v>49</v>
      </c>
      <c r="B40" s="80" t="s">
        <v>171</v>
      </c>
      <c r="C40" s="80" t="s">
        <v>38</v>
      </c>
      <c r="D40" s="66">
        <v>199</v>
      </c>
    </row>
    <row r="41" spans="1:4">
      <c r="A41" s="33" t="s">
        <v>49</v>
      </c>
      <c r="B41" s="33" t="s">
        <v>192</v>
      </c>
      <c r="C41" s="33" t="s">
        <v>39</v>
      </c>
      <c r="D41" s="83">
        <f>+D40</f>
        <v>199</v>
      </c>
    </row>
    <row r="42" spans="1:4">
      <c r="A42" s="33" t="s">
        <v>49</v>
      </c>
      <c r="B42" s="33" t="s">
        <v>192</v>
      </c>
      <c r="C42" s="33" t="s">
        <v>40</v>
      </c>
      <c r="D42" s="83">
        <f>+D40+47</f>
        <v>246</v>
      </c>
    </row>
    <row r="43" spans="1:4">
      <c r="A43" s="33" t="s">
        <v>49</v>
      </c>
      <c r="B43" s="33" t="s">
        <v>192</v>
      </c>
      <c r="C43" s="33" t="s">
        <v>41</v>
      </c>
      <c r="D43" s="83">
        <f>+D40+47</f>
        <v>246</v>
      </c>
    </row>
    <row r="44" spans="1:4">
      <c r="A44" s="39" t="s">
        <v>49</v>
      </c>
      <c r="B44" s="39" t="s">
        <v>192</v>
      </c>
      <c r="C44" s="39" t="s">
        <v>42</v>
      </c>
      <c r="D44" s="65">
        <f>+D40+16</f>
        <v>215</v>
      </c>
    </row>
    <row r="46" spans="1:4">
      <c r="A46" s="86"/>
      <c r="B46" s="35"/>
      <c r="C46" s="35"/>
      <c r="D46" s="69"/>
    </row>
    <row r="47" spans="1:4">
      <c r="A47" s="35" t="s">
        <v>301</v>
      </c>
      <c r="B47" s="35"/>
      <c r="C47" s="35"/>
      <c r="D47" s="69"/>
    </row>
    <row r="48" spans="1:4">
      <c r="A48" s="35" t="s">
        <v>302</v>
      </c>
      <c r="B48" s="35"/>
      <c r="C48" s="35"/>
      <c r="D48" s="69"/>
    </row>
    <row r="49" spans="1:4">
      <c r="A49" s="35" t="s">
        <v>172</v>
      </c>
      <c r="B49" s="35"/>
      <c r="C49" s="35"/>
      <c r="D49" s="69"/>
    </row>
    <row r="50" spans="1:4">
      <c r="A50" s="35" t="s">
        <v>67</v>
      </c>
      <c r="B50" s="35"/>
      <c r="C50" s="35"/>
      <c r="D50" s="69"/>
    </row>
    <row r="52" spans="1:4" ht="14.3">
      <c r="A52" s="29" t="s">
        <v>299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opLeftCell="A7" workbookViewId="0">
      <selection activeCell="L32" sqref="L32"/>
    </sheetView>
  </sheetViews>
  <sheetFormatPr defaultRowHeight="12.9"/>
  <cols>
    <col min="1" max="1" width="16.375" style="1" customWidth="1"/>
    <col min="2" max="2" width="24.25" style="1" customWidth="1"/>
    <col min="3" max="3" width="20.25" style="1" customWidth="1"/>
    <col min="4" max="6" width="11" style="1" customWidth="1"/>
    <col min="7" max="7" width="10.125" style="1" customWidth="1"/>
    <col min="8" max="253" width="9.125" style="1"/>
    <col min="254" max="254" width="13.125" style="1" customWidth="1"/>
    <col min="255" max="255" width="24.25" style="1" customWidth="1"/>
    <col min="256" max="256" width="20.25" style="1" customWidth="1"/>
    <col min="257" max="257" width="10.875" style="1" customWidth="1"/>
    <col min="258" max="258" width="11.75" style="1" customWidth="1"/>
    <col min="259" max="259" width="12.75" style="1" customWidth="1"/>
    <col min="260" max="260" width="11.375" style="1" customWidth="1"/>
    <col min="261" max="509" width="9.125" style="1"/>
    <col min="510" max="510" width="13.125" style="1" customWidth="1"/>
    <col min="511" max="511" width="24.25" style="1" customWidth="1"/>
    <col min="512" max="512" width="20.25" style="1" customWidth="1"/>
    <col min="513" max="513" width="10.875" style="1" customWidth="1"/>
    <col min="514" max="514" width="11.75" style="1" customWidth="1"/>
    <col min="515" max="515" width="12.75" style="1" customWidth="1"/>
    <col min="516" max="516" width="11.375" style="1" customWidth="1"/>
    <col min="517" max="765" width="9.125" style="1"/>
    <col min="766" max="766" width="13.125" style="1" customWidth="1"/>
    <col min="767" max="767" width="24.25" style="1" customWidth="1"/>
    <col min="768" max="768" width="20.25" style="1" customWidth="1"/>
    <col min="769" max="769" width="10.875" style="1" customWidth="1"/>
    <col min="770" max="770" width="11.75" style="1" customWidth="1"/>
    <col min="771" max="771" width="12.75" style="1" customWidth="1"/>
    <col min="772" max="772" width="11.375" style="1" customWidth="1"/>
    <col min="773" max="1021" width="9.125" style="1"/>
    <col min="1022" max="1022" width="13.125" style="1" customWidth="1"/>
    <col min="1023" max="1023" width="24.25" style="1" customWidth="1"/>
    <col min="1024" max="1024" width="20.25" style="1" customWidth="1"/>
    <col min="1025" max="1025" width="10.875" style="1" customWidth="1"/>
    <col min="1026" max="1026" width="11.75" style="1" customWidth="1"/>
    <col min="1027" max="1027" width="12.75" style="1" customWidth="1"/>
    <col min="1028" max="1028" width="11.375" style="1" customWidth="1"/>
    <col min="1029" max="1277" width="9.125" style="1"/>
    <col min="1278" max="1278" width="13.125" style="1" customWidth="1"/>
    <col min="1279" max="1279" width="24.25" style="1" customWidth="1"/>
    <col min="1280" max="1280" width="20.25" style="1" customWidth="1"/>
    <col min="1281" max="1281" width="10.875" style="1" customWidth="1"/>
    <col min="1282" max="1282" width="11.75" style="1" customWidth="1"/>
    <col min="1283" max="1283" width="12.75" style="1" customWidth="1"/>
    <col min="1284" max="1284" width="11.375" style="1" customWidth="1"/>
    <col min="1285" max="1533" width="9.125" style="1"/>
    <col min="1534" max="1534" width="13.125" style="1" customWidth="1"/>
    <col min="1535" max="1535" width="24.25" style="1" customWidth="1"/>
    <col min="1536" max="1536" width="20.25" style="1" customWidth="1"/>
    <col min="1537" max="1537" width="10.875" style="1" customWidth="1"/>
    <col min="1538" max="1538" width="11.75" style="1" customWidth="1"/>
    <col min="1539" max="1539" width="12.75" style="1" customWidth="1"/>
    <col min="1540" max="1540" width="11.375" style="1" customWidth="1"/>
    <col min="1541" max="1789" width="9.125" style="1"/>
    <col min="1790" max="1790" width="13.125" style="1" customWidth="1"/>
    <col min="1791" max="1791" width="24.25" style="1" customWidth="1"/>
    <col min="1792" max="1792" width="20.25" style="1" customWidth="1"/>
    <col min="1793" max="1793" width="10.875" style="1" customWidth="1"/>
    <col min="1794" max="1794" width="11.75" style="1" customWidth="1"/>
    <col min="1795" max="1795" width="12.75" style="1" customWidth="1"/>
    <col min="1796" max="1796" width="11.375" style="1" customWidth="1"/>
    <col min="1797" max="2045" width="9.125" style="1"/>
    <col min="2046" max="2046" width="13.125" style="1" customWidth="1"/>
    <col min="2047" max="2047" width="24.25" style="1" customWidth="1"/>
    <col min="2048" max="2048" width="20.25" style="1" customWidth="1"/>
    <col min="2049" max="2049" width="10.875" style="1" customWidth="1"/>
    <col min="2050" max="2050" width="11.75" style="1" customWidth="1"/>
    <col min="2051" max="2051" width="12.75" style="1" customWidth="1"/>
    <col min="2052" max="2052" width="11.375" style="1" customWidth="1"/>
    <col min="2053" max="2301" width="9.125" style="1"/>
    <col min="2302" max="2302" width="13.125" style="1" customWidth="1"/>
    <col min="2303" max="2303" width="24.25" style="1" customWidth="1"/>
    <col min="2304" max="2304" width="20.25" style="1" customWidth="1"/>
    <col min="2305" max="2305" width="10.875" style="1" customWidth="1"/>
    <col min="2306" max="2306" width="11.75" style="1" customWidth="1"/>
    <col min="2307" max="2307" width="12.75" style="1" customWidth="1"/>
    <col min="2308" max="2308" width="11.375" style="1" customWidth="1"/>
    <col min="2309" max="2557" width="9.125" style="1"/>
    <col min="2558" max="2558" width="13.125" style="1" customWidth="1"/>
    <col min="2559" max="2559" width="24.25" style="1" customWidth="1"/>
    <col min="2560" max="2560" width="20.25" style="1" customWidth="1"/>
    <col min="2561" max="2561" width="10.875" style="1" customWidth="1"/>
    <col min="2562" max="2562" width="11.75" style="1" customWidth="1"/>
    <col min="2563" max="2563" width="12.75" style="1" customWidth="1"/>
    <col min="2564" max="2564" width="11.375" style="1" customWidth="1"/>
    <col min="2565" max="2813" width="9.125" style="1"/>
    <col min="2814" max="2814" width="13.125" style="1" customWidth="1"/>
    <col min="2815" max="2815" width="24.25" style="1" customWidth="1"/>
    <col min="2816" max="2816" width="20.25" style="1" customWidth="1"/>
    <col min="2817" max="2817" width="10.875" style="1" customWidth="1"/>
    <col min="2818" max="2818" width="11.75" style="1" customWidth="1"/>
    <col min="2819" max="2819" width="12.75" style="1" customWidth="1"/>
    <col min="2820" max="2820" width="11.375" style="1" customWidth="1"/>
    <col min="2821" max="3069" width="9.125" style="1"/>
    <col min="3070" max="3070" width="13.125" style="1" customWidth="1"/>
    <col min="3071" max="3071" width="24.25" style="1" customWidth="1"/>
    <col min="3072" max="3072" width="20.25" style="1" customWidth="1"/>
    <col min="3073" max="3073" width="10.875" style="1" customWidth="1"/>
    <col min="3074" max="3074" width="11.75" style="1" customWidth="1"/>
    <col min="3075" max="3075" width="12.75" style="1" customWidth="1"/>
    <col min="3076" max="3076" width="11.375" style="1" customWidth="1"/>
    <col min="3077" max="3325" width="9.125" style="1"/>
    <col min="3326" max="3326" width="13.125" style="1" customWidth="1"/>
    <col min="3327" max="3327" width="24.25" style="1" customWidth="1"/>
    <col min="3328" max="3328" width="20.25" style="1" customWidth="1"/>
    <col min="3329" max="3329" width="10.875" style="1" customWidth="1"/>
    <col min="3330" max="3330" width="11.75" style="1" customWidth="1"/>
    <col min="3331" max="3331" width="12.75" style="1" customWidth="1"/>
    <col min="3332" max="3332" width="11.375" style="1" customWidth="1"/>
    <col min="3333" max="3581" width="9.125" style="1"/>
    <col min="3582" max="3582" width="13.125" style="1" customWidth="1"/>
    <col min="3583" max="3583" width="24.25" style="1" customWidth="1"/>
    <col min="3584" max="3584" width="20.25" style="1" customWidth="1"/>
    <col min="3585" max="3585" width="10.875" style="1" customWidth="1"/>
    <col min="3586" max="3586" width="11.75" style="1" customWidth="1"/>
    <col min="3587" max="3587" width="12.75" style="1" customWidth="1"/>
    <col min="3588" max="3588" width="11.375" style="1" customWidth="1"/>
    <col min="3589" max="3837" width="9.125" style="1"/>
    <col min="3838" max="3838" width="13.125" style="1" customWidth="1"/>
    <col min="3839" max="3839" width="24.25" style="1" customWidth="1"/>
    <col min="3840" max="3840" width="20.25" style="1" customWidth="1"/>
    <col min="3841" max="3841" width="10.875" style="1" customWidth="1"/>
    <col min="3842" max="3842" width="11.75" style="1" customWidth="1"/>
    <col min="3843" max="3843" width="12.75" style="1" customWidth="1"/>
    <col min="3844" max="3844" width="11.375" style="1" customWidth="1"/>
    <col min="3845" max="4093" width="9.125" style="1"/>
    <col min="4094" max="4094" width="13.125" style="1" customWidth="1"/>
    <col min="4095" max="4095" width="24.25" style="1" customWidth="1"/>
    <col min="4096" max="4096" width="20.25" style="1" customWidth="1"/>
    <col min="4097" max="4097" width="10.875" style="1" customWidth="1"/>
    <col min="4098" max="4098" width="11.75" style="1" customWidth="1"/>
    <col min="4099" max="4099" width="12.75" style="1" customWidth="1"/>
    <col min="4100" max="4100" width="11.375" style="1" customWidth="1"/>
    <col min="4101" max="4349" width="9.125" style="1"/>
    <col min="4350" max="4350" width="13.125" style="1" customWidth="1"/>
    <col min="4351" max="4351" width="24.25" style="1" customWidth="1"/>
    <col min="4352" max="4352" width="20.25" style="1" customWidth="1"/>
    <col min="4353" max="4353" width="10.875" style="1" customWidth="1"/>
    <col min="4354" max="4354" width="11.75" style="1" customWidth="1"/>
    <col min="4355" max="4355" width="12.75" style="1" customWidth="1"/>
    <col min="4356" max="4356" width="11.375" style="1" customWidth="1"/>
    <col min="4357" max="4605" width="9.125" style="1"/>
    <col min="4606" max="4606" width="13.125" style="1" customWidth="1"/>
    <col min="4607" max="4607" width="24.25" style="1" customWidth="1"/>
    <col min="4608" max="4608" width="20.25" style="1" customWidth="1"/>
    <col min="4609" max="4609" width="10.875" style="1" customWidth="1"/>
    <col min="4610" max="4610" width="11.75" style="1" customWidth="1"/>
    <col min="4611" max="4611" width="12.75" style="1" customWidth="1"/>
    <col min="4612" max="4612" width="11.375" style="1" customWidth="1"/>
    <col min="4613" max="4861" width="9.125" style="1"/>
    <col min="4862" max="4862" width="13.125" style="1" customWidth="1"/>
    <col min="4863" max="4863" width="24.25" style="1" customWidth="1"/>
    <col min="4864" max="4864" width="20.25" style="1" customWidth="1"/>
    <col min="4865" max="4865" width="10.875" style="1" customWidth="1"/>
    <col min="4866" max="4866" width="11.75" style="1" customWidth="1"/>
    <col min="4867" max="4867" width="12.75" style="1" customWidth="1"/>
    <col min="4868" max="4868" width="11.375" style="1" customWidth="1"/>
    <col min="4869" max="5117" width="9.125" style="1"/>
    <col min="5118" max="5118" width="13.125" style="1" customWidth="1"/>
    <col min="5119" max="5119" width="24.25" style="1" customWidth="1"/>
    <col min="5120" max="5120" width="20.25" style="1" customWidth="1"/>
    <col min="5121" max="5121" width="10.875" style="1" customWidth="1"/>
    <col min="5122" max="5122" width="11.75" style="1" customWidth="1"/>
    <col min="5123" max="5123" width="12.75" style="1" customWidth="1"/>
    <col min="5124" max="5124" width="11.375" style="1" customWidth="1"/>
    <col min="5125" max="5373" width="9.125" style="1"/>
    <col min="5374" max="5374" width="13.125" style="1" customWidth="1"/>
    <col min="5375" max="5375" width="24.25" style="1" customWidth="1"/>
    <col min="5376" max="5376" width="20.25" style="1" customWidth="1"/>
    <col min="5377" max="5377" width="10.875" style="1" customWidth="1"/>
    <col min="5378" max="5378" width="11.75" style="1" customWidth="1"/>
    <col min="5379" max="5379" width="12.75" style="1" customWidth="1"/>
    <col min="5380" max="5380" width="11.375" style="1" customWidth="1"/>
    <col min="5381" max="5629" width="9.125" style="1"/>
    <col min="5630" max="5630" width="13.125" style="1" customWidth="1"/>
    <col min="5631" max="5631" width="24.25" style="1" customWidth="1"/>
    <col min="5632" max="5632" width="20.25" style="1" customWidth="1"/>
    <col min="5633" max="5633" width="10.875" style="1" customWidth="1"/>
    <col min="5634" max="5634" width="11.75" style="1" customWidth="1"/>
    <col min="5635" max="5635" width="12.75" style="1" customWidth="1"/>
    <col min="5636" max="5636" width="11.375" style="1" customWidth="1"/>
    <col min="5637" max="5885" width="9.125" style="1"/>
    <col min="5886" max="5886" width="13.125" style="1" customWidth="1"/>
    <col min="5887" max="5887" width="24.25" style="1" customWidth="1"/>
    <col min="5888" max="5888" width="20.25" style="1" customWidth="1"/>
    <col min="5889" max="5889" width="10.875" style="1" customWidth="1"/>
    <col min="5890" max="5890" width="11.75" style="1" customWidth="1"/>
    <col min="5891" max="5891" width="12.75" style="1" customWidth="1"/>
    <col min="5892" max="5892" width="11.375" style="1" customWidth="1"/>
    <col min="5893" max="6141" width="9.125" style="1"/>
    <col min="6142" max="6142" width="13.125" style="1" customWidth="1"/>
    <col min="6143" max="6143" width="24.25" style="1" customWidth="1"/>
    <col min="6144" max="6144" width="20.25" style="1" customWidth="1"/>
    <col min="6145" max="6145" width="10.875" style="1" customWidth="1"/>
    <col min="6146" max="6146" width="11.75" style="1" customWidth="1"/>
    <col min="6147" max="6147" width="12.75" style="1" customWidth="1"/>
    <col min="6148" max="6148" width="11.375" style="1" customWidth="1"/>
    <col min="6149" max="6397" width="9.125" style="1"/>
    <col min="6398" max="6398" width="13.125" style="1" customWidth="1"/>
    <col min="6399" max="6399" width="24.25" style="1" customWidth="1"/>
    <col min="6400" max="6400" width="20.25" style="1" customWidth="1"/>
    <col min="6401" max="6401" width="10.875" style="1" customWidth="1"/>
    <col min="6402" max="6402" width="11.75" style="1" customWidth="1"/>
    <col min="6403" max="6403" width="12.75" style="1" customWidth="1"/>
    <col min="6404" max="6404" width="11.375" style="1" customWidth="1"/>
    <col min="6405" max="6653" width="9.125" style="1"/>
    <col min="6654" max="6654" width="13.125" style="1" customWidth="1"/>
    <col min="6655" max="6655" width="24.25" style="1" customWidth="1"/>
    <col min="6656" max="6656" width="20.25" style="1" customWidth="1"/>
    <col min="6657" max="6657" width="10.875" style="1" customWidth="1"/>
    <col min="6658" max="6658" width="11.75" style="1" customWidth="1"/>
    <col min="6659" max="6659" width="12.75" style="1" customWidth="1"/>
    <col min="6660" max="6660" width="11.375" style="1" customWidth="1"/>
    <col min="6661" max="6909" width="9.125" style="1"/>
    <col min="6910" max="6910" width="13.125" style="1" customWidth="1"/>
    <col min="6911" max="6911" width="24.25" style="1" customWidth="1"/>
    <col min="6912" max="6912" width="20.25" style="1" customWidth="1"/>
    <col min="6913" max="6913" width="10.875" style="1" customWidth="1"/>
    <col min="6914" max="6914" width="11.75" style="1" customWidth="1"/>
    <col min="6915" max="6915" width="12.75" style="1" customWidth="1"/>
    <col min="6916" max="6916" width="11.375" style="1" customWidth="1"/>
    <col min="6917" max="7165" width="9.125" style="1"/>
    <col min="7166" max="7166" width="13.125" style="1" customWidth="1"/>
    <col min="7167" max="7167" width="24.25" style="1" customWidth="1"/>
    <col min="7168" max="7168" width="20.25" style="1" customWidth="1"/>
    <col min="7169" max="7169" width="10.875" style="1" customWidth="1"/>
    <col min="7170" max="7170" width="11.75" style="1" customWidth="1"/>
    <col min="7171" max="7171" width="12.75" style="1" customWidth="1"/>
    <col min="7172" max="7172" width="11.375" style="1" customWidth="1"/>
    <col min="7173" max="7421" width="9.125" style="1"/>
    <col min="7422" max="7422" width="13.125" style="1" customWidth="1"/>
    <col min="7423" max="7423" width="24.25" style="1" customWidth="1"/>
    <col min="7424" max="7424" width="20.25" style="1" customWidth="1"/>
    <col min="7425" max="7425" width="10.875" style="1" customWidth="1"/>
    <col min="7426" max="7426" width="11.75" style="1" customWidth="1"/>
    <col min="7427" max="7427" width="12.75" style="1" customWidth="1"/>
    <col min="7428" max="7428" width="11.375" style="1" customWidth="1"/>
    <col min="7429" max="7677" width="9.125" style="1"/>
    <col min="7678" max="7678" width="13.125" style="1" customWidth="1"/>
    <col min="7679" max="7679" width="24.25" style="1" customWidth="1"/>
    <col min="7680" max="7680" width="20.25" style="1" customWidth="1"/>
    <col min="7681" max="7681" width="10.875" style="1" customWidth="1"/>
    <col min="7682" max="7682" width="11.75" style="1" customWidth="1"/>
    <col min="7683" max="7683" width="12.75" style="1" customWidth="1"/>
    <col min="7684" max="7684" width="11.375" style="1" customWidth="1"/>
    <col min="7685" max="7933" width="9.125" style="1"/>
    <col min="7934" max="7934" width="13.125" style="1" customWidth="1"/>
    <col min="7935" max="7935" width="24.25" style="1" customWidth="1"/>
    <col min="7936" max="7936" width="20.25" style="1" customWidth="1"/>
    <col min="7937" max="7937" width="10.875" style="1" customWidth="1"/>
    <col min="7938" max="7938" width="11.75" style="1" customWidth="1"/>
    <col min="7939" max="7939" width="12.75" style="1" customWidth="1"/>
    <col min="7940" max="7940" width="11.375" style="1" customWidth="1"/>
    <col min="7941" max="8189" width="9.125" style="1"/>
    <col min="8190" max="8190" width="13.125" style="1" customWidth="1"/>
    <col min="8191" max="8191" width="24.25" style="1" customWidth="1"/>
    <col min="8192" max="8192" width="20.25" style="1" customWidth="1"/>
    <col min="8193" max="8193" width="10.875" style="1" customWidth="1"/>
    <col min="8194" max="8194" width="11.75" style="1" customWidth="1"/>
    <col min="8195" max="8195" width="12.75" style="1" customWidth="1"/>
    <col min="8196" max="8196" width="11.375" style="1" customWidth="1"/>
    <col min="8197" max="8445" width="9.125" style="1"/>
    <col min="8446" max="8446" width="13.125" style="1" customWidth="1"/>
    <col min="8447" max="8447" width="24.25" style="1" customWidth="1"/>
    <col min="8448" max="8448" width="20.25" style="1" customWidth="1"/>
    <col min="8449" max="8449" width="10.875" style="1" customWidth="1"/>
    <col min="8450" max="8450" width="11.75" style="1" customWidth="1"/>
    <col min="8451" max="8451" width="12.75" style="1" customWidth="1"/>
    <col min="8452" max="8452" width="11.375" style="1" customWidth="1"/>
    <col min="8453" max="8701" width="9.125" style="1"/>
    <col min="8702" max="8702" width="13.125" style="1" customWidth="1"/>
    <col min="8703" max="8703" width="24.25" style="1" customWidth="1"/>
    <col min="8704" max="8704" width="20.25" style="1" customWidth="1"/>
    <col min="8705" max="8705" width="10.875" style="1" customWidth="1"/>
    <col min="8706" max="8706" width="11.75" style="1" customWidth="1"/>
    <col min="8707" max="8707" width="12.75" style="1" customWidth="1"/>
    <col min="8708" max="8708" width="11.375" style="1" customWidth="1"/>
    <col min="8709" max="8957" width="9.125" style="1"/>
    <col min="8958" max="8958" width="13.125" style="1" customWidth="1"/>
    <col min="8959" max="8959" width="24.25" style="1" customWidth="1"/>
    <col min="8960" max="8960" width="20.25" style="1" customWidth="1"/>
    <col min="8961" max="8961" width="10.875" style="1" customWidth="1"/>
    <col min="8962" max="8962" width="11.75" style="1" customWidth="1"/>
    <col min="8963" max="8963" width="12.75" style="1" customWidth="1"/>
    <col min="8964" max="8964" width="11.375" style="1" customWidth="1"/>
    <col min="8965" max="9213" width="9.125" style="1"/>
    <col min="9214" max="9214" width="13.125" style="1" customWidth="1"/>
    <col min="9215" max="9215" width="24.25" style="1" customWidth="1"/>
    <col min="9216" max="9216" width="20.25" style="1" customWidth="1"/>
    <col min="9217" max="9217" width="10.875" style="1" customWidth="1"/>
    <col min="9218" max="9218" width="11.75" style="1" customWidth="1"/>
    <col min="9219" max="9219" width="12.75" style="1" customWidth="1"/>
    <col min="9220" max="9220" width="11.375" style="1" customWidth="1"/>
    <col min="9221" max="9469" width="9.125" style="1"/>
    <col min="9470" max="9470" width="13.125" style="1" customWidth="1"/>
    <col min="9471" max="9471" width="24.25" style="1" customWidth="1"/>
    <col min="9472" max="9472" width="20.25" style="1" customWidth="1"/>
    <col min="9473" max="9473" width="10.875" style="1" customWidth="1"/>
    <col min="9474" max="9474" width="11.75" style="1" customWidth="1"/>
    <col min="9475" max="9475" width="12.75" style="1" customWidth="1"/>
    <col min="9476" max="9476" width="11.375" style="1" customWidth="1"/>
    <col min="9477" max="9725" width="9.125" style="1"/>
    <col min="9726" max="9726" width="13.125" style="1" customWidth="1"/>
    <col min="9727" max="9727" width="24.25" style="1" customWidth="1"/>
    <col min="9728" max="9728" width="20.25" style="1" customWidth="1"/>
    <col min="9729" max="9729" width="10.875" style="1" customWidth="1"/>
    <col min="9730" max="9730" width="11.75" style="1" customWidth="1"/>
    <col min="9731" max="9731" width="12.75" style="1" customWidth="1"/>
    <col min="9732" max="9732" width="11.375" style="1" customWidth="1"/>
    <col min="9733" max="9981" width="9.125" style="1"/>
    <col min="9982" max="9982" width="13.125" style="1" customWidth="1"/>
    <col min="9983" max="9983" width="24.25" style="1" customWidth="1"/>
    <col min="9984" max="9984" width="20.25" style="1" customWidth="1"/>
    <col min="9985" max="9985" width="10.875" style="1" customWidth="1"/>
    <col min="9986" max="9986" width="11.75" style="1" customWidth="1"/>
    <col min="9987" max="9987" width="12.75" style="1" customWidth="1"/>
    <col min="9988" max="9988" width="11.375" style="1" customWidth="1"/>
    <col min="9989" max="10237" width="9.125" style="1"/>
    <col min="10238" max="10238" width="13.125" style="1" customWidth="1"/>
    <col min="10239" max="10239" width="24.25" style="1" customWidth="1"/>
    <col min="10240" max="10240" width="20.25" style="1" customWidth="1"/>
    <col min="10241" max="10241" width="10.875" style="1" customWidth="1"/>
    <col min="10242" max="10242" width="11.75" style="1" customWidth="1"/>
    <col min="10243" max="10243" width="12.75" style="1" customWidth="1"/>
    <col min="10244" max="10244" width="11.375" style="1" customWidth="1"/>
    <col min="10245" max="10493" width="9.125" style="1"/>
    <col min="10494" max="10494" width="13.125" style="1" customWidth="1"/>
    <col min="10495" max="10495" width="24.25" style="1" customWidth="1"/>
    <col min="10496" max="10496" width="20.25" style="1" customWidth="1"/>
    <col min="10497" max="10497" width="10.875" style="1" customWidth="1"/>
    <col min="10498" max="10498" width="11.75" style="1" customWidth="1"/>
    <col min="10499" max="10499" width="12.75" style="1" customWidth="1"/>
    <col min="10500" max="10500" width="11.375" style="1" customWidth="1"/>
    <col min="10501" max="10749" width="9.125" style="1"/>
    <col min="10750" max="10750" width="13.125" style="1" customWidth="1"/>
    <col min="10751" max="10751" width="24.25" style="1" customWidth="1"/>
    <col min="10752" max="10752" width="20.25" style="1" customWidth="1"/>
    <col min="10753" max="10753" width="10.875" style="1" customWidth="1"/>
    <col min="10754" max="10754" width="11.75" style="1" customWidth="1"/>
    <col min="10755" max="10755" width="12.75" style="1" customWidth="1"/>
    <col min="10756" max="10756" width="11.375" style="1" customWidth="1"/>
    <col min="10757" max="11005" width="9.125" style="1"/>
    <col min="11006" max="11006" width="13.125" style="1" customWidth="1"/>
    <col min="11007" max="11007" width="24.25" style="1" customWidth="1"/>
    <col min="11008" max="11008" width="20.25" style="1" customWidth="1"/>
    <col min="11009" max="11009" width="10.875" style="1" customWidth="1"/>
    <col min="11010" max="11010" width="11.75" style="1" customWidth="1"/>
    <col min="11011" max="11011" width="12.75" style="1" customWidth="1"/>
    <col min="11012" max="11012" width="11.375" style="1" customWidth="1"/>
    <col min="11013" max="11261" width="9.125" style="1"/>
    <col min="11262" max="11262" width="13.125" style="1" customWidth="1"/>
    <col min="11263" max="11263" width="24.25" style="1" customWidth="1"/>
    <col min="11264" max="11264" width="20.25" style="1" customWidth="1"/>
    <col min="11265" max="11265" width="10.875" style="1" customWidth="1"/>
    <col min="11266" max="11266" width="11.75" style="1" customWidth="1"/>
    <col min="11267" max="11267" width="12.75" style="1" customWidth="1"/>
    <col min="11268" max="11268" width="11.375" style="1" customWidth="1"/>
    <col min="11269" max="11517" width="9.125" style="1"/>
    <col min="11518" max="11518" width="13.125" style="1" customWidth="1"/>
    <col min="11519" max="11519" width="24.25" style="1" customWidth="1"/>
    <col min="11520" max="11520" width="20.25" style="1" customWidth="1"/>
    <col min="11521" max="11521" width="10.875" style="1" customWidth="1"/>
    <col min="11522" max="11522" width="11.75" style="1" customWidth="1"/>
    <col min="11523" max="11523" width="12.75" style="1" customWidth="1"/>
    <col min="11524" max="11524" width="11.375" style="1" customWidth="1"/>
    <col min="11525" max="11773" width="9.125" style="1"/>
    <col min="11774" max="11774" width="13.125" style="1" customWidth="1"/>
    <col min="11775" max="11775" width="24.25" style="1" customWidth="1"/>
    <col min="11776" max="11776" width="20.25" style="1" customWidth="1"/>
    <col min="11777" max="11777" width="10.875" style="1" customWidth="1"/>
    <col min="11778" max="11778" width="11.75" style="1" customWidth="1"/>
    <col min="11779" max="11779" width="12.75" style="1" customWidth="1"/>
    <col min="11780" max="11780" width="11.375" style="1" customWidth="1"/>
    <col min="11781" max="12029" width="9.125" style="1"/>
    <col min="12030" max="12030" width="13.125" style="1" customWidth="1"/>
    <col min="12031" max="12031" width="24.25" style="1" customWidth="1"/>
    <col min="12032" max="12032" width="20.25" style="1" customWidth="1"/>
    <col min="12033" max="12033" width="10.875" style="1" customWidth="1"/>
    <col min="12034" max="12034" width="11.75" style="1" customWidth="1"/>
    <col min="12035" max="12035" width="12.75" style="1" customWidth="1"/>
    <col min="12036" max="12036" width="11.375" style="1" customWidth="1"/>
    <col min="12037" max="12285" width="9.125" style="1"/>
    <col min="12286" max="12286" width="13.125" style="1" customWidth="1"/>
    <col min="12287" max="12287" width="24.25" style="1" customWidth="1"/>
    <col min="12288" max="12288" width="20.25" style="1" customWidth="1"/>
    <col min="12289" max="12289" width="10.875" style="1" customWidth="1"/>
    <col min="12290" max="12290" width="11.75" style="1" customWidth="1"/>
    <col min="12291" max="12291" width="12.75" style="1" customWidth="1"/>
    <col min="12292" max="12292" width="11.375" style="1" customWidth="1"/>
    <col min="12293" max="12541" width="9.125" style="1"/>
    <col min="12542" max="12542" width="13.125" style="1" customWidth="1"/>
    <col min="12543" max="12543" width="24.25" style="1" customWidth="1"/>
    <col min="12544" max="12544" width="20.25" style="1" customWidth="1"/>
    <col min="12545" max="12545" width="10.875" style="1" customWidth="1"/>
    <col min="12546" max="12546" width="11.75" style="1" customWidth="1"/>
    <col min="12547" max="12547" width="12.75" style="1" customWidth="1"/>
    <col min="12548" max="12548" width="11.375" style="1" customWidth="1"/>
    <col min="12549" max="12797" width="9.125" style="1"/>
    <col min="12798" max="12798" width="13.125" style="1" customWidth="1"/>
    <col min="12799" max="12799" width="24.25" style="1" customWidth="1"/>
    <col min="12800" max="12800" width="20.25" style="1" customWidth="1"/>
    <col min="12801" max="12801" width="10.875" style="1" customWidth="1"/>
    <col min="12802" max="12802" width="11.75" style="1" customWidth="1"/>
    <col min="12803" max="12803" width="12.75" style="1" customWidth="1"/>
    <col min="12804" max="12804" width="11.375" style="1" customWidth="1"/>
    <col min="12805" max="13053" width="9.125" style="1"/>
    <col min="13054" max="13054" width="13.125" style="1" customWidth="1"/>
    <col min="13055" max="13055" width="24.25" style="1" customWidth="1"/>
    <col min="13056" max="13056" width="20.25" style="1" customWidth="1"/>
    <col min="13057" max="13057" width="10.875" style="1" customWidth="1"/>
    <col min="13058" max="13058" width="11.75" style="1" customWidth="1"/>
    <col min="13059" max="13059" width="12.75" style="1" customWidth="1"/>
    <col min="13060" max="13060" width="11.375" style="1" customWidth="1"/>
    <col min="13061" max="13309" width="9.125" style="1"/>
    <col min="13310" max="13310" width="13.125" style="1" customWidth="1"/>
    <col min="13311" max="13311" width="24.25" style="1" customWidth="1"/>
    <col min="13312" max="13312" width="20.25" style="1" customWidth="1"/>
    <col min="13313" max="13313" width="10.875" style="1" customWidth="1"/>
    <col min="13314" max="13314" width="11.75" style="1" customWidth="1"/>
    <col min="13315" max="13315" width="12.75" style="1" customWidth="1"/>
    <col min="13316" max="13316" width="11.375" style="1" customWidth="1"/>
    <col min="13317" max="13565" width="9.125" style="1"/>
    <col min="13566" max="13566" width="13.125" style="1" customWidth="1"/>
    <col min="13567" max="13567" width="24.25" style="1" customWidth="1"/>
    <col min="13568" max="13568" width="20.25" style="1" customWidth="1"/>
    <col min="13569" max="13569" width="10.875" style="1" customWidth="1"/>
    <col min="13570" max="13570" width="11.75" style="1" customWidth="1"/>
    <col min="13571" max="13571" width="12.75" style="1" customWidth="1"/>
    <col min="13572" max="13572" width="11.375" style="1" customWidth="1"/>
    <col min="13573" max="13821" width="9.125" style="1"/>
    <col min="13822" max="13822" width="13.125" style="1" customWidth="1"/>
    <col min="13823" max="13823" width="24.25" style="1" customWidth="1"/>
    <col min="13824" max="13824" width="20.25" style="1" customWidth="1"/>
    <col min="13825" max="13825" width="10.875" style="1" customWidth="1"/>
    <col min="13826" max="13826" width="11.75" style="1" customWidth="1"/>
    <col min="13827" max="13827" width="12.75" style="1" customWidth="1"/>
    <col min="13828" max="13828" width="11.375" style="1" customWidth="1"/>
    <col min="13829" max="14077" width="9.125" style="1"/>
    <col min="14078" max="14078" width="13.125" style="1" customWidth="1"/>
    <col min="14079" max="14079" width="24.25" style="1" customWidth="1"/>
    <col min="14080" max="14080" width="20.25" style="1" customWidth="1"/>
    <col min="14081" max="14081" width="10.875" style="1" customWidth="1"/>
    <col min="14082" max="14082" width="11.75" style="1" customWidth="1"/>
    <col min="14083" max="14083" width="12.75" style="1" customWidth="1"/>
    <col min="14084" max="14084" width="11.375" style="1" customWidth="1"/>
    <col min="14085" max="14333" width="9.125" style="1"/>
    <col min="14334" max="14334" width="13.125" style="1" customWidth="1"/>
    <col min="14335" max="14335" width="24.25" style="1" customWidth="1"/>
    <col min="14336" max="14336" width="20.25" style="1" customWidth="1"/>
    <col min="14337" max="14337" width="10.875" style="1" customWidth="1"/>
    <col min="14338" max="14338" width="11.75" style="1" customWidth="1"/>
    <col min="14339" max="14339" width="12.75" style="1" customWidth="1"/>
    <col min="14340" max="14340" width="11.375" style="1" customWidth="1"/>
    <col min="14341" max="14589" width="9.125" style="1"/>
    <col min="14590" max="14590" width="13.125" style="1" customWidth="1"/>
    <col min="14591" max="14591" width="24.25" style="1" customWidth="1"/>
    <col min="14592" max="14592" width="20.25" style="1" customWidth="1"/>
    <col min="14593" max="14593" width="10.875" style="1" customWidth="1"/>
    <col min="14594" max="14594" width="11.75" style="1" customWidth="1"/>
    <col min="14595" max="14595" width="12.75" style="1" customWidth="1"/>
    <col min="14596" max="14596" width="11.375" style="1" customWidth="1"/>
    <col min="14597" max="14845" width="9.125" style="1"/>
    <col min="14846" max="14846" width="13.125" style="1" customWidth="1"/>
    <col min="14847" max="14847" width="24.25" style="1" customWidth="1"/>
    <col min="14848" max="14848" width="20.25" style="1" customWidth="1"/>
    <col min="14849" max="14849" width="10.875" style="1" customWidth="1"/>
    <col min="14850" max="14850" width="11.75" style="1" customWidth="1"/>
    <col min="14851" max="14851" width="12.75" style="1" customWidth="1"/>
    <col min="14852" max="14852" width="11.375" style="1" customWidth="1"/>
    <col min="14853" max="15101" width="9.125" style="1"/>
    <col min="15102" max="15102" width="13.125" style="1" customWidth="1"/>
    <col min="15103" max="15103" width="24.25" style="1" customWidth="1"/>
    <col min="15104" max="15104" width="20.25" style="1" customWidth="1"/>
    <col min="15105" max="15105" width="10.875" style="1" customWidth="1"/>
    <col min="15106" max="15106" width="11.75" style="1" customWidth="1"/>
    <col min="15107" max="15107" width="12.75" style="1" customWidth="1"/>
    <col min="15108" max="15108" width="11.375" style="1" customWidth="1"/>
    <col min="15109" max="15357" width="9.125" style="1"/>
    <col min="15358" max="15358" width="13.125" style="1" customWidth="1"/>
    <col min="15359" max="15359" width="24.25" style="1" customWidth="1"/>
    <col min="15360" max="15360" width="20.25" style="1" customWidth="1"/>
    <col min="15361" max="15361" width="10.875" style="1" customWidth="1"/>
    <col min="15362" max="15362" width="11.75" style="1" customWidth="1"/>
    <col min="15363" max="15363" width="12.75" style="1" customWidth="1"/>
    <col min="15364" max="15364" width="11.375" style="1" customWidth="1"/>
    <col min="15365" max="15613" width="9.125" style="1"/>
    <col min="15614" max="15614" width="13.125" style="1" customWidth="1"/>
    <col min="15615" max="15615" width="24.25" style="1" customWidth="1"/>
    <col min="15616" max="15616" width="20.25" style="1" customWidth="1"/>
    <col min="15617" max="15617" width="10.875" style="1" customWidth="1"/>
    <col min="15618" max="15618" width="11.75" style="1" customWidth="1"/>
    <col min="15619" max="15619" width="12.75" style="1" customWidth="1"/>
    <col min="15620" max="15620" width="11.375" style="1" customWidth="1"/>
    <col min="15621" max="15869" width="9.125" style="1"/>
    <col min="15870" max="15870" width="13.125" style="1" customWidth="1"/>
    <col min="15871" max="15871" width="24.25" style="1" customWidth="1"/>
    <col min="15872" max="15872" width="20.25" style="1" customWidth="1"/>
    <col min="15873" max="15873" width="10.875" style="1" customWidth="1"/>
    <col min="15874" max="15874" width="11.75" style="1" customWidth="1"/>
    <col min="15875" max="15875" width="12.75" style="1" customWidth="1"/>
    <col min="15876" max="15876" width="11.375" style="1" customWidth="1"/>
    <col min="15877" max="16125" width="9.125" style="1"/>
    <col min="16126" max="16126" width="13.125" style="1" customWidth="1"/>
    <col min="16127" max="16127" width="24.25" style="1" customWidth="1"/>
    <col min="16128" max="16128" width="20.25" style="1" customWidth="1"/>
    <col min="16129" max="16129" width="10.875" style="1" customWidth="1"/>
    <col min="16130" max="16130" width="11.75" style="1" customWidth="1"/>
    <col min="16131" max="16131" width="12.75" style="1" customWidth="1"/>
    <col min="16132" max="16132" width="11.375" style="1" customWidth="1"/>
    <col min="16133" max="16384" width="9.125" style="1"/>
  </cols>
  <sheetData>
    <row r="2" spans="1:5">
      <c r="A2" s="175" t="s">
        <v>20</v>
      </c>
      <c r="B2" s="175" t="s">
        <v>21</v>
      </c>
      <c r="C2" s="175"/>
      <c r="D2" s="175"/>
      <c r="E2" s="175"/>
    </row>
    <row r="3" spans="1:5">
      <c r="A3" s="175" t="s">
        <v>22</v>
      </c>
      <c r="B3" s="175" t="s">
        <v>165</v>
      </c>
      <c r="C3" s="175"/>
      <c r="D3" s="175"/>
      <c r="E3" s="175"/>
    </row>
    <row r="4" spans="1:5">
      <c r="A4" s="175" t="s">
        <v>23</v>
      </c>
      <c r="B4" s="176" t="s">
        <v>276</v>
      </c>
      <c r="C4" s="175"/>
      <c r="D4" s="175"/>
      <c r="E4" s="175"/>
    </row>
    <row r="5" spans="1:5">
      <c r="A5" s="175" t="s">
        <v>24</v>
      </c>
      <c r="B5" s="175" t="s">
        <v>25</v>
      </c>
      <c r="C5" s="175"/>
      <c r="D5" s="175"/>
      <c r="E5" s="175"/>
    </row>
    <row r="6" spans="1:5">
      <c r="A6" s="175" t="s">
        <v>26</v>
      </c>
      <c r="B6" s="175" t="s">
        <v>27</v>
      </c>
      <c r="C6" s="175"/>
      <c r="D6" s="175"/>
      <c r="E6" s="175"/>
    </row>
    <row r="7" spans="1:5">
      <c r="A7" s="175" t="s">
        <v>28</v>
      </c>
      <c r="B7" s="176" t="s">
        <v>166</v>
      </c>
      <c r="C7" s="175"/>
      <c r="D7" s="175"/>
      <c r="E7" s="175"/>
    </row>
    <row r="8" spans="1:5">
      <c r="A8" s="175" t="s">
        <v>29</v>
      </c>
      <c r="B8" s="175" t="s">
        <v>30</v>
      </c>
      <c r="C8" s="175"/>
      <c r="D8" s="175"/>
      <c r="E8" s="175"/>
    </row>
    <row r="9" spans="1:5" ht="14.3">
      <c r="A9" s="175" t="s">
        <v>31</v>
      </c>
      <c r="B9" s="177" t="s">
        <v>32</v>
      </c>
      <c r="C9" s="175"/>
      <c r="D9" s="175"/>
      <c r="E9" s="175"/>
    </row>
    <row r="10" spans="1:5">
      <c r="A10" s="175" t="s">
        <v>33</v>
      </c>
      <c r="B10" s="175" t="s">
        <v>34</v>
      </c>
      <c r="C10" s="175"/>
      <c r="D10" s="175"/>
      <c r="E10" s="175"/>
    </row>
    <row r="12" spans="1:5">
      <c r="A12" s="256" t="s">
        <v>35</v>
      </c>
      <c r="B12" s="257" t="s">
        <v>36</v>
      </c>
      <c r="C12" s="257" t="s">
        <v>37</v>
      </c>
      <c r="D12" s="258">
        <v>44805</v>
      </c>
    </row>
    <row r="13" spans="1:5">
      <c r="A13" s="178"/>
      <c r="B13" s="179"/>
      <c r="C13" s="179"/>
      <c r="D13" s="259">
        <v>44865</v>
      </c>
    </row>
    <row r="14" spans="1:5">
      <c r="A14" s="260" t="s">
        <v>44</v>
      </c>
      <c r="B14" s="260" t="s">
        <v>267</v>
      </c>
      <c r="C14" s="260" t="s">
        <v>38</v>
      </c>
      <c r="D14" s="261">
        <v>79</v>
      </c>
    </row>
    <row r="15" spans="1:5">
      <c r="A15" s="262" t="s">
        <v>45</v>
      </c>
      <c r="B15" s="263" t="s">
        <v>267</v>
      </c>
      <c r="C15" s="262" t="s">
        <v>39</v>
      </c>
      <c r="D15" s="261">
        <f>+D14</f>
        <v>79</v>
      </c>
    </row>
    <row r="16" spans="1:5">
      <c r="A16" s="263" t="s">
        <v>44</v>
      </c>
      <c r="B16" s="262" t="s">
        <v>267</v>
      </c>
      <c r="C16" s="263" t="s">
        <v>40</v>
      </c>
      <c r="D16" s="261">
        <f>+D14+43</f>
        <v>122</v>
      </c>
    </row>
    <row r="17" spans="1:5">
      <c r="A17" s="262" t="s">
        <v>44</v>
      </c>
      <c r="B17" s="262" t="s">
        <v>267</v>
      </c>
      <c r="C17" s="262" t="s">
        <v>41</v>
      </c>
      <c r="D17" s="261">
        <f>+D14+28</f>
        <v>107</v>
      </c>
    </row>
    <row r="18" spans="1:5">
      <c r="A18" s="264" t="s">
        <v>44</v>
      </c>
      <c r="B18" s="264" t="s">
        <v>267</v>
      </c>
      <c r="C18" s="264" t="s">
        <v>42</v>
      </c>
      <c r="D18" s="265">
        <f>+D14+12</f>
        <v>91</v>
      </c>
    </row>
    <row r="19" spans="1:5">
      <c r="A19" s="260" t="s">
        <v>44</v>
      </c>
      <c r="B19" s="260" t="s">
        <v>277</v>
      </c>
      <c r="C19" s="260" t="s">
        <v>38</v>
      </c>
      <c r="D19" s="261">
        <v>114</v>
      </c>
    </row>
    <row r="20" spans="1:5">
      <c r="A20" s="262" t="s">
        <v>45</v>
      </c>
      <c r="B20" s="263" t="s">
        <v>277</v>
      </c>
      <c r="C20" s="262" t="s">
        <v>39</v>
      </c>
      <c r="D20" s="261">
        <f>+D19</f>
        <v>114</v>
      </c>
    </row>
    <row r="21" spans="1:5">
      <c r="A21" s="263" t="s">
        <v>44</v>
      </c>
      <c r="B21" s="262" t="s">
        <v>277</v>
      </c>
      <c r="C21" s="262" t="s">
        <v>40</v>
      </c>
      <c r="D21" s="261">
        <f>+D19+43</f>
        <v>157</v>
      </c>
    </row>
    <row r="22" spans="1:5">
      <c r="A22" s="262" t="s">
        <v>44</v>
      </c>
      <c r="B22" s="262" t="s">
        <v>277</v>
      </c>
      <c r="C22" s="262" t="s">
        <v>41</v>
      </c>
      <c r="D22" s="261">
        <f>+D19+28</f>
        <v>142</v>
      </c>
    </row>
    <row r="23" spans="1:5">
      <c r="A23" s="264" t="s">
        <v>44</v>
      </c>
      <c r="B23" s="264" t="s">
        <v>277</v>
      </c>
      <c r="C23" s="264" t="s">
        <v>42</v>
      </c>
      <c r="D23" s="265">
        <f>+D19+12</f>
        <v>126</v>
      </c>
    </row>
    <row r="24" spans="1:5">
      <c r="A24" s="260" t="s">
        <v>44</v>
      </c>
      <c r="B24" s="260" t="s">
        <v>236</v>
      </c>
      <c r="C24" s="260" t="s">
        <v>38</v>
      </c>
      <c r="D24" s="261">
        <v>114</v>
      </c>
    </row>
    <row r="25" spans="1:5">
      <c r="A25" s="262" t="s">
        <v>45</v>
      </c>
      <c r="B25" s="263" t="s">
        <v>236</v>
      </c>
      <c r="C25" s="262" t="s">
        <v>39</v>
      </c>
      <c r="D25" s="261">
        <f>+D24</f>
        <v>114</v>
      </c>
    </row>
    <row r="26" spans="1:5">
      <c r="A26" s="263" t="s">
        <v>44</v>
      </c>
      <c r="B26" s="262" t="s">
        <v>236</v>
      </c>
      <c r="C26" s="262" t="s">
        <v>40</v>
      </c>
      <c r="D26" s="261">
        <f>+D24+43</f>
        <v>157</v>
      </c>
    </row>
    <row r="27" spans="1:5">
      <c r="A27" s="262" t="s">
        <v>44</v>
      </c>
      <c r="B27" s="262" t="s">
        <v>236</v>
      </c>
      <c r="C27" s="262" t="s">
        <v>41</v>
      </c>
      <c r="D27" s="261">
        <f>+D24+28</f>
        <v>142</v>
      </c>
    </row>
    <row r="28" spans="1:5">
      <c r="A28" s="264" t="s">
        <v>44</v>
      </c>
      <c r="B28" s="264" t="s">
        <v>236</v>
      </c>
      <c r="C28" s="264" t="s">
        <v>42</v>
      </c>
      <c r="D28" s="265">
        <f>+D24+12</f>
        <v>126</v>
      </c>
    </row>
    <row r="29" spans="1:5">
      <c r="A29" s="175"/>
      <c r="B29" s="175"/>
      <c r="C29" s="175"/>
      <c r="D29" s="175"/>
      <c r="E29" s="175"/>
    </row>
    <row r="30" spans="1:5" ht="14.3">
      <c r="A30" s="177" t="s">
        <v>471</v>
      </c>
      <c r="B30" s="175"/>
      <c r="C30" s="175"/>
      <c r="D30" s="175"/>
      <c r="E30" s="175"/>
    </row>
    <row r="31" spans="1:5">
      <c r="A31" s="184" t="s">
        <v>472</v>
      </c>
      <c r="B31" s="175"/>
      <c r="C31" s="175"/>
      <c r="D31" s="175"/>
      <c r="E31" s="175"/>
    </row>
    <row r="32" spans="1:5">
      <c r="A32" s="1" t="s">
        <v>480</v>
      </c>
    </row>
    <row r="33" spans="1:1">
      <c r="A33" s="1" t="s">
        <v>481</v>
      </c>
    </row>
    <row r="36" spans="1:1" ht="14.3">
      <c r="A36" s="29" t="s">
        <v>469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1"/>
  <sheetViews>
    <sheetView topLeftCell="A7" workbookViewId="0">
      <selection activeCell="E20" sqref="E20"/>
    </sheetView>
  </sheetViews>
  <sheetFormatPr defaultColWidth="9.125" defaultRowHeight="12.9"/>
  <cols>
    <col min="1" max="1" width="17.75" style="1" customWidth="1"/>
    <col min="2" max="2" width="23.375" style="1" customWidth="1"/>
    <col min="3" max="3" width="20.25" style="1" customWidth="1"/>
    <col min="4" max="8" width="12.25" style="34" customWidth="1"/>
    <col min="9" max="9" width="11.75" style="34" customWidth="1"/>
    <col min="10" max="10" width="12.75" style="34" customWidth="1"/>
    <col min="11" max="16384" width="9.125" style="1"/>
  </cols>
  <sheetData>
    <row r="2" spans="1:10">
      <c r="A2" s="1" t="s">
        <v>20</v>
      </c>
      <c r="B2" s="1" t="s">
        <v>21</v>
      </c>
    </row>
    <row r="3" spans="1:10">
      <c r="A3" s="1" t="s">
        <v>22</v>
      </c>
      <c r="B3" s="1" t="s">
        <v>165</v>
      </c>
    </row>
    <row r="4" spans="1:10">
      <c r="A4" s="1" t="s">
        <v>23</v>
      </c>
      <c r="B4" s="1" t="s">
        <v>292</v>
      </c>
    </row>
    <row r="5" spans="1:10">
      <c r="A5" s="1" t="s">
        <v>24</v>
      </c>
      <c r="B5" s="1" t="s">
        <v>25</v>
      </c>
    </row>
    <row r="6" spans="1:10">
      <c r="A6" s="1" t="s">
        <v>26</v>
      </c>
      <c r="B6" s="1" t="s">
        <v>27</v>
      </c>
    </row>
    <row r="7" spans="1:10">
      <c r="A7" s="1" t="s">
        <v>28</v>
      </c>
      <c r="B7" s="1" t="s">
        <v>274</v>
      </c>
    </row>
    <row r="8" spans="1:10">
      <c r="A8" s="1" t="s">
        <v>29</v>
      </c>
      <c r="B8" s="1" t="s">
        <v>30</v>
      </c>
    </row>
    <row r="9" spans="1:10" ht="14.3">
      <c r="A9" s="1" t="s">
        <v>31</v>
      </c>
      <c r="B9" s="29" t="s">
        <v>32</v>
      </c>
      <c r="J9" s="1"/>
    </row>
    <row r="10" spans="1:10">
      <c r="A10" s="1" t="s">
        <v>33</v>
      </c>
      <c r="B10" s="1" t="s">
        <v>34</v>
      </c>
      <c r="I10" s="1"/>
      <c r="J10" s="1"/>
    </row>
    <row r="11" spans="1:10">
      <c r="I11" s="1"/>
      <c r="J11" s="1"/>
    </row>
    <row r="12" spans="1:10">
      <c r="A12" s="158" t="s">
        <v>35</v>
      </c>
      <c r="B12" s="225" t="s">
        <v>36</v>
      </c>
      <c r="C12" s="124" t="s">
        <v>37</v>
      </c>
      <c r="D12" s="164">
        <v>44599</v>
      </c>
      <c r="E12" s="1"/>
      <c r="F12" s="1"/>
      <c r="G12" s="1"/>
      <c r="H12" s="1"/>
      <c r="I12" s="1"/>
      <c r="J12" s="1"/>
    </row>
    <row r="13" spans="1:10" ht="14.3">
      <c r="A13" s="165"/>
      <c r="B13" s="238"/>
      <c r="C13" s="159"/>
      <c r="D13" s="91">
        <v>44865</v>
      </c>
      <c r="E13" s="1"/>
      <c r="F13" s="1"/>
      <c r="G13" s="1"/>
      <c r="H13" s="1"/>
      <c r="I13" s="1"/>
      <c r="J13" s="1"/>
    </row>
    <row r="14" spans="1:10" ht="14.3">
      <c r="A14" s="170" t="s">
        <v>44</v>
      </c>
      <c r="B14" s="167" t="s">
        <v>294</v>
      </c>
      <c r="C14" s="167" t="s">
        <v>38</v>
      </c>
      <c r="D14" s="200">
        <v>60</v>
      </c>
      <c r="E14" s="1"/>
      <c r="F14" s="1"/>
      <c r="G14" s="1"/>
      <c r="H14" s="1"/>
      <c r="I14" s="1"/>
      <c r="J14" s="1"/>
    </row>
    <row r="15" spans="1:10" ht="14.3">
      <c r="A15" s="170" t="s">
        <v>45</v>
      </c>
      <c r="B15" s="161" t="s">
        <v>294</v>
      </c>
      <c r="C15" s="161" t="s">
        <v>39</v>
      </c>
      <c r="D15" s="160">
        <f>+D14</f>
        <v>60</v>
      </c>
      <c r="E15" s="1"/>
      <c r="F15" s="1"/>
      <c r="G15" s="1"/>
      <c r="H15" s="1"/>
      <c r="I15" s="1"/>
      <c r="J15" s="1"/>
    </row>
    <row r="16" spans="1:10" ht="14.3">
      <c r="A16" s="64" t="s">
        <v>44</v>
      </c>
      <c r="B16" s="161" t="s">
        <v>294</v>
      </c>
      <c r="C16" s="161" t="s">
        <v>42</v>
      </c>
      <c r="D16" s="74">
        <f>+D14+10</f>
        <v>70</v>
      </c>
      <c r="E16" s="1"/>
      <c r="F16" s="1"/>
      <c r="G16" s="1"/>
      <c r="H16" s="1"/>
      <c r="I16" s="1"/>
      <c r="J16" s="1"/>
    </row>
    <row r="17" spans="1:10" ht="14.3">
      <c r="A17" s="170" t="s">
        <v>44</v>
      </c>
      <c r="B17" s="167" t="s">
        <v>295</v>
      </c>
      <c r="C17" s="167" t="s">
        <v>38</v>
      </c>
      <c r="D17" s="200">
        <v>65</v>
      </c>
      <c r="E17" s="1"/>
      <c r="F17" s="1"/>
      <c r="G17" s="1"/>
      <c r="H17" s="1"/>
      <c r="I17" s="1"/>
      <c r="J17" s="1"/>
    </row>
    <row r="18" spans="1:10" ht="14.3">
      <c r="A18" s="170" t="s">
        <v>45</v>
      </c>
      <c r="B18" s="161" t="s">
        <v>295</v>
      </c>
      <c r="C18" s="161" t="s">
        <v>39</v>
      </c>
      <c r="D18" s="160">
        <f>+D17</f>
        <v>65</v>
      </c>
      <c r="E18" s="1"/>
      <c r="F18" s="1"/>
      <c r="G18" s="1"/>
      <c r="H18" s="1"/>
      <c r="I18" s="1"/>
      <c r="J18" s="1"/>
    </row>
    <row r="19" spans="1:10" ht="14.3">
      <c r="A19" s="64" t="s">
        <v>44</v>
      </c>
      <c r="B19" s="161" t="s">
        <v>295</v>
      </c>
      <c r="C19" s="161" t="s">
        <v>42</v>
      </c>
      <c r="D19" s="74">
        <f>+D17+10</f>
        <v>75</v>
      </c>
      <c r="E19" s="1"/>
      <c r="F19" s="1"/>
      <c r="G19" s="1"/>
      <c r="H19" s="1"/>
      <c r="I19" s="1"/>
      <c r="J19" s="1"/>
    </row>
    <row r="20" spans="1:10" ht="14.3">
      <c r="A20" s="170" t="s">
        <v>44</v>
      </c>
      <c r="B20" s="167" t="s">
        <v>296</v>
      </c>
      <c r="C20" s="167" t="s">
        <v>38</v>
      </c>
      <c r="D20" s="200">
        <v>114</v>
      </c>
      <c r="E20" s="1"/>
      <c r="F20" s="1"/>
      <c r="G20" s="1"/>
      <c r="H20" s="1"/>
      <c r="I20" s="1"/>
      <c r="J20" s="1"/>
    </row>
    <row r="21" spans="1:10" ht="14.3">
      <c r="A21" s="170" t="s">
        <v>45</v>
      </c>
      <c r="B21" s="161" t="s">
        <v>296</v>
      </c>
      <c r="C21" s="161" t="s">
        <v>39</v>
      </c>
      <c r="D21" s="160">
        <f>+D20</f>
        <v>114</v>
      </c>
      <c r="E21" s="1"/>
      <c r="G21" s="1"/>
      <c r="H21" s="1"/>
      <c r="I21" s="1"/>
      <c r="J21" s="1"/>
    </row>
    <row r="22" spans="1:10" ht="14.3">
      <c r="A22" s="165" t="s">
        <v>44</v>
      </c>
      <c r="B22" s="64" t="s">
        <v>296</v>
      </c>
      <c r="C22" s="64" t="s">
        <v>42</v>
      </c>
      <c r="D22" s="74">
        <f>+D20+10</f>
        <v>124</v>
      </c>
      <c r="E22" s="1"/>
      <c r="G22" s="1"/>
      <c r="H22" s="1"/>
      <c r="I22" s="1"/>
      <c r="J22" s="1"/>
    </row>
    <row r="23" spans="1:10">
      <c r="A23" s="1" t="s">
        <v>293</v>
      </c>
    </row>
    <row r="24" spans="1:10">
      <c r="I24" s="1"/>
      <c r="J24" s="1"/>
    </row>
    <row r="26" spans="1:10" ht="14.3">
      <c r="A26" s="29" t="s">
        <v>273</v>
      </c>
      <c r="D26" s="1"/>
      <c r="E26" s="1"/>
      <c r="F26" s="1"/>
      <c r="G26" s="1"/>
      <c r="H26" s="1"/>
    </row>
    <row r="38" spans="4:10">
      <c r="I38" s="1"/>
      <c r="J38" s="1"/>
    </row>
    <row r="39" spans="4:10">
      <c r="I39" s="1"/>
      <c r="J39" s="1"/>
    </row>
    <row r="40" spans="4:10">
      <c r="D40" s="1"/>
      <c r="E40" s="1"/>
      <c r="F40" s="1"/>
      <c r="G40" s="1"/>
      <c r="H40" s="1"/>
      <c r="I40" s="1"/>
      <c r="J40" s="1"/>
    </row>
    <row r="41" spans="4:10">
      <c r="D41" s="1"/>
      <c r="E41" s="1"/>
      <c r="F41" s="1"/>
      <c r="G41" s="1"/>
      <c r="H41" s="1"/>
      <c r="I41" s="1"/>
      <c r="J41" s="1"/>
    </row>
    <row r="42" spans="4:10">
      <c r="D42" s="1"/>
      <c r="E42" s="1"/>
      <c r="F42" s="1"/>
      <c r="G42" s="1"/>
      <c r="H42" s="1"/>
      <c r="I42" s="1"/>
      <c r="J42" s="1"/>
    </row>
    <row r="43" spans="4:10">
      <c r="D43" s="1"/>
      <c r="E43" s="1"/>
      <c r="F43" s="1"/>
      <c r="G43" s="1"/>
      <c r="H43" s="1"/>
    </row>
    <row r="44" spans="4:10">
      <c r="D44" s="1"/>
      <c r="E44" s="1"/>
      <c r="F44" s="1"/>
      <c r="G44" s="1"/>
      <c r="H44" s="1"/>
      <c r="I44" s="1"/>
      <c r="J44" s="1"/>
    </row>
    <row r="45" spans="4:10">
      <c r="I45" s="1"/>
      <c r="J45" s="1"/>
    </row>
    <row r="46" spans="4:10">
      <c r="D46" s="1"/>
      <c r="E46" s="1"/>
      <c r="F46" s="1"/>
      <c r="G46" s="1"/>
      <c r="H46" s="1"/>
      <c r="I46" s="1"/>
      <c r="J46" s="1"/>
    </row>
    <row r="47" spans="4:10">
      <c r="D47" s="1"/>
      <c r="E47" s="1"/>
      <c r="F47" s="1"/>
      <c r="G47" s="1"/>
      <c r="H47" s="1"/>
      <c r="I47" s="1"/>
      <c r="J47" s="1"/>
    </row>
    <row r="48" spans="4:10">
      <c r="D48" s="1"/>
      <c r="E48" s="1"/>
      <c r="F48" s="1"/>
      <c r="G48" s="1"/>
      <c r="H48" s="1"/>
      <c r="I48" s="1"/>
      <c r="J48" s="1"/>
    </row>
    <row r="49" spans="4:10">
      <c r="D49" s="1"/>
      <c r="E49" s="1"/>
      <c r="F49" s="1"/>
      <c r="G49" s="1"/>
      <c r="H49" s="1"/>
    </row>
    <row r="50" spans="4:10">
      <c r="D50" s="1"/>
      <c r="E50" s="1"/>
      <c r="F50" s="1"/>
      <c r="G50" s="1"/>
      <c r="H50" s="1"/>
      <c r="I50" s="1"/>
      <c r="J50" s="1"/>
    </row>
    <row r="52" spans="4:10">
      <c r="D52" s="1"/>
      <c r="E52" s="1"/>
      <c r="F52" s="1"/>
      <c r="G52" s="1"/>
      <c r="H52" s="1"/>
      <c r="I52" s="1"/>
      <c r="J52" s="1"/>
    </row>
    <row r="53" spans="4:10">
      <c r="I53" s="1"/>
      <c r="J53" s="1"/>
    </row>
    <row r="54" spans="4:10">
      <c r="D54" s="1"/>
      <c r="E54" s="1"/>
      <c r="F54" s="1"/>
      <c r="G54" s="1"/>
      <c r="H54" s="1"/>
      <c r="I54" s="1"/>
      <c r="J54" s="1"/>
    </row>
    <row r="55" spans="4:10">
      <c r="D55" s="1"/>
      <c r="E55" s="1"/>
      <c r="F55" s="1"/>
      <c r="G55" s="1"/>
      <c r="H55" s="1"/>
      <c r="I55" s="1"/>
      <c r="J55" s="1"/>
    </row>
    <row r="56" spans="4:10">
      <c r="D56" s="1"/>
      <c r="E56" s="1"/>
      <c r="F56" s="1"/>
      <c r="G56" s="1"/>
      <c r="H56" s="1"/>
      <c r="I56" s="1"/>
      <c r="J56" s="1"/>
    </row>
    <row r="57" spans="4:10">
      <c r="D57" s="1"/>
      <c r="E57" s="1"/>
      <c r="F57" s="1"/>
      <c r="G57" s="1"/>
      <c r="H57" s="1"/>
      <c r="I57" s="1"/>
      <c r="J57" s="1"/>
    </row>
    <row r="58" spans="4:10">
      <c r="D58" s="1"/>
      <c r="E58" s="1"/>
      <c r="F58" s="1"/>
      <c r="G58" s="1"/>
      <c r="H58" s="1"/>
      <c r="I58" s="1"/>
      <c r="J58" s="1"/>
    </row>
    <row r="59" spans="4:10">
      <c r="D59" s="1"/>
      <c r="E59" s="1"/>
      <c r="F59" s="1"/>
      <c r="G59" s="1"/>
      <c r="H59" s="1"/>
      <c r="I59" s="1"/>
      <c r="J59" s="1"/>
    </row>
    <row r="60" spans="4:10">
      <c r="D60" s="1"/>
      <c r="E60" s="1"/>
      <c r="F60" s="1"/>
      <c r="G60" s="1"/>
      <c r="H60" s="1"/>
      <c r="I60" s="1"/>
      <c r="J60" s="1"/>
    </row>
    <row r="61" spans="4:10">
      <c r="D61" s="1"/>
      <c r="E61" s="1"/>
      <c r="F61" s="1"/>
      <c r="G61" s="1"/>
      <c r="H61" s="1"/>
    </row>
    <row r="62" spans="4:10">
      <c r="D62" s="1"/>
      <c r="E62" s="1"/>
      <c r="F62" s="1"/>
      <c r="G62" s="1"/>
      <c r="H62" s="1"/>
      <c r="I62" s="1"/>
      <c r="J62" s="1"/>
    </row>
    <row r="63" spans="4:10">
      <c r="I63" s="1"/>
      <c r="J63" s="1"/>
    </row>
    <row r="64" spans="4:10">
      <c r="D64" s="1"/>
      <c r="E64" s="1"/>
      <c r="F64" s="1"/>
      <c r="G64" s="1"/>
      <c r="H64" s="1"/>
      <c r="I64" s="1"/>
      <c r="J64" s="1"/>
    </row>
    <row r="65" spans="4:10">
      <c r="D65" s="1"/>
      <c r="E65" s="1"/>
      <c r="F65" s="1"/>
      <c r="G65" s="1"/>
      <c r="H65" s="1"/>
      <c r="I65" s="1"/>
      <c r="J65" s="1"/>
    </row>
    <row r="66" spans="4:10">
      <c r="D66" s="1"/>
      <c r="E66" s="1"/>
      <c r="F66" s="1"/>
      <c r="G66" s="1"/>
      <c r="H66" s="1"/>
      <c r="I66" s="1"/>
      <c r="J66" s="1"/>
    </row>
    <row r="67" spans="4:10">
      <c r="D67" s="1"/>
      <c r="E67" s="1"/>
      <c r="F67" s="1"/>
      <c r="G67" s="1"/>
      <c r="H67" s="1"/>
      <c r="I67" s="1"/>
      <c r="J67" s="1"/>
    </row>
    <row r="68" spans="4:10">
      <c r="D68" s="1"/>
      <c r="E68" s="1"/>
      <c r="F68" s="1"/>
      <c r="G68" s="1"/>
      <c r="H68" s="1"/>
      <c r="I68" s="1"/>
      <c r="J68" s="1"/>
    </row>
    <row r="69" spans="4:10">
      <c r="D69" s="1"/>
      <c r="E69" s="1"/>
      <c r="F69" s="1"/>
      <c r="G69" s="1"/>
      <c r="H69" s="1"/>
      <c r="I69" s="1"/>
      <c r="J69" s="1"/>
    </row>
    <row r="70" spans="4:10">
      <c r="D70" s="1"/>
      <c r="E70" s="1"/>
      <c r="F70" s="1"/>
      <c r="G70" s="1"/>
      <c r="H70" s="1"/>
      <c r="I70" s="1"/>
      <c r="J70" s="1"/>
    </row>
    <row r="71" spans="4:10">
      <c r="D71" s="1"/>
      <c r="E71" s="1"/>
      <c r="F71" s="1"/>
      <c r="G71" s="1"/>
      <c r="H71" s="1"/>
      <c r="I71" s="1"/>
      <c r="J71" s="1"/>
    </row>
    <row r="72" spans="4:10">
      <c r="D72" s="1"/>
      <c r="E72" s="1"/>
      <c r="F72" s="1"/>
      <c r="G72" s="1"/>
      <c r="H72" s="1"/>
      <c r="I72" s="1"/>
      <c r="J72" s="1"/>
    </row>
    <row r="73" spans="4:10">
      <c r="D73" s="1"/>
      <c r="E73" s="1"/>
      <c r="F73" s="1"/>
      <c r="G73" s="1"/>
      <c r="H73" s="1"/>
      <c r="I73" s="1"/>
      <c r="J73" s="1"/>
    </row>
    <row r="74" spans="4:10">
      <c r="D74" s="1"/>
      <c r="E74" s="1"/>
      <c r="F74" s="1"/>
      <c r="G74" s="1"/>
      <c r="H74" s="1"/>
      <c r="I74" s="1"/>
      <c r="J74" s="1"/>
    </row>
    <row r="75" spans="4:10">
      <c r="D75" s="1"/>
      <c r="E75" s="1"/>
      <c r="F75" s="1"/>
      <c r="G75" s="1"/>
      <c r="H75" s="1"/>
      <c r="I75" s="1"/>
      <c r="J75" s="1"/>
    </row>
    <row r="76" spans="4:10">
      <c r="D76" s="1"/>
      <c r="E76" s="1"/>
      <c r="F76" s="1"/>
      <c r="G76" s="1"/>
      <c r="H76" s="1"/>
      <c r="I76" s="1"/>
      <c r="J76" s="1"/>
    </row>
    <row r="77" spans="4:10">
      <c r="D77" s="1"/>
      <c r="E77" s="1"/>
      <c r="F77" s="1"/>
      <c r="G77" s="1"/>
      <c r="H77" s="1"/>
      <c r="I77" s="1"/>
      <c r="J77" s="1"/>
    </row>
    <row r="78" spans="4:10">
      <c r="D78" s="1"/>
      <c r="E78" s="1"/>
      <c r="F78" s="1"/>
      <c r="G78" s="1"/>
      <c r="H78" s="1"/>
      <c r="I78" s="1"/>
      <c r="J78" s="1"/>
    </row>
    <row r="79" spans="4:10">
      <c r="D79" s="1"/>
      <c r="E79" s="1"/>
      <c r="F79" s="1"/>
      <c r="G79" s="1"/>
      <c r="H79" s="1"/>
      <c r="I79" s="1"/>
      <c r="J79" s="1"/>
    </row>
    <row r="80" spans="4:10">
      <c r="D80" s="1"/>
      <c r="E80" s="1"/>
      <c r="F80" s="1"/>
      <c r="G80" s="1"/>
      <c r="H80" s="1"/>
      <c r="I80" s="1"/>
      <c r="J80" s="1"/>
    </row>
    <row r="81" spans="4:10">
      <c r="D81" s="1"/>
      <c r="E81" s="1"/>
      <c r="F81" s="1"/>
      <c r="G81" s="1"/>
      <c r="H81" s="1"/>
      <c r="I81" s="1"/>
      <c r="J81" s="1"/>
    </row>
    <row r="82" spans="4:10">
      <c r="D82" s="1"/>
      <c r="E82" s="1"/>
      <c r="F82" s="1"/>
      <c r="G82" s="1"/>
      <c r="H82" s="1"/>
      <c r="I82" s="1"/>
      <c r="J82" s="1"/>
    </row>
    <row r="83" spans="4:10">
      <c r="D83" s="1"/>
      <c r="E83" s="1"/>
      <c r="F83" s="1"/>
      <c r="G83" s="1"/>
      <c r="H83" s="1"/>
      <c r="I83" s="1"/>
      <c r="J83" s="1"/>
    </row>
    <row r="84" spans="4:10">
      <c r="D84" s="1"/>
      <c r="E84" s="1"/>
      <c r="F84" s="1"/>
      <c r="G84" s="1"/>
      <c r="H84" s="1"/>
      <c r="I84" s="1"/>
      <c r="J84" s="1"/>
    </row>
    <row r="85" spans="4:10">
      <c r="D85" s="1"/>
      <c r="E85" s="1"/>
      <c r="F85" s="1"/>
      <c r="G85" s="1"/>
      <c r="H85" s="1"/>
      <c r="I85" s="1"/>
      <c r="J85" s="1"/>
    </row>
    <row r="86" spans="4:10">
      <c r="D86" s="1"/>
      <c r="E86" s="1"/>
      <c r="F86" s="1"/>
      <c r="G86" s="1"/>
      <c r="H86" s="1"/>
      <c r="I86" s="1"/>
      <c r="J86" s="1"/>
    </row>
    <row r="87" spans="4:10">
      <c r="D87" s="1"/>
      <c r="E87" s="1"/>
      <c r="F87" s="1"/>
      <c r="G87" s="1"/>
      <c r="H87" s="1"/>
      <c r="I87" s="1"/>
      <c r="J87" s="1"/>
    </row>
    <row r="88" spans="4:10">
      <c r="D88" s="1"/>
      <c r="E88" s="1"/>
      <c r="F88" s="1"/>
      <c r="G88" s="1"/>
      <c r="H88" s="1"/>
      <c r="I88" s="1"/>
      <c r="J88" s="1"/>
    </row>
    <row r="89" spans="4:10">
      <c r="D89" s="1"/>
      <c r="E89" s="1"/>
      <c r="F89" s="1"/>
      <c r="G89" s="1"/>
      <c r="H89" s="1"/>
      <c r="I89" s="1"/>
      <c r="J89" s="1"/>
    </row>
    <row r="90" spans="4:10">
      <c r="D90" s="1"/>
      <c r="E90" s="1"/>
      <c r="F90" s="1"/>
      <c r="G90" s="1"/>
      <c r="H90" s="1"/>
      <c r="I90" s="1"/>
      <c r="J90" s="1"/>
    </row>
    <row r="91" spans="4:10">
      <c r="D91" s="1"/>
      <c r="E91" s="1"/>
      <c r="F91" s="1"/>
      <c r="G91" s="1"/>
      <c r="H91" s="1"/>
      <c r="I91" s="1"/>
      <c r="J91" s="1"/>
    </row>
    <row r="92" spans="4:10">
      <c r="D92" s="1"/>
      <c r="E92" s="1"/>
      <c r="F92" s="1"/>
      <c r="G92" s="1"/>
      <c r="H92" s="1"/>
      <c r="I92" s="1"/>
      <c r="J92" s="1"/>
    </row>
    <row r="93" spans="4:10">
      <c r="D93" s="1"/>
      <c r="E93" s="1"/>
      <c r="F93" s="1"/>
      <c r="G93" s="1"/>
      <c r="H93" s="1"/>
      <c r="I93" s="1"/>
      <c r="J93" s="1"/>
    </row>
    <row r="94" spans="4:10">
      <c r="D94" s="1"/>
      <c r="E94" s="1"/>
      <c r="F94" s="1"/>
      <c r="G94" s="1"/>
      <c r="H94" s="1"/>
      <c r="I94" s="1"/>
      <c r="J94" s="1"/>
    </row>
    <row r="95" spans="4:10">
      <c r="D95" s="1"/>
      <c r="E95" s="1"/>
      <c r="F95" s="1"/>
      <c r="G95" s="1"/>
      <c r="H95" s="1"/>
      <c r="I95" s="1"/>
      <c r="J95" s="1"/>
    </row>
    <row r="96" spans="4:10">
      <c r="D96" s="1"/>
      <c r="E96" s="1"/>
      <c r="F96" s="1"/>
      <c r="G96" s="1"/>
      <c r="H96" s="1"/>
      <c r="I96" s="1"/>
      <c r="J96" s="1"/>
    </row>
    <row r="97" spans="4:10">
      <c r="D97" s="1"/>
      <c r="E97" s="1"/>
      <c r="F97" s="1"/>
      <c r="G97" s="1"/>
      <c r="H97" s="1"/>
      <c r="I97" s="1"/>
      <c r="J97" s="1"/>
    </row>
    <row r="98" spans="4:10">
      <c r="D98" s="1"/>
      <c r="E98" s="1"/>
      <c r="F98" s="1"/>
      <c r="G98" s="1"/>
      <c r="H98" s="1"/>
      <c r="I98" s="1"/>
      <c r="J98" s="1"/>
    </row>
    <row r="99" spans="4:10">
      <c r="D99" s="1"/>
      <c r="E99" s="1"/>
      <c r="F99" s="1"/>
      <c r="G99" s="1"/>
      <c r="H99" s="1"/>
    </row>
    <row r="100" spans="4:10">
      <c r="D100" s="1"/>
      <c r="E100" s="1"/>
      <c r="F100" s="1"/>
      <c r="G100" s="1"/>
      <c r="H100" s="1"/>
    </row>
    <row r="101" spans="4:10">
      <c r="I101" s="1"/>
      <c r="J101" s="1"/>
    </row>
    <row r="102" spans="4:10">
      <c r="I102" s="1"/>
      <c r="J102" s="1"/>
    </row>
    <row r="103" spans="4:10">
      <c r="D103" s="1"/>
      <c r="E103" s="1"/>
      <c r="F103" s="1"/>
      <c r="G103" s="1"/>
      <c r="H103" s="1"/>
      <c r="I103" s="1"/>
      <c r="J103" s="1"/>
    </row>
    <row r="104" spans="4:10">
      <c r="D104" s="1"/>
      <c r="E104" s="1"/>
      <c r="F104" s="1"/>
      <c r="G104" s="1"/>
      <c r="H104" s="1"/>
      <c r="I104" s="1"/>
      <c r="J104" s="1"/>
    </row>
    <row r="105" spans="4:10">
      <c r="D105" s="1"/>
      <c r="E105" s="1"/>
      <c r="F105" s="1"/>
      <c r="G105" s="1"/>
      <c r="H105" s="1"/>
      <c r="I105" s="1"/>
      <c r="J105" s="1"/>
    </row>
    <row r="106" spans="4:10">
      <c r="D106" s="1"/>
      <c r="E106" s="1"/>
      <c r="F106" s="1"/>
      <c r="G106" s="1"/>
      <c r="H106" s="1"/>
      <c r="I106" s="1"/>
      <c r="J106" s="1"/>
    </row>
    <row r="107" spans="4:10">
      <c r="D107" s="1"/>
      <c r="E107" s="1"/>
      <c r="F107" s="1"/>
      <c r="G107" s="1"/>
      <c r="H107" s="1"/>
      <c r="I107" s="1"/>
      <c r="J107" s="1"/>
    </row>
    <row r="108" spans="4:10">
      <c r="D108" s="1"/>
      <c r="E108" s="1"/>
      <c r="F108" s="1"/>
      <c r="G108" s="1"/>
      <c r="H108" s="1"/>
      <c r="I108" s="1"/>
      <c r="J108" s="1"/>
    </row>
    <row r="109" spans="4:10">
      <c r="D109" s="1"/>
      <c r="E109" s="1"/>
      <c r="F109" s="1"/>
      <c r="G109" s="1"/>
      <c r="H109" s="1"/>
      <c r="I109" s="1"/>
      <c r="J109" s="1"/>
    </row>
    <row r="110" spans="4:10">
      <c r="D110" s="1"/>
      <c r="E110" s="1"/>
      <c r="F110" s="1"/>
      <c r="G110" s="1"/>
      <c r="H110" s="1"/>
    </row>
    <row r="111" spans="4:10">
      <c r="D111" s="1"/>
      <c r="E111" s="1"/>
      <c r="F111" s="1"/>
      <c r="G111" s="1"/>
      <c r="H111" s="1"/>
      <c r="I111" s="1"/>
      <c r="J111" s="1"/>
    </row>
    <row r="112" spans="4:10">
      <c r="I112" s="1"/>
      <c r="J112" s="1"/>
    </row>
    <row r="113" spans="4:10">
      <c r="D113" s="1"/>
      <c r="E113" s="1"/>
      <c r="F113" s="1"/>
      <c r="G113" s="1"/>
      <c r="H113" s="1"/>
      <c r="I113" s="1"/>
      <c r="J113" s="1"/>
    </row>
    <row r="114" spans="4:10">
      <c r="D114" s="1"/>
      <c r="E114" s="1"/>
      <c r="F114" s="1"/>
      <c r="G114" s="1"/>
      <c r="H114" s="1"/>
      <c r="I114" s="1"/>
      <c r="J114" s="1"/>
    </row>
    <row r="115" spans="4:10">
      <c r="D115" s="1"/>
      <c r="E115" s="1"/>
      <c r="F115" s="1"/>
      <c r="G115" s="1"/>
      <c r="H115" s="1"/>
      <c r="I115" s="1"/>
      <c r="J115" s="1"/>
    </row>
    <row r="116" spans="4:10">
      <c r="D116" s="1"/>
      <c r="E116" s="1"/>
      <c r="F116" s="1"/>
      <c r="G116" s="1"/>
      <c r="H116" s="1"/>
      <c r="I116" s="1"/>
      <c r="J116" s="1"/>
    </row>
    <row r="117" spans="4:10">
      <c r="D117" s="1"/>
      <c r="E117" s="1"/>
      <c r="F117" s="1"/>
      <c r="G117" s="1"/>
      <c r="H117" s="1"/>
      <c r="I117" s="1"/>
      <c r="J117" s="1"/>
    </row>
    <row r="118" spans="4:10">
      <c r="D118" s="1"/>
      <c r="E118" s="1"/>
      <c r="F118" s="1"/>
      <c r="G118" s="1"/>
      <c r="H118" s="1"/>
      <c r="I118" s="1"/>
      <c r="J118" s="1"/>
    </row>
    <row r="119" spans="4:10">
      <c r="D119" s="1"/>
      <c r="E119" s="1"/>
      <c r="F119" s="1"/>
      <c r="G119" s="1"/>
      <c r="H119" s="1"/>
      <c r="I119" s="1"/>
      <c r="J119" s="1"/>
    </row>
    <row r="120" spans="4:10">
      <c r="D120" s="1"/>
      <c r="E120" s="1"/>
      <c r="F120" s="1"/>
      <c r="G120" s="1"/>
      <c r="H120" s="1"/>
      <c r="I120" s="1"/>
      <c r="J120" s="1"/>
    </row>
    <row r="121" spans="4:10">
      <c r="D121" s="1"/>
      <c r="E121" s="1"/>
      <c r="F121" s="1"/>
      <c r="G121" s="1"/>
      <c r="H121" s="1"/>
      <c r="I121" s="1"/>
      <c r="J121" s="1"/>
    </row>
    <row r="122" spans="4:10">
      <c r="D122" s="1"/>
      <c r="E122" s="1"/>
      <c r="F122" s="1"/>
      <c r="G122" s="1"/>
      <c r="H122" s="1"/>
      <c r="I122" s="1"/>
      <c r="J122" s="1"/>
    </row>
    <row r="123" spans="4:10">
      <c r="D123" s="1"/>
      <c r="E123" s="1"/>
      <c r="F123" s="1"/>
      <c r="G123" s="1"/>
      <c r="H123" s="1"/>
      <c r="I123" s="1"/>
      <c r="J123" s="1"/>
    </row>
    <row r="124" spans="4:10">
      <c r="D124" s="1"/>
      <c r="E124" s="1"/>
      <c r="F124" s="1"/>
      <c r="G124" s="1"/>
      <c r="H124" s="1"/>
      <c r="I124" s="1"/>
      <c r="J124" s="1"/>
    </row>
    <row r="125" spans="4:10">
      <c r="D125" s="1"/>
      <c r="E125" s="1"/>
      <c r="F125" s="1"/>
      <c r="G125" s="1"/>
      <c r="H125" s="1"/>
      <c r="I125" s="1"/>
      <c r="J125" s="1"/>
    </row>
    <row r="126" spans="4:10">
      <c r="D126" s="1"/>
      <c r="E126" s="1"/>
      <c r="F126" s="1"/>
      <c r="G126" s="1"/>
      <c r="H126" s="1"/>
      <c r="I126" s="1"/>
      <c r="J126" s="1"/>
    </row>
    <row r="127" spans="4:10">
      <c r="D127" s="1"/>
      <c r="E127" s="1"/>
      <c r="F127" s="1"/>
      <c r="G127" s="1"/>
      <c r="H127" s="1"/>
      <c r="I127" s="1"/>
      <c r="J127" s="1"/>
    </row>
    <row r="128" spans="4:10">
      <c r="D128" s="1"/>
      <c r="E128" s="1"/>
      <c r="F128" s="1"/>
      <c r="G128" s="1"/>
      <c r="H128" s="1"/>
      <c r="I128" s="1"/>
      <c r="J128" s="1"/>
    </row>
    <row r="129" spans="4:10">
      <c r="D129" s="1"/>
      <c r="E129" s="1"/>
      <c r="F129" s="1"/>
      <c r="G129" s="1"/>
      <c r="H129" s="1"/>
      <c r="I129" s="1"/>
      <c r="J129" s="1"/>
    </row>
    <row r="130" spans="4:10">
      <c r="D130" s="1"/>
      <c r="E130" s="1"/>
      <c r="F130" s="1"/>
      <c r="G130" s="1"/>
      <c r="H130" s="1"/>
      <c r="I130" s="1"/>
      <c r="J130" s="1"/>
    </row>
    <row r="131" spans="4:10">
      <c r="D131" s="1"/>
      <c r="E131" s="1"/>
      <c r="F131" s="1"/>
      <c r="G131" s="1"/>
      <c r="H131" s="1"/>
      <c r="I131" s="1"/>
      <c r="J131" s="1"/>
    </row>
    <row r="132" spans="4:10">
      <c r="D132" s="1"/>
      <c r="E132" s="1"/>
      <c r="F132" s="1"/>
      <c r="G132" s="1"/>
      <c r="H132" s="1"/>
      <c r="I132" s="1"/>
      <c r="J132" s="1"/>
    </row>
    <row r="133" spans="4:10">
      <c r="D133" s="1"/>
      <c r="E133" s="1"/>
      <c r="F133" s="1"/>
      <c r="G133" s="1"/>
      <c r="H133" s="1"/>
      <c r="I133" s="1"/>
      <c r="J133" s="1"/>
    </row>
    <row r="134" spans="4:10">
      <c r="D134" s="1"/>
      <c r="E134" s="1"/>
      <c r="F134" s="1"/>
      <c r="G134" s="1"/>
      <c r="H134" s="1"/>
      <c r="I134" s="1"/>
      <c r="J134" s="1"/>
    </row>
    <row r="135" spans="4:10">
      <c r="D135" s="1"/>
      <c r="E135" s="1"/>
      <c r="F135" s="1"/>
      <c r="G135" s="1"/>
      <c r="H135" s="1"/>
      <c r="I135" s="1"/>
      <c r="J135" s="1"/>
    </row>
    <row r="136" spans="4:10">
      <c r="D136" s="1"/>
      <c r="E136" s="1"/>
      <c r="F136" s="1"/>
      <c r="G136" s="1"/>
      <c r="H136" s="1"/>
      <c r="I136" s="1"/>
      <c r="J136" s="1"/>
    </row>
    <row r="137" spans="4:10">
      <c r="D137" s="1"/>
      <c r="E137" s="1"/>
      <c r="F137" s="1"/>
      <c r="G137" s="1"/>
      <c r="H137" s="1"/>
      <c r="I137" s="1"/>
      <c r="J137" s="1"/>
    </row>
    <row r="138" spans="4:10">
      <c r="D138" s="1"/>
      <c r="E138" s="1"/>
      <c r="F138" s="1"/>
      <c r="G138" s="1"/>
      <c r="H138" s="1"/>
      <c r="I138" s="1"/>
      <c r="J138" s="1"/>
    </row>
    <row r="139" spans="4:10">
      <c r="D139" s="1"/>
      <c r="E139" s="1"/>
      <c r="F139" s="1"/>
      <c r="G139" s="1"/>
      <c r="H139" s="1"/>
      <c r="I139" s="1"/>
      <c r="J139" s="1"/>
    </row>
    <row r="140" spans="4:10">
      <c r="D140" s="1"/>
      <c r="E140" s="1"/>
      <c r="F140" s="1"/>
      <c r="G140" s="1"/>
      <c r="H140" s="1"/>
      <c r="I140" s="1"/>
      <c r="J140" s="1"/>
    </row>
    <row r="141" spans="4:10">
      <c r="D141" s="1"/>
      <c r="E141" s="1"/>
      <c r="F141" s="1"/>
      <c r="G141" s="1"/>
      <c r="H141" s="1"/>
      <c r="I141" s="1"/>
      <c r="J141" s="1"/>
    </row>
    <row r="142" spans="4:10">
      <c r="D142" s="1"/>
      <c r="E142" s="1"/>
      <c r="F142" s="1"/>
      <c r="G142" s="1"/>
      <c r="H142" s="1"/>
      <c r="I142" s="1"/>
      <c r="J142" s="1"/>
    </row>
    <row r="143" spans="4:10">
      <c r="D143" s="1"/>
      <c r="E143" s="1"/>
      <c r="F143" s="1"/>
      <c r="G143" s="1"/>
      <c r="H143" s="1"/>
      <c r="I143" s="1"/>
      <c r="J143" s="1"/>
    </row>
    <row r="144" spans="4:10">
      <c r="D144" s="1"/>
      <c r="E144" s="1"/>
      <c r="F144" s="1"/>
      <c r="G144" s="1"/>
      <c r="H144" s="1"/>
      <c r="I144" s="1"/>
      <c r="J144" s="1"/>
    </row>
    <row r="145" spans="4:10">
      <c r="D145" s="1"/>
      <c r="E145" s="1"/>
      <c r="F145" s="1"/>
      <c r="G145" s="1"/>
      <c r="H145" s="1"/>
      <c r="I145" s="1"/>
      <c r="J145" s="1"/>
    </row>
    <row r="146" spans="4:10">
      <c r="D146" s="1"/>
      <c r="E146" s="1"/>
      <c r="F146" s="1"/>
      <c r="G146" s="1"/>
      <c r="H146" s="1"/>
      <c r="I146" s="1"/>
      <c r="J146" s="1"/>
    </row>
    <row r="147" spans="4:10">
      <c r="D147" s="1"/>
      <c r="E147" s="1"/>
      <c r="F147" s="1"/>
      <c r="G147" s="1"/>
      <c r="H147" s="1"/>
      <c r="I147" s="1"/>
      <c r="J147" s="1"/>
    </row>
    <row r="148" spans="4:10">
      <c r="D148" s="1"/>
      <c r="E148" s="1"/>
      <c r="F148" s="1"/>
      <c r="G148" s="1"/>
      <c r="H148" s="1"/>
    </row>
    <row r="149" spans="4:10">
      <c r="D149" s="1"/>
      <c r="E149" s="1"/>
      <c r="F149" s="1"/>
      <c r="G149" s="1"/>
      <c r="H149" s="1"/>
      <c r="I149" s="1"/>
      <c r="J149" s="1"/>
    </row>
    <row r="151" spans="4:10">
      <c r="D151" s="1"/>
      <c r="E151" s="1"/>
      <c r="F151" s="1"/>
      <c r="G151" s="1"/>
      <c r="H151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3:G81"/>
  <sheetViews>
    <sheetView topLeftCell="A61" workbookViewId="0">
      <selection activeCell="C5" sqref="C5"/>
    </sheetView>
  </sheetViews>
  <sheetFormatPr defaultColWidth="9.125" defaultRowHeight="12.9"/>
  <cols>
    <col min="1" max="1" width="16.75" style="1" customWidth="1"/>
    <col min="2" max="2" width="32.125" style="1" customWidth="1"/>
    <col min="3" max="3" width="23.75" style="1" customWidth="1"/>
    <col min="4" max="7" width="11.75" style="1" customWidth="1"/>
    <col min="8" max="16384" width="9.125" style="1"/>
  </cols>
  <sheetData>
    <row r="3" spans="1:7">
      <c r="A3" s="1" t="s">
        <v>20</v>
      </c>
      <c r="B3" s="1" t="s">
        <v>21</v>
      </c>
    </row>
    <row r="4" spans="1:7">
      <c r="A4" s="1" t="s">
        <v>22</v>
      </c>
      <c r="B4" s="1" t="s">
        <v>540</v>
      </c>
    </row>
    <row r="5" spans="1:7">
      <c r="A5" s="1" t="s">
        <v>23</v>
      </c>
      <c r="B5" s="1" t="s">
        <v>536</v>
      </c>
    </row>
    <row r="6" spans="1:7">
      <c r="A6" s="1" t="s">
        <v>24</v>
      </c>
      <c r="B6" s="1" t="s">
        <v>25</v>
      </c>
    </row>
    <row r="7" spans="1:7">
      <c r="A7" s="1" t="s">
        <v>26</v>
      </c>
      <c r="B7" s="1" t="s">
        <v>27</v>
      </c>
    </row>
    <row r="8" spans="1:7">
      <c r="A8" s="1" t="s">
        <v>28</v>
      </c>
      <c r="B8" s="1" t="s">
        <v>166</v>
      </c>
    </row>
    <row r="9" spans="1:7">
      <c r="A9" s="1" t="s">
        <v>29</v>
      </c>
      <c r="B9" s="1" t="s">
        <v>30</v>
      </c>
    </row>
    <row r="10" spans="1:7" ht="14.3">
      <c r="A10" s="1" t="s">
        <v>31</v>
      </c>
      <c r="B10" s="29" t="s">
        <v>32</v>
      </c>
    </row>
    <row r="11" spans="1:7">
      <c r="A11" s="1" t="s">
        <v>33</v>
      </c>
      <c r="B11" s="1" t="s">
        <v>34</v>
      </c>
    </row>
    <row r="13" spans="1:7">
      <c r="A13" s="425" t="s">
        <v>35</v>
      </c>
      <c r="B13" s="392" t="s">
        <v>36</v>
      </c>
      <c r="C13" s="395" t="s">
        <v>37</v>
      </c>
      <c r="D13" s="398">
        <v>44839</v>
      </c>
      <c r="E13" s="398">
        <v>44885</v>
      </c>
      <c r="F13" s="398">
        <v>44917</v>
      </c>
      <c r="G13" s="398">
        <v>44934</v>
      </c>
    </row>
    <row r="14" spans="1:7">
      <c r="A14" s="281"/>
      <c r="B14" s="401"/>
      <c r="C14" s="159"/>
      <c r="D14" s="400">
        <v>44876</v>
      </c>
      <c r="E14" s="400">
        <v>44916</v>
      </c>
      <c r="F14" s="400">
        <v>44933</v>
      </c>
      <c r="G14" s="400">
        <v>45016</v>
      </c>
    </row>
    <row r="15" spans="1:7">
      <c r="A15" s="247" t="s">
        <v>47</v>
      </c>
      <c r="B15" s="392" t="s">
        <v>544</v>
      </c>
      <c r="C15" s="392" t="s">
        <v>38</v>
      </c>
      <c r="D15" s="421">
        <v>690</v>
      </c>
      <c r="E15" s="421">
        <v>690</v>
      </c>
      <c r="F15" s="421">
        <v>845</v>
      </c>
      <c r="G15" s="421">
        <v>690</v>
      </c>
    </row>
    <row r="16" spans="1:7">
      <c r="A16" s="247" t="s">
        <v>47</v>
      </c>
      <c r="B16" s="207" t="s">
        <v>544</v>
      </c>
      <c r="C16" s="207" t="s">
        <v>39</v>
      </c>
      <c r="D16" s="209">
        <f t="shared" ref="D16:G16" si="0">+D15</f>
        <v>690</v>
      </c>
      <c r="E16" s="209">
        <f t="shared" si="0"/>
        <v>690</v>
      </c>
      <c r="F16" s="209">
        <f t="shared" si="0"/>
        <v>845</v>
      </c>
      <c r="G16" s="209">
        <f t="shared" si="0"/>
        <v>690</v>
      </c>
    </row>
    <row r="17" spans="1:7">
      <c r="A17" s="247" t="s">
        <v>47</v>
      </c>
      <c r="B17" s="207" t="s">
        <v>544</v>
      </c>
      <c r="C17" s="207" t="s">
        <v>40</v>
      </c>
      <c r="D17" s="209">
        <f t="shared" ref="D17:G17" si="1">+D15+120</f>
        <v>810</v>
      </c>
      <c r="E17" s="209">
        <f t="shared" si="1"/>
        <v>810</v>
      </c>
      <c r="F17" s="209">
        <f t="shared" si="1"/>
        <v>965</v>
      </c>
      <c r="G17" s="209">
        <f t="shared" si="1"/>
        <v>810</v>
      </c>
    </row>
    <row r="18" spans="1:7">
      <c r="A18" s="247" t="s">
        <v>47</v>
      </c>
      <c r="B18" s="207" t="s">
        <v>544</v>
      </c>
      <c r="C18" s="207" t="s">
        <v>41</v>
      </c>
      <c r="D18" s="209">
        <f t="shared" ref="D18:G18" si="2">+D15+120</f>
        <v>810</v>
      </c>
      <c r="E18" s="209">
        <f t="shared" si="2"/>
        <v>810</v>
      </c>
      <c r="F18" s="209">
        <f t="shared" si="2"/>
        <v>965</v>
      </c>
      <c r="G18" s="209">
        <f t="shared" si="2"/>
        <v>810</v>
      </c>
    </row>
    <row r="19" spans="1:7">
      <c r="A19" s="401" t="s">
        <v>47</v>
      </c>
      <c r="B19" s="207" t="s">
        <v>544</v>
      </c>
      <c r="C19" s="207" t="s">
        <v>42</v>
      </c>
      <c r="D19" s="209">
        <f t="shared" ref="D19:G19" si="3">+D15+16</f>
        <v>706</v>
      </c>
      <c r="E19" s="209">
        <f t="shared" si="3"/>
        <v>706</v>
      </c>
      <c r="F19" s="209">
        <f t="shared" si="3"/>
        <v>861</v>
      </c>
      <c r="G19" s="209">
        <f t="shared" si="3"/>
        <v>706</v>
      </c>
    </row>
    <row r="20" spans="1:7">
      <c r="A20" s="247" t="s">
        <v>47</v>
      </c>
      <c r="B20" s="392" t="s">
        <v>545</v>
      </c>
      <c r="C20" s="392" t="s">
        <v>38</v>
      </c>
      <c r="D20" s="421">
        <v>775</v>
      </c>
      <c r="E20" s="421">
        <v>775</v>
      </c>
      <c r="F20" s="421">
        <v>940</v>
      </c>
      <c r="G20" s="421">
        <v>775</v>
      </c>
    </row>
    <row r="21" spans="1:7">
      <c r="A21" s="247" t="s">
        <v>47</v>
      </c>
      <c r="B21" s="207" t="s">
        <v>545</v>
      </c>
      <c r="C21" s="207" t="s">
        <v>39</v>
      </c>
      <c r="D21" s="209">
        <f t="shared" ref="D21:G21" si="4">+D20</f>
        <v>775</v>
      </c>
      <c r="E21" s="209">
        <f t="shared" si="4"/>
        <v>775</v>
      </c>
      <c r="F21" s="209">
        <f t="shared" si="4"/>
        <v>940</v>
      </c>
      <c r="G21" s="209">
        <f t="shared" si="4"/>
        <v>775</v>
      </c>
    </row>
    <row r="22" spans="1:7">
      <c r="A22" s="247" t="s">
        <v>47</v>
      </c>
      <c r="B22" s="207" t="s">
        <v>545</v>
      </c>
      <c r="C22" s="207" t="s">
        <v>40</v>
      </c>
      <c r="D22" s="209">
        <f t="shared" ref="D22:G22" si="5">+D20+120</f>
        <v>895</v>
      </c>
      <c r="E22" s="209">
        <f t="shared" si="5"/>
        <v>895</v>
      </c>
      <c r="F22" s="209">
        <f t="shared" si="5"/>
        <v>1060</v>
      </c>
      <c r="G22" s="209">
        <f t="shared" si="5"/>
        <v>895</v>
      </c>
    </row>
    <row r="23" spans="1:7">
      <c r="A23" s="247" t="s">
        <v>47</v>
      </c>
      <c r="B23" s="207" t="s">
        <v>545</v>
      </c>
      <c r="C23" s="207" t="s">
        <v>41</v>
      </c>
      <c r="D23" s="209">
        <f t="shared" ref="D23:G23" si="6">+D20+120</f>
        <v>895</v>
      </c>
      <c r="E23" s="209">
        <f t="shared" si="6"/>
        <v>895</v>
      </c>
      <c r="F23" s="209">
        <f t="shared" si="6"/>
        <v>1060</v>
      </c>
      <c r="G23" s="209">
        <f t="shared" si="6"/>
        <v>895</v>
      </c>
    </row>
    <row r="24" spans="1:7">
      <c r="A24" s="401" t="s">
        <v>47</v>
      </c>
      <c r="B24" s="207" t="s">
        <v>545</v>
      </c>
      <c r="C24" s="207" t="s">
        <v>42</v>
      </c>
      <c r="D24" s="209">
        <f t="shared" ref="D24:G24" si="7">+D20+16</f>
        <v>791</v>
      </c>
      <c r="E24" s="209">
        <f t="shared" si="7"/>
        <v>791</v>
      </c>
      <c r="F24" s="209">
        <f t="shared" si="7"/>
        <v>956</v>
      </c>
      <c r="G24" s="209">
        <f t="shared" si="7"/>
        <v>791</v>
      </c>
    </row>
    <row r="25" spans="1:7">
      <c r="A25" s="247" t="s">
        <v>47</v>
      </c>
      <c r="B25" s="392" t="s">
        <v>546</v>
      </c>
      <c r="C25" s="392" t="s">
        <v>38</v>
      </c>
      <c r="D25" s="421">
        <v>868</v>
      </c>
      <c r="E25" s="421">
        <v>868</v>
      </c>
      <c r="F25" s="421">
        <v>1021</v>
      </c>
      <c r="G25" s="421">
        <v>868</v>
      </c>
    </row>
    <row r="26" spans="1:7">
      <c r="A26" s="247" t="s">
        <v>47</v>
      </c>
      <c r="B26" s="207" t="s">
        <v>546</v>
      </c>
      <c r="C26" s="207" t="s">
        <v>39</v>
      </c>
      <c r="D26" s="209">
        <f t="shared" ref="D26:G26" si="8">+D25</f>
        <v>868</v>
      </c>
      <c r="E26" s="209">
        <f t="shared" si="8"/>
        <v>868</v>
      </c>
      <c r="F26" s="209">
        <f t="shared" si="8"/>
        <v>1021</v>
      </c>
      <c r="G26" s="209">
        <f t="shared" si="8"/>
        <v>868</v>
      </c>
    </row>
    <row r="27" spans="1:7">
      <c r="A27" s="247" t="s">
        <v>47</v>
      </c>
      <c r="B27" s="207" t="s">
        <v>546</v>
      </c>
      <c r="C27" s="207" t="s">
        <v>40</v>
      </c>
      <c r="D27" s="209">
        <f t="shared" ref="D27:G27" si="9">+D25+120</f>
        <v>988</v>
      </c>
      <c r="E27" s="209">
        <f t="shared" si="9"/>
        <v>988</v>
      </c>
      <c r="F27" s="209">
        <f t="shared" si="9"/>
        <v>1141</v>
      </c>
      <c r="G27" s="209">
        <f t="shared" si="9"/>
        <v>988</v>
      </c>
    </row>
    <row r="28" spans="1:7">
      <c r="A28" s="247" t="s">
        <v>47</v>
      </c>
      <c r="B28" s="207" t="s">
        <v>546</v>
      </c>
      <c r="C28" s="207" t="s">
        <v>41</v>
      </c>
      <c r="D28" s="209">
        <f t="shared" ref="D28:G28" si="10">+D25+120</f>
        <v>988</v>
      </c>
      <c r="E28" s="209">
        <f t="shared" si="10"/>
        <v>988</v>
      </c>
      <c r="F28" s="209">
        <f t="shared" si="10"/>
        <v>1141</v>
      </c>
      <c r="G28" s="209">
        <f t="shared" si="10"/>
        <v>988</v>
      </c>
    </row>
    <row r="29" spans="1:7">
      <c r="A29" s="401" t="s">
        <v>47</v>
      </c>
      <c r="B29" s="401" t="s">
        <v>546</v>
      </c>
      <c r="C29" s="401" t="s">
        <v>42</v>
      </c>
      <c r="D29" s="402">
        <f t="shared" ref="D29:G29" si="11">+D25+16</f>
        <v>884</v>
      </c>
      <c r="E29" s="402">
        <f t="shared" si="11"/>
        <v>884</v>
      </c>
      <c r="F29" s="402">
        <f t="shared" si="11"/>
        <v>1037</v>
      </c>
      <c r="G29" s="402">
        <f t="shared" si="11"/>
        <v>884</v>
      </c>
    </row>
    <row r="30" spans="1:7" ht="16.3">
      <c r="A30" s="393"/>
    </row>
    <row r="31" spans="1:7" ht="16.3">
      <c r="A31" s="305" t="s">
        <v>616</v>
      </c>
    </row>
    <row r="32" spans="1:7" ht="16.3">
      <c r="A32" s="426" t="s">
        <v>636</v>
      </c>
    </row>
    <row r="33" spans="1:2" ht="16.3">
      <c r="A33" s="426" t="s">
        <v>637</v>
      </c>
    </row>
    <row r="34" spans="1:2" ht="16.3">
      <c r="A34" s="426" t="s">
        <v>638</v>
      </c>
    </row>
    <row r="35" spans="1:2" ht="16.3">
      <c r="A35" s="306" t="s">
        <v>639</v>
      </c>
    </row>
    <row r="36" spans="1:2" ht="16.3">
      <c r="A36" s="306" t="s">
        <v>640</v>
      </c>
    </row>
    <row r="37" spans="1:2" ht="16.3">
      <c r="A37" s="306" t="s">
        <v>641</v>
      </c>
    </row>
    <row r="38" spans="1:2" ht="16.3">
      <c r="A38" s="427" t="s">
        <v>519</v>
      </c>
      <c r="B38" s="53"/>
    </row>
    <row r="41" spans="1:2" ht="14.3">
      <c r="A41" s="399" t="s">
        <v>634</v>
      </c>
    </row>
    <row r="43" spans="1:2">
      <c r="A43" s="1" t="s">
        <v>20</v>
      </c>
      <c r="B43" s="1" t="s">
        <v>21</v>
      </c>
    </row>
    <row r="44" spans="1:2">
      <c r="A44" s="1" t="s">
        <v>22</v>
      </c>
      <c r="B44" s="1" t="s">
        <v>540</v>
      </c>
    </row>
    <row r="45" spans="1:2">
      <c r="A45" s="1" t="s">
        <v>23</v>
      </c>
      <c r="B45" s="1" t="s">
        <v>536</v>
      </c>
    </row>
    <row r="46" spans="1:2">
      <c r="A46" s="1" t="s">
        <v>24</v>
      </c>
      <c r="B46" s="1" t="s">
        <v>25</v>
      </c>
    </row>
    <row r="47" spans="1:2">
      <c r="A47" s="1" t="s">
        <v>26</v>
      </c>
      <c r="B47" s="1" t="s">
        <v>27</v>
      </c>
    </row>
    <row r="48" spans="1:2">
      <c r="A48" s="1" t="s">
        <v>28</v>
      </c>
      <c r="B48" s="1" t="s">
        <v>166</v>
      </c>
    </row>
    <row r="49" spans="1:7">
      <c r="A49" s="1" t="s">
        <v>29</v>
      </c>
      <c r="B49" s="1" t="s">
        <v>30</v>
      </c>
    </row>
    <row r="50" spans="1:7" ht="14.3">
      <c r="A50" s="1" t="s">
        <v>31</v>
      </c>
      <c r="B50" s="29" t="s">
        <v>32</v>
      </c>
    </row>
    <row r="51" spans="1:7">
      <c r="A51" s="1" t="s">
        <v>33</v>
      </c>
      <c r="B51" s="1" t="s">
        <v>34</v>
      </c>
    </row>
    <row r="53" spans="1:7">
      <c r="A53" s="425" t="s">
        <v>35</v>
      </c>
      <c r="B53" s="392" t="s">
        <v>36</v>
      </c>
      <c r="C53" s="395" t="s">
        <v>37</v>
      </c>
      <c r="D53" s="398">
        <v>44839</v>
      </c>
      <c r="E53" s="398">
        <v>44885</v>
      </c>
      <c r="F53" s="398">
        <v>44917</v>
      </c>
      <c r="G53" s="398">
        <v>44934</v>
      </c>
    </row>
    <row r="54" spans="1:7">
      <c r="A54" s="281"/>
      <c r="B54" s="401"/>
      <c r="C54" s="159"/>
      <c r="D54" s="400">
        <v>44876</v>
      </c>
      <c r="E54" s="400">
        <v>44916</v>
      </c>
      <c r="F54" s="400">
        <v>44933</v>
      </c>
      <c r="G54" s="400">
        <v>45016</v>
      </c>
    </row>
    <row r="55" spans="1:7">
      <c r="A55" s="247" t="s">
        <v>47</v>
      </c>
      <c r="B55" s="392" t="s">
        <v>544</v>
      </c>
      <c r="C55" s="392" t="s">
        <v>38</v>
      </c>
      <c r="D55" s="421">
        <v>620</v>
      </c>
      <c r="E55" s="421">
        <v>620</v>
      </c>
      <c r="F55" s="421">
        <v>767</v>
      </c>
      <c r="G55" s="421">
        <v>620</v>
      </c>
    </row>
    <row r="56" spans="1:7">
      <c r="A56" s="247" t="s">
        <v>47</v>
      </c>
      <c r="B56" s="207" t="s">
        <v>544</v>
      </c>
      <c r="C56" s="207" t="s">
        <v>39</v>
      </c>
      <c r="D56" s="209">
        <f t="shared" ref="D56:G56" si="12">+D55</f>
        <v>620</v>
      </c>
      <c r="E56" s="209">
        <f t="shared" si="12"/>
        <v>620</v>
      </c>
      <c r="F56" s="209">
        <f t="shared" si="12"/>
        <v>767</v>
      </c>
      <c r="G56" s="209">
        <f t="shared" si="12"/>
        <v>620</v>
      </c>
    </row>
    <row r="57" spans="1:7">
      <c r="A57" s="247" t="s">
        <v>47</v>
      </c>
      <c r="B57" s="207" t="s">
        <v>544</v>
      </c>
      <c r="C57" s="207" t="s">
        <v>40</v>
      </c>
      <c r="D57" s="209">
        <f t="shared" ref="D57:G57" si="13">+D55+120</f>
        <v>740</v>
      </c>
      <c r="E57" s="209">
        <f t="shared" si="13"/>
        <v>740</v>
      </c>
      <c r="F57" s="209">
        <f t="shared" si="13"/>
        <v>887</v>
      </c>
      <c r="G57" s="209">
        <f t="shared" si="13"/>
        <v>740</v>
      </c>
    </row>
    <row r="58" spans="1:7">
      <c r="A58" s="247" t="s">
        <v>47</v>
      </c>
      <c r="B58" s="207" t="s">
        <v>544</v>
      </c>
      <c r="C58" s="207" t="s">
        <v>41</v>
      </c>
      <c r="D58" s="209">
        <f t="shared" ref="D58:G58" si="14">+D55+120</f>
        <v>740</v>
      </c>
      <c r="E58" s="209">
        <f t="shared" si="14"/>
        <v>740</v>
      </c>
      <c r="F58" s="209">
        <f t="shared" si="14"/>
        <v>887</v>
      </c>
      <c r="G58" s="209">
        <f t="shared" si="14"/>
        <v>740</v>
      </c>
    </row>
    <row r="59" spans="1:7">
      <c r="A59" s="401" t="s">
        <v>47</v>
      </c>
      <c r="B59" s="207" t="s">
        <v>544</v>
      </c>
      <c r="C59" s="207" t="s">
        <v>42</v>
      </c>
      <c r="D59" s="209">
        <f t="shared" ref="D59:G59" si="15">+D55+16</f>
        <v>636</v>
      </c>
      <c r="E59" s="209">
        <f t="shared" si="15"/>
        <v>636</v>
      </c>
      <c r="F59" s="209">
        <f t="shared" si="15"/>
        <v>783</v>
      </c>
      <c r="G59" s="209">
        <f t="shared" si="15"/>
        <v>636</v>
      </c>
    </row>
    <row r="60" spans="1:7">
      <c r="A60" s="247" t="s">
        <v>47</v>
      </c>
      <c r="B60" s="392" t="s">
        <v>545</v>
      </c>
      <c r="C60" s="392" t="s">
        <v>38</v>
      </c>
      <c r="D60" s="421">
        <v>690</v>
      </c>
      <c r="E60" s="421">
        <v>690</v>
      </c>
      <c r="F60" s="421">
        <v>849</v>
      </c>
      <c r="G60" s="421">
        <v>690</v>
      </c>
    </row>
    <row r="61" spans="1:7">
      <c r="A61" s="247" t="s">
        <v>47</v>
      </c>
      <c r="B61" s="207" t="s">
        <v>545</v>
      </c>
      <c r="C61" s="207" t="s">
        <v>39</v>
      </c>
      <c r="D61" s="209">
        <f t="shared" ref="D61:G61" si="16">+D60</f>
        <v>690</v>
      </c>
      <c r="E61" s="209">
        <f t="shared" si="16"/>
        <v>690</v>
      </c>
      <c r="F61" s="209">
        <f t="shared" si="16"/>
        <v>849</v>
      </c>
      <c r="G61" s="209">
        <f t="shared" si="16"/>
        <v>690</v>
      </c>
    </row>
    <row r="62" spans="1:7">
      <c r="A62" s="247" t="s">
        <v>47</v>
      </c>
      <c r="B62" s="207" t="s">
        <v>545</v>
      </c>
      <c r="C62" s="207" t="s">
        <v>40</v>
      </c>
      <c r="D62" s="209">
        <f t="shared" ref="D62:G62" si="17">+D60+120</f>
        <v>810</v>
      </c>
      <c r="E62" s="209">
        <f t="shared" si="17"/>
        <v>810</v>
      </c>
      <c r="F62" s="209">
        <f t="shared" si="17"/>
        <v>969</v>
      </c>
      <c r="G62" s="209">
        <f t="shared" si="17"/>
        <v>810</v>
      </c>
    </row>
    <row r="63" spans="1:7">
      <c r="A63" s="247" t="s">
        <v>47</v>
      </c>
      <c r="B63" s="207" t="s">
        <v>545</v>
      </c>
      <c r="C63" s="207" t="s">
        <v>41</v>
      </c>
      <c r="D63" s="209">
        <f t="shared" ref="D63:G63" si="18">+D60+120</f>
        <v>810</v>
      </c>
      <c r="E63" s="209">
        <f t="shared" si="18"/>
        <v>810</v>
      </c>
      <c r="F63" s="209">
        <f t="shared" si="18"/>
        <v>969</v>
      </c>
      <c r="G63" s="209">
        <f t="shared" si="18"/>
        <v>810</v>
      </c>
    </row>
    <row r="64" spans="1:7">
      <c r="A64" s="401" t="s">
        <v>47</v>
      </c>
      <c r="B64" s="207" t="s">
        <v>545</v>
      </c>
      <c r="C64" s="207" t="s">
        <v>42</v>
      </c>
      <c r="D64" s="209">
        <f t="shared" ref="D64:G64" si="19">+D60+16</f>
        <v>706</v>
      </c>
      <c r="E64" s="209">
        <f t="shared" si="19"/>
        <v>706</v>
      </c>
      <c r="F64" s="209">
        <f t="shared" si="19"/>
        <v>865</v>
      </c>
      <c r="G64" s="209">
        <f t="shared" si="19"/>
        <v>706</v>
      </c>
    </row>
    <row r="65" spans="1:7">
      <c r="A65" s="247" t="s">
        <v>47</v>
      </c>
      <c r="B65" s="392" t="s">
        <v>546</v>
      </c>
      <c r="C65" s="392" t="s">
        <v>38</v>
      </c>
      <c r="D65" s="421">
        <v>775</v>
      </c>
      <c r="E65" s="421">
        <v>775</v>
      </c>
      <c r="F65" s="421">
        <v>998</v>
      </c>
      <c r="G65" s="421">
        <v>775</v>
      </c>
    </row>
    <row r="66" spans="1:7">
      <c r="A66" s="247" t="s">
        <v>47</v>
      </c>
      <c r="B66" s="207" t="s">
        <v>546</v>
      </c>
      <c r="C66" s="207" t="s">
        <v>39</v>
      </c>
      <c r="D66" s="209">
        <f t="shared" ref="D66:G66" si="20">+D65</f>
        <v>775</v>
      </c>
      <c r="E66" s="209">
        <f t="shared" si="20"/>
        <v>775</v>
      </c>
      <c r="F66" s="209">
        <f t="shared" si="20"/>
        <v>998</v>
      </c>
      <c r="G66" s="209">
        <f t="shared" si="20"/>
        <v>775</v>
      </c>
    </row>
    <row r="67" spans="1:7">
      <c r="A67" s="247" t="s">
        <v>47</v>
      </c>
      <c r="B67" s="207" t="s">
        <v>546</v>
      </c>
      <c r="C67" s="207" t="s">
        <v>40</v>
      </c>
      <c r="D67" s="209">
        <f t="shared" ref="D67:G67" si="21">+D65+120</f>
        <v>895</v>
      </c>
      <c r="E67" s="209">
        <f t="shared" si="21"/>
        <v>895</v>
      </c>
      <c r="F67" s="209">
        <f t="shared" si="21"/>
        <v>1118</v>
      </c>
      <c r="G67" s="209">
        <f t="shared" si="21"/>
        <v>895</v>
      </c>
    </row>
    <row r="68" spans="1:7">
      <c r="A68" s="247" t="s">
        <v>47</v>
      </c>
      <c r="B68" s="207" t="s">
        <v>546</v>
      </c>
      <c r="C68" s="207" t="s">
        <v>41</v>
      </c>
      <c r="D68" s="209">
        <f t="shared" ref="D68:G68" si="22">+D65+120</f>
        <v>895</v>
      </c>
      <c r="E68" s="209">
        <f t="shared" si="22"/>
        <v>895</v>
      </c>
      <c r="F68" s="209">
        <f t="shared" si="22"/>
        <v>1118</v>
      </c>
      <c r="G68" s="209">
        <f t="shared" si="22"/>
        <v>895</v>
      </c>
    </row>
    <row r="69" spans="1:7">
      <c r="A69" s="401" t="s">
        <v>47</v>
      </c>
      <c r="B69" s="401" t="s">
        <v>546</v>
      </c>
      <c r="C69" s="401" t="s">
        <v>42</v>
      </c>
      <c r="D69" s="402">
        <f t="shared" ref="D69:G69" si="23">+D65+16</f>
        <v>791</v>
      </c>
      <c r="E69" s="402">
        <f t="shared" si="23"/>
        <v>791</v>
      </c>
      <c r="F69" s="402">
        <f t="shared" si="23"/>
        <v>1014</v>
      </c>
      <c r="G69" s="402">
        <f t="shared" si="23"/>
        <v>791</v>
      </c>
    </row>
    <row r="70" spans="1:7" ht="16.3">
      <c r="A70" s="393"/>
    </row>
    <row r="71" spans="1:7" ht="16.3">
      <c r="A71" s="305" t="s">
        <v>617</v>
      </c>
    </row>
    <row r="72" spans="1:7" ht="16.3">
      <c r="A72" s="426" t="s">
        <v>636</v>
      </c>
    </row>
    <row r="73" spans="1:7" ht="16.3">
      <c r="A73" s="426" t="s">
        <v>637</v>
      </c>
    </row>
    <row r="74" spans="1:7" ht="16.3">
      <c r="A74" s="426" t="s">
        <v>638</v>
      </c>
    </row>
    <row r="75" spans="1:7" ht="16.3">
      <c r="A75" s="306" t="s">
        <v>639</v>
      </c>
    </row>
    <row r="76" spans="1:7" ht="16.3">
      <c r="A76" s="306" t="s">
        <v>640</v>
      </c>
    </row>
    <row r="77" spans="1:7" ht="16.3">
      <c r="A77" s="306" t="s">
        <v>641</v>
      </c>
    </row>
    <row r="78" spans="1:7" ht="16.3">
      <c r="A78" s="427" t="s">
        <v>519</v>
      </c>
      <c r="B78" s="53"/>
    </row>
    <row r="81" spans="1:1" ht="14.3">
      <c r="A81" s="399" t="s">
        <v>634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7"/>
  <sheetViews>
    <sheetView workbookViewId="0"/>
  </sheetViews>
  <sheetFormatPr defaultColWidth="9.125" defaultRowHeight="12.9"/>
  <cols>
    <col min="1" max="1" width="17.75" style="1" customWidth="1"/>
    <col min="2" max="2" width="23.375" style="1" customWidth="1"/>
    <col min="3" max="3" width="20.25" style="1" customWidth="1"/>
    <col min="4" max="8" width="12.25" style="34" customWidth="1"/>
    <col min="9" max="9" width="11.75" style="34" customWidth="1"/>
    <col min="10" max="10" width="12.75" style="34" customWidth="1"/>
    <col min="11" max="16384" width="9.125" style="1"/>
  </cols>
  <sheetData>
    <row r="2" spans="1:10">
      <c r="A2" s="1" t="s">
        <v>20</v>
      </c>
      <c r="B2" s="1" t="s">
        <v>21</v>
      </c>
    </row>
    <row r="3" spans="1:10">
      <c r="A3" s="1" t="s">
        <v>22</v>
      </c>
      <c r="B3" s="1" t="s">
        <v>60</v>
      </c>
    </row>
    <row r="4" spans="1:10">
      <c r="A4" s="1" t="s">
        <v>23</v>
      </c>
      <c r="B4" s="1" t="s">
        <v>418</v>
      </c>
    </row>
    <row r="5" spans="1:10">
      <c r="A5" s="1" t="s">
        <v>24</v>
      </c>
      <c r="B5" s="1" t="s">
        <v>25</v>
      </c>
    </row>
    <row r="6" spans="1:10">
      <c r="A6" s="1" t="s">
        <v>26</v>
      </c>
      <c r="B6" s="1" t="s">
        <v>27</v>
      </c>
    </row>
    <row r="7" spans="1:10">
      <c r="A7" s="1" t="s">
        <v>28</v>
      </c>
      <c r="B7" s="1" t="s">
        <v>274</v>
      </c>
    </row>
    <row r="8" spans="1:10">
      <c r="A8" s="1" t="s">
        <v>29</v>
      </c>
      <c r="B8" s="1" t="s">
        <v>30</v>
      </c>
    </row>
    <row r="9" spans="1:10" ht="14.3">
      <c r="A9" s="1" t="s">
        <v>31</v>
      </c>
      <c r="B9" s="29" t="s">
        <v>32</v>
      </c>
      <c r="J9" s="1"/>
    </row>
    <row r="10" spans="1:10">
      <c r="A10" s="1" t="s">
        <v>33</v>
      </c>
      <c r="B10" s="1" t="s">
        <v>34</v>
      </c>
      <c r="I10" s="1"/>
      <c r="J10" s="1"/>
    </row>
    <row r="11" spans="1:10">
      <c r="I11" s="1"/>
      <c r="J11" s="1"/>
    </row>
    <row r="12" spans="1:10">
      <c r="A12" s="158" t="s">
        <v>35</v>
      </c>
      <c r="B12" s="225" t="s">
        <v>36</v>
      </c>
      <c r="C12" s="124" t="s">
        <v>37</v>
      </c>
      <c r="D12" s="164">
        <v>44688</v>
      </c>
      <c r="E12" s="1"/>
      <c r="F12" s="1"/>
      <c r="G12" s="1"/>
      <c r="H12" s="1"/>
      <c r="I12" s="1"/>
      <c r="J12" s="1"/>
    </row>
    <row r="13" spans="1:10" ht="14.3">
      <c r="A13" s="165"/>
      <c r="B13" s="238"/>
      <c r="C13" s="159"/>
      <c r="D13" s="91">
        <v>44756</v>
      </c>
      <c r="E13" s="1"/>
      <c r="F13" s="1"/>
      <c r="G13" s="1"/>
      <c r="H13" s="1"/>
      <c r="I13" s="1"/>
      <c r="J13" s="1"/>
    </row>
    <row r="14" spans="1:10">
      <c r="A14" s="170" t="s">
        <v>44</v>
      </c>
      <c r="B14" s="167" t="s">
        <v>386</v>
      </c>
      <c r="C14" s="225" t="s">
        <v>38</v>
      </c>
      <c r="D14" s="201">
        <v>38</v>
      </c>
      <c r="E14" s="1"/>
      <c r="F14" s="1"/>
      <c r="G14" s="1"/>
      <c r="H14" s="1"/>
      <c r="I14" s="1"/>
      <c r="J14" s="1"/>
    </row>
    <row r="15" spans="1:10">
      <c r="A15" s="170" t="s">
        <v>45</v>
      </c>
      <c r="B15" s="161" t="s">
        <v>386</v>
      </c>
      <c r="C15" s="207" t="s">
        <v>39</v>
      </c>
      <c r="D15" s="163">
        <f>+D14</f>
        <v>38</v>
      </c>
      <c r="E15" s="1"/>
      <c r="F15" s="1"/>
      <c r="G15" s="1"/>
      <c r="H15" s="1"/>
      <c r="I15" s="1"/>
      <c r="J15" s="1"/>
    </row>
    <row r="16" spans="1:10">
      <c r="A16" s="170" t="s">
        <v>44</v>
      </c>
      <c r="B16" s="161" t="s">
        <v>386</v>
      </c>
      <c r="C16" s="207" t="s">
        <v>40</v>
      </c>
      <c r="D16" s="163">
        <f>+D14+27</f>
        <v>65</v>
      </c>
      <c r="E16" s="1"/>
      <c r="F16" s="1"/>
      <c r="G16" s="1"/>
      <c r="H16" s="1"/>
      <c r="I16" s="1"/>
      <c r="J16" s="1"/>
    </row>
    <row r="17" spans="1:10">
      <c r="A17" s="170" t="s">
        <v>44</v>
      </c>
      <c r="B17" s="161" t="s">
        <v>386</v>
      </c>
      <c r="C17" s="207" t="s">
        <v>41</v>
      </c>
      <c r="D17" s="163">
        <f>+D14+27</f>
        <v>65</v>
      </c>
      <c r="E17" s="1"/>
      <c r="F17" s="1"/>
      <c r="G17" s="1"/>
      <c r="H17" s="1"/>
      <c r="I17" s="1"/>
      <c r="J17" s="1"/>
    </row>
    <row r="18" spans="1:10">
      <c r="A18" s="165" t="s">
        <v>44</v>
      </c>
      <c r="B18" s="238" t="s">
        <v>386</v>
      </c>
      <c r="C18" s="238" t="s">
        <v>42</v>
      </c>
      <c r="D18" s="239">
        <f>+D14+7</f>
        <v>45</v>
      </c>
      <c r="E18" s="1"/>
      <c r="F18" s="1"/>
      <c r="G18" s="1"/>
      <c r="H18" s="1"/>
      <c r="I18" s="1"/>
      <c r="J18" s="1"/>
    </row>
    <row r="19" spans="1:10">
      <c r="A19" s="1" t="s">
        <v>293</v>
      </c>
    </row>
    <row r="20" spans="1:10">
      <c r="I20" s="1"/>
      <c r="J20" s="1"/>
    </row>
    <row r="22" spans="1:10" ht="14.3">
      <c r="A22" s="29" t="s">
        <v>435</v>
      </c>
      <c r="D22" s="1"/>
      <c r="E22" s="1"/>
      <c r="F22" s="1"/>
      <c r="G22" s="1"/>
      <c r="H22" s="1"/>
    </row>
    <row r="34" spans="4:10">
      <c r="I34" s="1"/>
      <c r="J34" s="1"/>
    </row>
    <row r="35" spans="4:10">
      <c r="I35" s="1"/>
      <c r="J35" s="1"/>
    </row>
    <row r="36" spans="4:10">
      <c r="D36" s="1"/>
      <c r="E36" s="1"/>
      <c r="F36" s="1"/>
      <c r="G36" s="1"/>
      <c r="H36" s="1"/>
      <c r="I36" s="1"/>
      <c r="J36" s="1"/>
    </row>
    <row r="37" spans="4:10">
      <c r="D37" s="1"/>
      <c r="E37" s="1"/>
      <c r="F37" s="1"/>
      <c r="G37" s="1"/>
      <c r="H37" s="1"/>
      <c r="I37" s="1"/>
      <c r="J37" s="1"/>
    </row>
    <row r="38" spans="4:10">
      <c r="D38" s="1"/>
      <c r="E38" s="1"/>
      <c r="F38" s="1"/>
      <c r="G38" s="1"/>
      <c r="H38" s="1"/>
      <c r="I38" s="1"/>
      <c r="J38" s="1"/>
    </row>
    <row r="39" spans="4:10">
      <c r="D39" s="1"/>
      <c r="E39" s="1"/>
      <c r="F39" s="1"/>
      <c r="G39" s="1"/>
      <c r="H39" s="1"/>
    </row>
    <row r="40" spans="4:10">
      <c r="D40" s="1"/>
      <c r="E40" s="1"/>
      <c r="F40" s="1"/>
      <c r="G40" s="1"/>
      <c r="H40" s="1"/>
      <c r="I40" s="1"/>
      <c r="J40" s="1"/>
    </row>
    <row r="41" spans="4:10">
      <c r="I41" s="1"/>
      <c r="J41" s="1"/>
    </row>
    <row r="42" spans="4:10">
      <c r="D42" s="1"/>
      <c r="E42" s="1"/>
      <c r="F42" s="1"/>
      <c r="G42" s="1"/>
      <c r="H42" s="1"/>
      <c r="I42" s="1"/>
      <c r="J42" s="1"/>
    </row>
    <row r="43" spans="4:10">
      <c r="D43" s="1"/>
      <c r="E43" s="1"/>
      <c r="F43" s="1"/>
      <c r="G43" s="1"/>
      <c r="H43" s="1"/>
      <c r="I43" s="1"/>
      <c r="J43" s="1"/>
    </row>
    <row r="44" spans="4:10">
      <c r="D44" s="1"/>
      <c r="E44" s="1"/>
      <c r="F44" s="1"/>
      <c r="G44" s="1"/>
      <c r="H44" s="1"/>
      <c r="I44" s="1"/>
      <c r="J44" s="1"/>
    </row>
    <row r="45" spans="4:10">
      <c r="D45" s="1"/>
      <c r="E45" s="1"/>
      <c r="F45" s="1"/>
      <c r="G45" s="1"/>
      <c r="H45" s="1"/>
    </row>
    <row r="46" spans="4:10">
      <c r="D46" s="1"/>
      <c r="E46" s="1"/>
      <c r="F46" s="1"/>
      <c r="G46" s="1"/>
      <c r="H46" s="1"/>
      <c r="I46" s="1"/>
      <c r="J46" s="1"/>
    </row>
    <row r="48" spans="4:10">
      <c r="D48" s="1"/>
      <c r="E48" s="1"/>
      <c r="F48" s="1"/>
      <c r="G48" s="1"/>
      <c r="H48" s="1"/>
      <c r="I48" s="1"/>
      <c r="J48" s="1"/>
    </row>
    <row r="49" spans="4:10">
      <c r="I49" s="1"/>
      <c r="J49" s="1"/>
    </row>
    <row r="50" spans="4:10">
      <c r="D50" s="1"/>
      <c r="E50" s="1"/>
      <c r="F50" s="1"/>
      <c r="G50" s="1"/>
      <c r="H50" s="1"/>
      <c r="I50" s="1"/>
      <c r="J50" s="1"/>
    </row>
    <row r="51" spans="4:10">
      <c r="D51" s="1"/>
      <c r="E51" s="1"/>
      <c r="F51" s="1"/>
      <c r="G51" s="1"/>
      <c r="H51" s="1"/>
      <c r="I51" s="1"/>
      <c r="J51" s="1"/>
    </row>
    <row r="52" spans="4:10">
      <c r="D52" s="1"/>
      <c r="E52" s="1"/>
      <c r="F52" s="1"/>
      <c r="G52" s="1"/>
      <c r="H52" s="1"/>
      <c r="I52" s="1"/>
      <c r="J52" s="1"/>
    </row>
    <row r="53" spans="4:10">
      <c r="D53" s="1"/>
      <c r="E53" s="1"/>
      <c r="F53" s="1"/>
      <c r="G53" s="1"/>
      <c r="H53" s="1"/>
      <c r="I53" s="1"/>
      <c r="J53" s="1"/>
    </row>
    <row r="54" spans="4:10">
      <c r="D54" s="1"/>
      <c r="E54" s="1"/>
      <c r="F54" s="1"/>
      <c r="G54" s="1"/>
      <c r="H54" s="1"/>
      <c r="I54" s="1"/>
      <c r="J54" s="1"/>
    </row>
    <row r="55" spans="4:10">
      <c r="D55" s="1"/>
      <c r="E55" s="1"/>
      <c r="F55" s="1"/>
      <c r="G55" s="1"/>
      <c r="H55" s="1"/>
      <c r="I55" s="1"/>
      <c r="J55" s="1"/>
    </row>
    <row r="56" spans="4:10">
      <c r="D56" s="1"/>
      <c r="E56" s="1"/>
      <c r="F56" s="1"/>
      <c r="G56" s="1"/>
      <c r="H56" s="1"/>
      <c r="I56" s="1"/>
      <c r="J56" s="1"/>
    </row>
    <row r="57" spans="4:10">
      <c r="D57" s="1"/>
      <c r="E57" s="1"/>
      <c r="F57" s="1"/>
      <c r="G57" s="1"/>
      <c r="H57" s="1"/>
    </row>
    <row r="58" spans="4:10">
      <c r="D58" s="1"/>
      <c r="E58" s="1"/>
      <c r="F58" s="1"/>
      <c r="G58" s="1"/>
      <c r="H58" s="1"/>
      <c r="I58" s="1"/>
      <c r="J58" s="1"/>
    </row>
    <row r="59" spans="4:10">
      <c r="I59" s="1"/>
      <c r="J59" s="1"/>
    </row>
    <row r="60" spans="4:10">
      <c r="D60" s="1"/>
      <c r="E60" s="1"/>
      <c r="F60" s="1"/>
      <c r="G60" s="1"/>
      <c r="H60" s="1"/>
      <c r="I60" s="1"/>
      <c r="J60" s="1"/>
    </row>
    <row r="61" spans="4:10">
      <c r="D61" s="1"/>
      <c r="E61" s="1"/>
      <c r="F61" s="1"/>
      <c r="G61" s="1"/>
      <c r="H61" s="1"/>
      <c r="I61" s="1"/>
      <c r="J61" s="1"/>
    </row>
    <row r="62" spans="4:10">
      <c r="D62" s="1"/>
      <c r="E62" s="1"/>
      <c r="F62" s="1"/>
      <c r="G62" s="1"/>
      <c r="H62" s="1"/>
      <c r="I62" s="1"/>
      <c r="J62" s="1"/>
    </row>
    <row r="63" spans="4:10">
      <c r="D63" s="1"/>
      <c r="E63" s="1"/>
      <c r="F63" s="1"/>
      <c r="G63" s="1"/>
      <c r="H63" s="1"/>
      <c r="I63" s="1"/>
      <c r="J63" s="1"/>
    </row>
    <row r="64" spans="4:10">
      <c r="D64" s="1"/>
      <c r="E64" s="1"/>
      <c r="F64" s="1"/>
      <c r="G64" s="1"/>
      <c r="H64" s="1"/>
      <c r="I64" s="1"/>
      <c r="J64" s="1"/>
    </row>
    <row r="65" spans="4:10">
      <c r="D65" s="1"/>
      <c r="E65" s="1"/>
      <c r="F65" s="1"/>
      <c r="G65" s="1"/>
      <c r="H65" s="1"/>
      <c r="I65" s="1"/>
      <c r="J65" s="1"/>
    </row>
    <row r="66" spans="4:10">
      <c r="D66" s="1"/>
      <c r="E66" s="1"/>
      <c r="F66" s="1"/>
      <c r="G66" s="1"/>
      <c r="H66" s="1"/>
      <c r="I66" s="1"/>
      <c r="J66" s="1"/>
    </row>
    <row r="67" spans="4:10">
      <c r="D67" s="1"/>
      <c r="E67" s="1"/>
      <c r="F67" s="1"/>
      <c r="G67" s="1"/>
      <c r="H67" s="1"/>
      <c r="I67" s="1"/>
      <c r="J67" s="1"/>
    </row>
    <row r="68" spans="4:10">
      <c r="D68" s="1"/>
      <c r="E68" s="1"/>
      <c r="F68" s="1"/>
      <c r="G68" s="1"/>
      <c r="H68" s="1"/>
      <c r="I68" s="1"/>
      <c r="J68" s="1"/>
    </row>
    <row r="69" spans="4:10">
      <c r="D69" s="1"/>
      <c r="E69" s="1"/>
      <c r="F69" s="1"/>
      <c r="G69" s="1"/>
      <c r="H69" s="1"/>
      <c r="I69" s="1"/>
      <c r="J69" s="1"/>
    </row>
    <row r="70" spans="4:10">
      <c r="D70" s="1"/>
      <c r="E70" s="1"/>
      <c r="F70" s="1"/>
      <c r="G70" s="1"/>
      <c r="H70" s="1"/>
      <c r="I70" s="1"/>
      <c r="J70" s="1"/>
    </row>
    <row r="71" spans="4:10">
      <c r="D71" s="1"/>
      <c r="E71" s="1"/>
      <c r="F71" s="1"/>
      <c r="G71" s="1"/>
      <c r="H71" s="1"/>
      <c r="I71" s="1"/>
      <c r="J71" s="1"/>
    </row>
    <row r="72" spans="4:10">
      <c r="D72" s="1"/>
      <c r="E72" s="1"/>
      <c r="F72" s="1"/>
      <c r="G72" s="1"/>
      <c r="H72" s="1"/>
      <c r="I72" s="1"/>
      <c r="J72" s="1"/>
    </row>
    <row r="73" spans="4:10">
      <c r="D73" s="1"/>
      <c r="E73" s="1"/>
      <c r="F73" s="1"/>
      <c r="G73" s="1"/>
      <c r="H73" s="1"/>
      <c r="I73" s="1"/>
      <c r="J73" s="1"/>
    </row>
    <row r="74" spans="4:10">
      <c r="D74" s="1"/>
      <c r="E74" s="1"/>
      <c r="F74" s="1"/>
      <c r="G74" s="1"/>
      <c r="H74" s="1"/>
      <c r="I74" s="1"/>
      <c r="J74" s="1"/>
    </row>
    <row r="75" spans="4:10">
      <c r="D75" s="1"/>
      <c r="E75" s="1"/>
      <c r="F75" s="1"/>
      <c r="G75" s="1"/>
      <c r="H75" s="1"/>
      <c r="I75" s="1"/>
      <c r="J75" s="1"/>
    </row>
    <row r="76" spans="4:10">
      <c r="D76" s="1"/>
      <c r="E76" s="1"/>
      <c r="F76" s="1"/>
      <c r="G76" s="1"/>
      <c r="H76" s="1"/>
      <c r="I76" s="1"/>
      <c r="J76" s="1"/>
    </row>
    <row r="77" spans="4:10">
      <c r="D77" s="1"/>
      <c r="E77" s="1"/>
      <c r="F77" s="1"/>
      <c r="G77" s="1"/>
      <c r="H77" s="1"/>
      <c r="I77" s="1"/>
      <c r="J77" s="1"/>
    </row>
    <row r="78" spans="4:10">
      <c r="D78" s="1"/>
      <c r="E78" s="1"/>
      <c r="F78" s="1"/>
      <c r="G78" s="1"/>
      <c r="H78" s="1"/>
      <c r="I78" s="1"/>
      <c r="J78" s="1"/>
    </row>
    <row r="79" spans="4:10">
      <c r="D79" s="1"/>
      <c r="E79" s="1"/>
      <c r="F79" s="1"/>
      <c r="G79" s="1"/>
      <c r="H79" s="1"/>
      <c r="I79" s="1"/>
      <c r="J79" s="1"/>
    </row>
    <row r="80" spans="4:10">
      <c r="D80" s="1"/>
      <c r="E80" s="1"/>
      <c r="F80" s="1"/>
      <c r="G80" s="1"/>
      <c r="H80" s="1"/>
      <c r="I80" s="1"/>
      <c r="J80" s="1"/>
    </row>
    <row r="81" spans="4:10">
      <c r="D81" s="1"/>
      <c r="E81" s="1"/>
      <c r="F81" s="1"/>
      <c r="G81" s="1"/>
      <c r="H81" s="1"/>
      <c r="I81" s="1"/>
      <c r="J81" s="1"/>
    </row>
    <row r="82" spans="4:10">
      <c r="D82" s="1"/>
      <c r="E82" s="1"/>
      <c r="F82" s="1"/>
      <c r="G82" s="1"/>
      <c r="H82" s="1"/>
      <c r="I82" s="1"/>
      <c r="J82" s="1"/>
    </row>
    <row r="83" spans="4:10">
      <c r="D83" s="1"/>
      <c r="E83" s="1"/>
      <c r="F83" s="1"/>
      <c r="G83" s="1"/>
      <c r="H83" s="1"/>
      <c r="I83" s="1"/>
      <c r="J83" s="1"/>
    </row>
    <row r="84" spans="4:10">
      <c r="D84" s="1"/>
      <c r="E84" s="1"/>
      <c r="F84" s="1"/>
      <c r="G84" s="1"/>
      <c r="H84" s="1"/>
      <c r="I84" s="1"/>
      <c r="J84" s="1"/>
    </row>
    <row r="85" spans="4:10">
      <c r="D85" s="1"/>
      <c r="E85" s="1"/>
      <c r="F85" s="1"/>
      <c r="G85" s="1"/>
      <c r="H85" s="1"/>
      <c r="I85" s="1"/>
      <c r="J85" s="1"/>
    </row>
    <row r="86" spans="4:10">
      <c r="D86" s="1"/>
      <c r="E86" s="1"/>
      <c r="F86" s="1"/>
      <c r="G86" s="1"/>
      <c r="H86" s="1"/>
      <c r="I86" s="1"/>
      <c r="J86" s="1"/>
    </row>
    <row r="87" spans="4:10">
      <c r="D87" s="1"/>
      <c r="E87" s="1"/>
      <c r="F87" s="1"/>
      <c r="G87" s="1"/>
      <c r="H87" s="1"/>
      <c r="I87" s="1"/>
      <c r="J87" s="1"/>
    </row>
    <row r="88" spans="4:10">
      <c r="D88" s="1"/>
      <c r="E88" s="1"/>
      <c r="F88" s="1"/>
      <c r="G88" s="1"/>
      <c r="H88" s="1"/>
      <c r="I88" s="1"/>
      <c r="J88" s="1"/>
    </row>
    <row r="89" spans="4:10">
      <c r="D89" s="1"/>
      <c r="E89" s="1"/>
      <c r="F89" s="1"/>
      <c r="G89" s="1"/>
      <c r="H89" s="1"/>
      <c r="I89" s="1"/>
      <c r="J89" s="1"/>
    </row>
    <row r="90" spans="4:10">
      <c r="D90" s="1"/>
      <c r="E90" s="1"/>
      <c r="F90" s="1"/>
      <c r="G90" s="1"/>
      <c r="H90" s="1"/>
      <c r="I90" s="1"/>
      <c r="J90" s="1"/>
    </row>
    <row r="91" spans="4:10">
      <c r="D91" s="1"/>
      <c r="E91" s="1"/>
      <c r="F91" s="1"/>
      <c r="G91" s="1"/>
      <c r="H91" s="1"/>
      <c r="I91" s="1"/>
      <c r="J91" s="1"/>
    </row>
    <row r="92" spans="4:10">
      <c r="D92" s="1"/>
      <c r="E92" s="1"/>
      <c r="F92" s="1"/>
      <c r="G92" s="1"/>
      <c r="H92" s="1"/>
      <c r="I92" s="1"/>
      <c r="J92" s="1"/>
    </row>
    <row r="93" spans="4:10">
      <c r="D93" s="1"/>
      <c r="E93" s="1"/>
      <c r="F93" s="1"/>
      <c r="G93" s="1"/>
      <c r="H93" s="1"/>
      <c r="I93" s="1"/>
      <c r="J93" s="1"/>
    </row>
    <row r="94" spans="4:10">
      <c r="D94" s="1"/>
      <c r="E94" s="1"/>
      <c r="F94" s="1"/>
      <c r="G94" s="1"/>
      <c r="H94" s="1"/>
      <c r="I94" s="1"/>
      <c r="J94" s="1"/>
    </row>
    <row r="95" spans="4:10">
      <c r="D95" s="1"/>
      <c r="E95" s="1"/>
      <c r="F95" s="1"/>
      <c r="G95" s="1"/>
      <c r="H95" s="1"/>
    </row>
    <row r="96" spans="4:10">
      <c r="D96" s="1"/>
      <c r="E96" s="1"/>
      <c r="F96" s="1"/>
      <c r="G96" s="1"/>
      <c r="H96" s="1"/>
    </row>
    <row r="97" spans="4:10">
      <c r="I97" s="1"/>
      <c r="J97" s="1"/>
    </row>
    <row r="98" spans="4:10">
      <c r="I98" s="1"/>
      <c r="J98" s="1"/>
    </row>
    <row r="99" spans="4:10">
      <c r="D99" s="1"/>
      <c r="E99" s="1"/>
      <c r="F99" s="1"/>
      <c r="G99" s="1"/>
      <c r="H99" s="1"/>
      <c r="I99" s="1"/>
      <c r="J99" s="1"/>
    </row>
    <row r="100" spans="4:10">
      <c r="D100" s="1"/>
      <c r="E100" s="1"/>
      <c r="F100" s="1"/>
      <c r="G100" s="1"/>
      <c r="H100" s="1"/>
      <c r="I100" s="1"/>
      <c r="J100" s="1"/>
    </row>
    <row r="101" spans="4:10">
      <c r="D101" s="1"/>
      <c r="E101" s="1"/>
      <c r="F101" s="1"/>
      <c r="G101" s="1"/>
      <c r="H101" s="1"/>
      <c r="I101" s="1"/>
      <c r="J101" s="1"/>
    </row>
    <row r="102" spans="4:10">
      <c r="D102" s="1"/>
      <c r="E102" s="1"/>
      <c r="F102" s="1"/>
      <c r="G102" s="1"/>
      <c r="H102" s="1"/>
      <c r="I102" s="1"/>
      <c r="J102" s="1"/>
    </row>
    <row r="103" spans="4:10">
      <c r="D103" s="1"/>
      <c r="E103" s="1"/>
      <c r="F103" s="1"/>
      <c r="G103" s="1"/>
      <c r="H103" s="1"/>
      <c r="I103" s="1"/>
      <c r="J103" s="1"/>
    </row>
    <row r="104" spans="4:10">
      <c r="D104" s="1"/>
      <c r="E104" s="1"/>
      <c r="F104" s="1"/>
      <c r="G104" s="1"/>
      <c r="H104" s="1"/>
      <c r="I104" s="1"/>
      <c r="J104" s="1"/>
    </row>
    <row r="105" spans="4:10">
      <c r="D105" s="1"/>
      <c r="E105" s="1"/>
      <c r="F105" s="1"/>
      <c r="G105" s="1"/>
      <c r="H105" s="1"/>
      <c r="I105" s="1"/>
      <c r="J105" s="1"/>
    </row>
    <row r="106" spans="4:10">
      <c r="D106" s="1"/>
      <c r="E106" s="1"/>
      <c r="F106" s="1"/>
      <c r="G106" s="1"/>
      <c r="H106" s="1"/>
    </row>
    <row r="107" spans="4:10">
      <c r="D107" s="1"/>
      <c r="E107" s="1"/>
      <c r="F107" s="1"/>
      <c r="G107" s="1"/>
      <c r="H107" s="1"/>
      <c r="I107" s="1"/>
      <c r="J107" s="1"/>
    </row>
    <row r="108" spans="4:10">
      <c r="I108" s="1"/>
      <c r="J108" s="1"/>
    </row>
    <row r="109" spans="4:10">
      <c r="D109" s="1"/>
      <c r="E109" s="1"/>
      <c r="F109" s="1"/>
      <c r="G109" s="1"/>
      <c r="H109" s="1"/>
      <c r="I109" s="1"/>
      <c r="J109" s="1"/>
    </row>
    <row r="110" spans="4:10">
      <c r="D110" s="1"/>
      <c r="E110" s="1"/>
      <c r="F110" s="1"/>
      <c r="G110" s="1"/>
      <c r="H110" s="1"/>
      <c r="I110" s="1"/>
      <c r="J110" s="1"/>
    </row>
    <row r="111" spans="4:10">
      <c r="D111" s="1"/>
      <c r="E111" s="1"/>
      <c r="F111" s="1"/>
      <c r="G111" s="1"/>
      <c r="H111" s="1"/>
      <c r="I111" s="1"/>
      <c r="J111" s="1"/>
    </row>
    <row r="112" spans="4:10">
      <c r="D112" s="1"/>
      <c r="E112" s="1"/>
      <c r="F112" s="1"/>
      <c r="G112" s="1"/>
      <c r="H112" s="1"/>
      <c r="I112" s="1"/>
      <c r="J112" s="1"/>
    </row>
    <row r="113" spans="4:10">
      <c r="D113" s="1"/>
      <c r="E113" s="1"/>
      <c r="F113" s="1"/>
      <c r="G113" s="1"/>
      <c r="H113" s="1"/>
      <c r="I113" s="1"/>
      <c r="J113" s="1"/>
    </row>
    <row r="114" spans="4:10">
      <c r="D114" s="1"/>
      <c r="E114" s="1"/>
      <c r="F114" s="1"/>
      <c r="G114" s="1"/>
      <c r="H114" s="1"/>
      <c r="I114" s="1"/>
      <c r="J114" s="1"/>
    </row>
    <row r="115" spans="4:10">
      <c r="D115" s="1"/>
      <c r="E115" s="1"/>
      <c r="F115" s="1"/>
      <c r="G115" s="1"/>
      <c r="H115" s="1"/>
      <c r="I115" s="1"/>
      <c r="J115" s="1"/>
    </row>
    <row r="116" spans="4:10">
      <c r="D116" s="1"/>
      <c r="E116" s="1"/>
      <c r="F116" s="1"/>
      <c r="G116" s="1"/>
      <c r="H116" s="1"/>
      <c r="I116" s="1"/>
      <c r="J116" s="1"/>
    </row>
    <row r="117" spans="4:10">
      <c r="D117" s="1"/>
      <c r="E117" s="1"/>
      <c r="F117" s="1"/>
      <c r="G117" s="1"/>
      <c r="H117" s="1"/>
      <c r="I117" s="1"/>
      <c r="J117" s="1"/>
    </row>
    <row r="118" spans="4:10">
      <c r="D118" s="1"/>
      <c r="E118" s="1"/>
      <c r="F118" s="1"/>
      <c r="G118" s="1"/>
      <c r="H118" s="1"/>
      <c r="I118" s="1"/>
      <c r="J118" s="1"/>
    </row>
    <row r="119" spans="4:10">
      <c r="D119" s="1"/>
      <c r="E119" s="1"/>
      <c r="F119" s="1"/>
      <c r="G119" s="1"/>
      <c r="H119" s="1"/>
      <c r="I119" s="1"/>
      <c r="J119" s="1"/>
    </row>
    <row r="120" spans="4:10">
      <c r="D120" s="1"/>
      <c r="E120" s="1"/>
      <c r="F120" s="1"/>
      <c r="G120" s="1"/>
      <c r="H120" s="1"/>
      <c r="I120" s="1"/>
      <c r="J120" s="1"/>
    </row>
    <row r="121" spans="4:10">
      <c r="D121" s="1"/>
      <c r="E121" s="1"/>
      <c r="F121" s="1"/>
      <c r="G121" s="1"/>
      <c r="H121" s="1"/>
      <c r="I121" s="1"/>
      <c r="J121" s="1"/>
    </row>
    <row r="122" spans="4:10">
      <c r="D122" s="1"/>
      <c r="E122" s="1"/>
      <c r="F122" s="1"/>
      <c r="G122" s="1"/>
      <c r="H122" s="1"/>
      <c r="I122" s="1"/>
      <c r="J122" s="1"/>
    </row>
    <row r="123" spans="4:10">
      <c r="D123" s="1"/>
      <c r="E123" s="1"/>
      <c r="F123" s="1"/>
      <c r="G123" s="1"/>
      <c r="H123" s="1"/>
      <c r="I123" s="1"/>
      <c r="J123" s="1"/>
    </row>
    <row r="124" spans="4:10">
      <c r="D124" s="1"/>
      <c r="E124" s="1"/>
      <c r="F124" s="1"/>
      <c r="G124" s="1"/>
      <c r="H124" s="1"/>
      <c r="I124" s="1"/>
      <c r="J124" s="1"/>
    </row>
    <row r="125" spans="4:10">
      <c r="D125" s="1"/>
      <c r="E125" s="1"/>
      <c r="F125" s="1"/>
      <c r="G125" s="1"/>
      <c r="H125" s="1"/>
      <c r="I125" s="1"/>
      <c r="J125" s="1"/>
    </row>
    <row r="126" spans="4:10">
      <c r="D126" s="1"/>
      <c r="E126" s="1"/>
      <c r="F126" s="1"/>
      <c r="G126" s="1"/>
      <c r="H126" s="1"/>
      <c r="I126" s="1"/>
      <c r="J126" s="1"/>
    </row>
    <row r="127" spans="4:10">
      <c r="D127" s="1"/>
      <c r="E127" s="1"/>
      <c r="F127" s="1"/>
      <c r="G127" s="1"/>
      <c r="H127" s="1"/>
      <c r="I127" s="1"/>
      <c r="J127" s="1"/>
    </row>
    <row r="128" spans="4:10">
      <c r="D128" s="1"/>
      <c r="E128" s="1"/>
      <c r="F128" s="1"/>
      <c r="G128" s="1"/>
      <c r="H128" s="1"/>
      <c r="I128" s="1"/>
      <c r="J128" s="1"/>
    </row>
    <row r="129" spans="4:10">
      <c r="D129" s="1"/>
      <c r="E129" s="1"/>
      <c r="F129" s="1"/>
      <c r="G129" s="1"/>
      <c r="H129" s="1"/>
      <c r="I129" s="1"/>
      <c r="J129" s="1"/>
    </row>
    <row r="130" spans="4:10">
      <c r="D130" s="1"/>
      <c r="E130" s="1"/>
      <c r="F130" s="1"/>
      <c r="G130" s="1"/>
      <c r="H130" s="1"/>
      <c r="I130" s="1"/>
      <c r="J130" s="1"/>
    </row>
    <row r="131" spans="4:10">
      <c r="D131" s="1"/>
      <c r="E131" s="1"/>
      <c r="F131" s="1"/>
      <c r="G131" s="1"/>
      <c r="H131" s="1"/>
      <c r="I131" s="1"/>
      <c r="J131" s="1"/>
    </row>
    <row r="132" spans="4:10">
      <c r="D132" s="1"/>
      <c r="E132" s="1"/>
      <c r="F132" s="1"/>
      <c r="G132" s="1"/>
      <c r="H132" s="1"/>
      <c r="I132" s="1"/>
      <c r="J132" s="1"/>
    </row>
    <row r="133" spans="4:10">
      <c r="D133" s="1"/>
      <c r="E133" s="1"/>
      <c r="F133" s="1"/>
      <c r="G133" s="1"/>
      <c r="H133" s="1"/>
      <c r="I133" s="1"/>
      <c r="J133" s="1"/>
    </row>
    <row r="134" spans="4:10">
      <c r="D134" s="1"/>
      <c r="E134" s="1"/>
      <c r="F134" s="1"/>
      <c r="G134" s="1"/>
      <c r="H134" s="1"/>
      <c r="I134" s="1"/>
      <c r="J134" s="1"/>
    </row>
    <row r="135" spans="4:10">
      <c r="D135" s="1"/>
      <c r="E135" s="1"/>
      <c r="F135" s="1"/>
      <c r="G135" s="1"/>
      <c r="H135" s="1"/>
      <c r="I135" s="1"/>
      <c r="J135" s="1"/>
    </row>
    <row r="136" spans="4:10">
      <c r="D136" s="1"/>
      <c r="E136" s="1"/>
      <c r="F136" s="1"/>
      <c r="G136" s="1"/>
      <c r="H136" s="1"/>
      <c r="I136" s="1"/>
      <c r="J136" s="1"/>
    </row>
    <row r="137" spans="4:10">
      <c r="D137" s="1"/>
      <c r="E137" s="1"/>
      <c r="F137" s="1"/>
      <c r="G137" s="1"/>
      <c r="H137" s="1"/>
      <c r="I137" s="1"/>
      <c r="J137" s="1"/>
    </row>
    <row r="138" spans="4:10">
      <c r="D138" s="1"/>
      <c r="E138" s="1"/>
      <c r="F138" s="1"/>
      <c r="G138" s="1"/>
      <c r="H138" s="1"/>
      <c r="I138" s="1"/>
      <c r="J138" s="1"/>
    </row>
    <row r="139" spans="4:10">
      <c r="D139" s="1"/>
      <c r="E139" s="1"/>
      <c r="F139" s="1"/>
      <c r="G139" s="1"/>
      <c r="H139" s="1"/>
      <c r="I139" s="1"/>
      <c r="J139" s="1"/>
    </row>
    <row r="140" spans="4:10">
      <c r="D140" s="1"/>
      <c r="E140" s="1"/>
      <c r="F140" s="1"/>
      <c r="G140" s="1"/>
      <c r="H140" s="1"/>
      <c r="I140" s="1"/>
      <c r="J140" s="1"/>
    </row>
    <row r="141" spans="4:10">
      <c r="D141" s="1"/>
      <c r="E141" s="1"/>
      <c r="F141" s="1"/>
      <c r="G141" s="1"/>
      <c r="H141" s="1"/>
      <c r="I141" s="1"/>
      <c r="J141" s="1"/>
    </row>
    <row r="142" spans="4:10">
      <c r="D142" s="1"/>
      <c r="E142" s="1"/>
      <c r="F142" s="1"/>
      <c r="G142" s="1"/>
      <c r="H142" s="1"/>
      <c r="I142" s="1"/>
      <c r="J142" s="1"/>
    </row>
    <row r="143" spans="4:10">
      <c r="D143" s="1"/>
      <c r="E143" s="1"/>
      <c r="F143" s="1"/>
      <c r="G143" s="1"/>
      <c r="H143" s="1"/>
      <c r="I143" s="1"/>
      <c r="J143" s="1"/>
    </row>
    <row r="144" spans="4:10">
      <c r="D144" s="1"/>
      <c r="E144" s="1"/>
      <c r="F144" s="1"/>
      <c r="G144" s="1"/>
      <c r="H144" s="1"/>
    </row>
    <row r="145" spans="4:10">
      <c r="D145" s="1"/>
      <c r="E145" s="1"/>
      <c r="F145" s="1"/>
      <c r="G145" s="1"/>
      <c r="H145" s="1"/>
      <c r="I145" s="1"/>
      <c r="J145" s="1"/>
    </row>
    <row r="147" spans="4:10">
      <c r="D147" s="1"/>
      <c r="E147" s="1"/>
      <c r="F147" s="1"/>
      <c r="G147" s="1"/>
      <c r="H147" s="1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topLeftCell="A13" workbookViewId="0"/>
  </sheetViews>
  <sheetFormatPr defaultRowHeight="12.9"/>
  <cols>
    <col min="1" max="1" width="16.75" style="1" customWidth="1"/>
    <col min="2" max="2" width="20.625" style="1" customWidth="1"/>
    <col min="3" max="3" width="19.375" style="1" customWidth="1"/>
    <col min="4" max="4" width="11.125" style="34" customWidth="1"/>
    <col min="5" max="6" width="11.125" style="1" customWidth="1"/>
    <col min="7" max="7" width="11" style="1" customWidth="1"/>
    <col min="8" max="8" width="11.625" style="1" customWidth="1"/>
    <col min="9" max="9" width="11.125" style="1" customWidth="1"/>
    <col min="10" max="256" width="9.125" style="1"/>
    <col min="257" max="257" width="13.125" style="1" customWidth="1"/>
    <col min="258" max="258" width="22.75" style="1" customWidth="1"/>
    <col min="259" max="259" width="20.25" style="1" customWidth="1"/>
    <col min="260" max="260" width="12.75" style="1" customWidth="1"/>
    <col min="261" max="261" width="11.75" style="1" customWidth="1"/>
    <col min="262" max="262" width="12.25" style="1" customWidth="1"/>
    <col min="263" max="263" width="12.375" style="1" customWidth="1"/>
    <col min="264" max="264" width="11.625" style="1" customWidth="1"/>
    <col min="265" max="265" width="11.125" style="1" customWidth="1"/>
    <col min="266" max="512" width="9.125" style="1"/>
    <col min="513" max="513" width="13.125" style="1" customWidth="1"/>
    <col min="514" max="514" width="22.75" style="1" customWidth="1"/>
    <col min="515" max="515" width="20.25" style="1" customWidth="1"/>
    <col min="516" max="516" width="12.75" style="1" customWidth="1"/>
    <col min="517" max="517" width="11.75" style="1" customWidth="1"/>
    <col min="518" max="518" width="12.25" style="1" customWidth="1"/>
    <col min="519" max="519" width="12.375" style="1" customWidth="1"/>
    <col min="520" max="520" width="11.625" style="1" customWidth="1"/>
    <col min="521" max="521" width="11.125" style="1" customWidth="1"/>
    <col min="522" max="768" width="9.125" style="1"/>
    <col min="769" max="769" width="13.125" style="1" customWidth="1"/>
    <col min="770" max="770" width="22.75" style="1" customWidth="1"/>
    <col min="771" max="771" width="20.25" style="1" customWidth="1"/>
    <col min="772" max="772" width="12.75" style="1" customWidth="1"/>
    <col min="773" max="773" width="11.75" style="1" customWidth="1"/>
    <col min="774" max="774" width="12.25" style="1" customWidth="1"/>
    <col min="775" max="775" width="12.375" style="1" customWidth="1"/>
    <col min="776" max="776" width="11.625" style="1" customWidth="1"/>
    <col min="777" max="777" width="11.125" style="1" customWidth="1"/>
    <col min="778" max="1024" width="9.125" style="1"/>
    <col min="1025" max="1025" width="13.125" style="1" customWidth="1"/>
    <col min="1026" max="1026" width="22.75" style="1" customWidth="1"/>
    <col min="1027" max="1027" width="20.25" style="1" customWidth="1"/>
    <col min="1028" max="1028" width="12.75" style="1" customWidth="1"/>
    <col min="1029" max="1029" width="11.75" style="1" customWidth="1"/>
    <col min="1030" max="1030" width="12.25" style="1" customWidth="1"/>
    <col min="1031" max="1031" width="12.375" style="1" customWidth="1"/>
    <col min="1032" max="1032" width="11.625" style="1" customWidth="1"/>
    <col min="1033" max="1033" width="11.125" style="1" customWidth="1"/>
    <col min="1034" max="1280" width="9.125" style="1"/>
    <col min="1281" max="1281" width="13.125" style="1" customWidth="1"/>
    <col min="1282" max="1282" width="22.75" style="1" customWidth="1"/>
    <col min="1283" max="1283" width="20.25" style="1" customWidth="1"/>
    <col min="1284" max="1284" width="12.75" style="1" customWidth="1"/>
    <col min="1285" max="1285" width="11.75" style="1" customWidth="1"/>
    <col min="1286" max="1286" width="12.25" style="1" customWidth="1"/>
    <col min="1287" max="1287" width="12.375" style="1" customWidth="1"/>
    <col min="1288" max="1288" width="11.625" style="1" customWidth="1"/>
    <col min="1289" max="1289" width="11.125" style="1" customWidth="1"/>
    <col min="1290" max="1536" width="9.125" style="1"/>
    <col min="1537" max="1537" width="13.125" style="1" customWidth="1"/>
    <col min="1538" max="1538" width="22.75" style="1" customWidth="1"/>
    <col min="1539" max="1539" width="20.25" style="1" customWidth="1"/>
    <col min="1540" max="1540" width="12.75" style="1" customWidth="1"/>
    <col min="1541" max="1541" width="11.75" style="1" customWidth="1"/>
    <col min="1542" max="1542" width="12.25" style="1" customWidth="1"/>
    <col min="1543" max="1543" width="12.375" style="1" customWidth="1"/>
    <col min="1544" max="1544" width="11.625" style="1" customWidth="1"/>
    <col min="1545" max="1545" width="11.125" style="1" customWidth="1"/>
    <col min="1546" max="1792" width="9.125" style="1"/>
    <col min="1793" max="1793" width="13.125" style="1" customWidth="1"/>
    <col min="1794" max="1794" width="22.75" style="1" customWidth="1"/>
    <col min="1795" max="1795" width="20.25" style="1" customWidth="1"/>
    <col min="1796" max="1796" width="12.75" style="1" customWidth="1"/>
    <col min="1797" max="1797" width="11.75" style="1" customWidth="1"/>
    <col min="1798" max="1798" width="12.25" style="1" customWidth="1"/>
    <col min="1799" max="1799" width="12.375" style="1" customWidth="1"/>
    <col min="1800" max="1800" width="11.625" style="1" customWidth="1"/>
    <col min="1801" max="1801" width="11.125" style="1" customWidth="1"/>
    <col min="1802" max="2048" width="9.125" style="1"/>
    <col min="2049" max="2049" width="13.125" style="1" customWidth="1"/>
    <col min="2050" max="2050" width="22.75" style="1" customWidth="1"/>
    <col min="2051" max="2051" width="20.25" style="1" customWidth="1"/>
    <col min="2052" max="2052" width="12.75" style="1" customWidth="1"/>
    <col min="2053" max="2053" width="11.75" style="1" customWidth="1"/>
    <col min="2054" max="2054" width="12.25" style="1" customWidth="1"/>
    <col min="2055" max="2055" width="12.375" style="1" customWidth="1"/>
    <col min="2056" max="2056" width="11.625" style="1" customWidth="1"/>
    <col min="2057" max="2057" width="11.125" style="1" customWidth="1"/>
    <col min="2058" max="2304" width="9.125" style="1"/>
    <col min="2305" max="2305" width="13.125" style="1" customWidth="1"/>
    <col min="2306" max="2306" width="22.75" style="1" customWidth="1"/>
    <col min="2307" max="2307" width="20.25" style="1" customWidth="1"/>
    <col min="2308" max="2308" width="12.75" style="1" customWidth="1"/>
    <col min="2309" max="2309" width="11.75" style="1" customWidth="1"/>
    <col min="2310" max="2310" width="12.25" style="1" customWidth="1"/>
    <col min="2311" max="2311" width="12.375" style="1" customWidth="1"/>
    <col min="2312" max="2312" width="11.625" style="1" customWidth="1"/>
    <col min="2313" max="2313" width="11.125" style="1" customWidth="1"/>
    <col min="2314" max="2560" width="9.125" style="1"/>
    <col min="2561" max="2561" width="13.125" style="1" customWidth="1"/>
    <col min="2562" max="2562" width="22.75" style="1" customWidth="1"/>
    <col min="2563" max="2563" width="20.25" style="1" customWidth="1"/>
    <col min="2564" max="2564" width="12.75" style="1" customWidth="1"/>
    <col min="2565" max="2565" width="11.75" style="1" customWidth="1"/>
    <col min="2566" max="2566" width="12.25" style="1" customWidth="1"/>
    <col min="2567" max="2567" width="12.375" style="1" customWidth="1"/>
    <col min="2568" max="2568" width="11.625" style="1" customWidth="1"/>
    <col min="2569" max="2569" width="11.125" style="1" customWidth="1"/>
    <col min="2570" max="2816" width="9.125" style="1"/>
    <col min="2817" max="2817" width="13.125" style="1" customWidth="1"/>
    <col min="2818" max="2818" width="22.75" style="1" customWidth="1"/>
    <col min="2819" max="2819" width="20.25" style="1" customWidth="1"/>
    <col min="2820" max="2820" width="12.75" style="1" customWidth="1"/>
    <col min="2821" max="2821" width="11.75" style="1" customWidth="1"/>
    <col min="2822" max="2822" width="12.25" style="1" customWidth="1"/>
    <col min="2823" max="2823" width="12.375" style="1" customWidth="1"/>
    <col min="2824" max="2824" width="11.625" style="1" customWidth="1"/>
    <col min="2825" max="2825" width="11.125" style="1" customWidth="1"/>
    <col min="2826" max="3072" width="9.125" style="1"/>
    <col min="3073" max="3073" width="13.125" style="1" customWidth="1"/>
    <col min="3074" max="3074" width="22.75" style="1" customWidth="1"/>
    <col min="3075" max="3075" width="20.25" style="1" customWidth="1"/>
    <col min="3076" max="3076" width="12.75" style="1" customWidth="1"/>
    <col min="3077" max="3077" width="11.75" style="1" customWidth="1"/>
    <col min="3078" max="3078" width="12.25" style="1" customWidth="1"/>
    <col min="3079" max="3079" width="12.375" style="1" customWidth="1"/>
    <col min="3080" max="3080" width="11.625" style="1" customWidth="1"/>
    <col min="3081" max="3081" width="11.125" style="1" customWidth="1"/>
    <col min="3082" max="3328" width="9.125" style="1"/>
    <col min="3329" max="3329" width="13.125" style="1" customWidth="1"/>
    <col min="3330" max="3330" width="22.75" style="1" customWidth="1"/>
    <col min="3331" max="3331" width="20.25" style="1" customWidth="1"/>
    <col min="3332" max="3332" width="12.75" style="1" customWidth="1"/>
    <col min="3333" max="3333" width="11.75" style="1" customWidth="1"/>
    <col min="3334" max="3334" width="12.25" style="1" customWidth="1"/>
    <col min="3335" max="3335" width="12.375" style="1" customWidth="1"/>
    <col min="3336" max="3336" width="11.625" style="1" customWidth="1"/>
    <col min="3337" max="3337" width="11.125" style="1" customWidth="1"/>
    <col min="3338" max="3584" width="9.125" style="1"/>
    <col min="3585" max="3585" width="13.125" style="1" customWidth="1"/>
    <col min="3586" max="3586" width="22.75" style="1" customWidth="1"/>
    <col min="3587" max="3587" width="20.25" style="1" customWidth="1"/>
    <col min="3588" max="3588" width="12.75" style="1" customWidth="1"/>
    <col min="3589" max="3589" width="11.75" style="1" customWidth="1"/>
    <col min="3590" max="3590" width="12.25" style="1" customWidth="1"/>
    <col min="3591" max="3591" width="12.375" style="1" customWidth="1"/>
    <col min="3592" max="3592" width="11.625" style="1" customWidth="1"/>
    <col min="3593" max="3593" width="11.125" style="1" customWidth="1"/>
    <col min="3594" max="3840" width="9.125" style="1"/>
    <col min="3841" max="3841" width="13.125" style="1" customWidth="1"/>
    <col min="3842" max="3842" width="22.75" style="1" customWidth="1"/>
    <col min="3843" max="3843" width="20.25" style="1" customWidth="1"/>
    <col min="3844" max="3844" width="12.75" style="1" customWidth="1"/>
    <col min="3845" max="3845" width="11.75" style="1" customWidth="1"/>
    <col min="3846" max="3846" width="12.25" style="1" customWidth="1"/>
    <col min="3847" max="3847" width="12.375" style="1" customWidth="1"/>
    <col min="3848" max="3848" width="11.625" style="1" customWidth="1"/>
    <col min="3849" max="3849" width="11.125" style="1" customWidth="1"/>
    <col min="3850" max="4096" width="9.125" style="1"/>
    <col min="4097" max="4097" width="13.125" style="1" customWidth="1"/>
    <col min="4098" max="4098" width="22.75" style="1" customWidth="1"/>
    <col min="4099" max="4099" width="20.25" style="1" customWidth="1"/>
    <col min="4100" max="4100" width="12.75" style="1" customWidth="1"/>
    <col min="4101" max="4101" width="11.75" style="1" customWidth="1"/>
    <col min="4102" max="4102" width="12.25" style="1" customWidth="1"/>
    <col min="4103" max="4103" width="12.375" style="1" customWidth="1"/>
    <col min="4104" max="4104" width="11.625" style="1" customWidth="1"/>
    <col min="4105" max="4105" width="11.125" style="1" customWidth="1"/>
    <col min="4106" max="4352" width="9.125" style="1"/>
    <col min="4353" max="4353" width="13.125" style="1" customWidth="1"/>
    <col min="4354" max="4354" width="22.75" style="1" customWidth="1"/>
    <col min="4355" max="4355" width="20.25" style="1" customWidth="1"/>
    <col min="4356" max="4356" width="12.75" style="1" customWidth="1"/>
    <col min="4357" max="4357" width="11.75" style="1" customWidth="1"/>
    <col min="4358" max="4358" width="12.25" style="1" customWidth="1"/>
    <col min="4359" max="4359" width="12.375" style="1" customWidth="1"/>
    <col min="4360" max="4360" width="11.625" style="1" customWidth="1"/>
    <col min="4361" max="4361" width="11.125" style="1" customWidth="1"/>
    <col min="4362" max="4608" width="9.125" style="1"/>
    <col min="4609" max="4609" width="13.125" style="1" customWidth="1"/>
    <col min="4610" max="4610" width="22.75" style="1" customWidth="1"/>
    <col min="4611" max="4611" width="20.25" style="1" customWidth="1"/>
    <col min="4612" max="4612" width="12.75" style="1" customWidth="1"/>
    <col min="4613" max="4613" width="11.75" style="1" customWidth="1"/>
    <col min="4614" max="4614" width="12.25" style="1" customWidth="1"/>
    <col min="4615" max="4615" width="12.375" style="1" customWidth="1"/>
    <col min="4616" max="4616" width="11.625" style="1" customWidth="1"/>
    <col min="4617" max="4617" width="11.125" style="1" customWidth="1"/>
    <col min="4618" max="4864" width="9.125" style="1"/>
    <col min="4865" max="4865" width="13.125" style="1" customWidth="1"/>
    <col min="4866" max="4866" width="22.75" style="1" customWidth="1"/>
    <col min="4867" max="4867" width="20.25" style="1" customWidth="1"/>
    <col min="4868" max="4868" width="12.75" style="1" customWidth="1"/>
    <col min="4869" max="4869" width="11.75" style="1" customWidth="1"/>
    <col min="4870" max="4870" width="12.25" style="1" customWidth="1"/>
    <col min="4871" max="4871" width="12.375" style="1" customWidth="1"/>
    <col min="4872" max="4872" width="11.625" style="1" customWidth="1"/>
    <col min="4873" max="4873" width="11.125" style="1" customWidth="1"/>
    <col min="4874" max="5120" width="9.125" style="1"/>
    <col min="5121" max="5121" width="13.125" style="1" customWidth="1"/>
    <col min="5122" max="5122" width="22.75" style="1" customWidth="1"/>
    <col min="5123" max="5123" width="20.25" style="1" customWidth="1"/>
    <col min="5124" max="5124" width="12.75" style="1" customWidth="1"/>
    <col min="5125" max="5125" width="11.75" style="1" customWidth="1"/>
    <col min="5126" max="5126" width="12.25" style="1" customWidth="1"/>
    <col min="5127" max="5127" width="12.375" style="1" customWidth="1"/>
    <col min="5128" max="5128" width="11.625" style="1" customWidth="1"/>
    <col min="5129" max="5129" width="11.125" style="1" customWidth="1"/>
    <col min="5130" max="5376" width="9.125" style="1"/>
    <col min="5377" max="5377" width="13.125" style="1" customWidth="1"/>
    <col min="5378" max="5378" width="22.75" style="1" customWidth="1"/>
    <col min="5379" max="5379" width="20.25" style="1" customWidth="1"/>
    <col min="5380" max="5380" width="12.75" style="1" customWidth="1"/>
    <col min="5381" max="5381" width="11.75" style="1" customWidth="1"/>
    <col min="5382" max="5382" width="12.25" style="1" customWidth="1"/>
    <col min="5383" max="5383" width="12.375" style="1" customWidth="1"/>
    <col min="5384" max="5384" width="11.625" style="1" customWidth="1"/>
    <col min="5385" max="5385" width="11.125" style="1" customWidth="1"/>
    <col min="5386" max="5632" width="9.125" style="1"/>
    <col min="5633" max="5633" width="13.125" style="1" customWidth="1"/>
    <col min="5634" max="5634" width="22.75" style="1" customWidth="1"/>
    <col min="5635" max="5635" width="20.25" style="1" customWidth="1"/>
    <col min="5636" max="5636" width="12.75" style="1" customWidth="1"/>
    <col min="5637" max="5637" width="11.75" style="1" customWidth="1"/>
    <col min="5638" max="5638" width="12.25" style="1" customWidth="1"/>
    <col min="5639" max="5639" width="12.375" style="1" customWidth="1"/>
    <col min="5640" max="5640" width="11.625" style="1" customWidth="1"/>
    <col min="5641" max="5641" width="11.125" style="1" customWidth="1"/>
    <col min="5642" max="5888" width="9.125" style="1"/>
    <col min="5889" max="5889" width="13.125" style="1" customWidth="1"/>
    <col min="5890" max="5890" width="22.75" style="1" customWidth="1"/>
    <col min="5891" max="5891" width="20.25" style="1" customWidth="1"/>
    <col min="5892" max="5892" width="12.75" style="1" customWidth="1"/>
    <col min="5893" max="5893" width="11.75" style="1" customWidth="1"/>
    <col min="5894" max="5894" width="12.25" style="1" customWidth="1"/>
    <col min="5895" max="5895" width="12.375" style="1" customWidth="1"/>
    <col min="5896" max="5896" width="11.625" style="1" customWidth="1"/>
    <col min="5897" max="5897" width="11.125" style="1" customWidth="1"/>
    <col min="5898" max="6144" width="9.125" style="1"/>
    <col min="6145" max="6145" width="13.125" style="1" customWidth="1"/>
    <col min="6146" max="6146" width="22.75" style="1" customWidth="1"/>
    <col min="6147" max="6147" width="20.25" style="1" customWidth="1"/>
    <col min="6148" max="6148" width="12.75" style="1" customWidth="1"/>
    <col min="6149" max="6149" width="11.75" style="1" customWidth="1"/>
    <col min="6150" max="6150" width="12.25" style="1" customWidth="1"/>
    <col min="6151" max="6151" width="12.375" style="1" customWidth="1"/>
    <col min="6152" max="6152" width="11.625" style="1" customWidth="1"/>
    <col min="6153" max="6153" width="11.125" style="1" customWidth="1"/>
    <col min="6154" max="6400" width="9.125" style="1"/>
    <col min="6401" max="6401" width="13.125" style="1" customWidth="1"/>
    <col min="6402" max="6402" width="22.75" style="1" customWidth="1"/>
    <col min="6403" max="6403" width="20.25" style="1" customWidth="1"/>
    <col min="6404" max="6404" width="12.75" style="1" customWidth="1"/>
    <col min="6405" max="6405" width="11.75" style="1" customWidth="1"/>
    <col min="6406" max="6406" width="12.25" style="1" customWidth="1"/>
    <col min="6407" max="6407" width="12.375" style="1" customWidth="1"/>
    <col min="6408" max="6408" width="11.625" style="1" customWidth="1"/>
    <col min="6409" max="6409" width="11.125" style="1" customWidth="1"/>
    <col min="6410" max="6656" width="9.125" style="1"/>
    <col min="6657" max="6657" width="13.125" style="1" customWidth="1"/>
    <col min="6658" max="6658" width="22.75" style="1" customWidth="1"/>
    <col min="6659" max="6659" width="20.25" style="1" customWidth="1"/>
    <col min="6660" max="6660" width="12.75" style="1" customWidth="1"/>
    <col min="6661" max="6661" width="11.75" style="1" customWidth="1"/>
    <col min="6662" max="6662" width="12.25" style="1" customWidth="1"/>
    <col min="6663" max="6663" width="12.375" style="1" customWidth="1"/>
    <col min="6664" max="6664" width="11.625" style="1" customWidth="1"/>
    <col min="6665" max="6665" width="11.125" style="1" customWidth="1"/>
    <col min="6666" max="6912" width="9.125" style="1"/>
    <col min="6913" max="6913" width="13.125" style="1" customWidth="1"/>
    <col min="6914" max="6914" width="22.75" style="1" customWidth="1"/>
    <col min="6915" max="6915" width="20.25" style="1" customWidth="1"/>
    <col min="6916" max="6916" width="12.75" style="1" customWidth="1"/>
    <col min="6917" max="6917" width="11.75" style="1" customWidth="1"/>
    <col min="6918" max="6918" width="12.25" style="1" customWidth="1"/>
    <col min="6919" max="6919" width="12.375" style="1" customWidth="1"/>
    <col min="6920" max="6920" width="11.625" style="1" customWidth="1"/>
    <col min="6921" max="6921" width="11.125" style="1" customWidth="1"/>
    <col min="6922" max="7168" width="9.125" style="1"/>
    <col min="7169" max="7169" width="13.125" style="1" customWidth="1"/>
    <col min="7170" max="7170" width="22.75" style="1" customWidth="1"/>
    <col min="7171" max="7171" width="20.25" style="1" customWidth="1"/>
    <col min="7172" max="7172" width="12.75" style="1" customWidth="1"/>
    <col min="7173" max="7173" width="11.75" style="1" customWidth="1"/>
    <col min="7174" max="7174" width="12.25" style="1" customWidth="1"/>
    <col min="7175" max="7175" width="12.375" style="1" customWidth="1"/>
    <col min="7176" max="7176" width="11.625" style="1" customWidth="1"/>
    <col min="7177" max="7177" width="11.125" style="1" customWidth="1"/>
    <col min="7178" max="7424" width="9.125" style="1"/>
    <col min="7425" max="7425" width="13.125" style="1" customWidth="1"/>
    <col min="7426" max="7426" width="22.75" style="1" customWidth="1"/>
    <col min="7427" max="7427" width="20.25" style="1" customWidth="1"/>
    <col min="7428" max="7428" width="12.75" style="1" customWidth="1"/>
    <col min="7429" max="7429" width="11.75" style="1" customWidth="1"/>
    <col min="7430" max="7430" width="12.25" style="1" customWidth="1"/>
    <col min="7431" max="7431" width="12.375" style="1" customWidth="1"/>
    <col min="7432" max="7432" width="11.625" style="1" customWidth="1"/>
    <col min="7433" max="7433" width="11.125" style="1" customWidth="1"/>
    <col min="7434" max="7680" width="9.125" style="1"/>
    <col min="7681" max="7681" width="13.125" style="1" customWidth="1"/>
    <col min="7682" max="7682" width="22.75" style="1" customWidth="1"/>
    <col min="7683" max="7683" width="20.25" style="1" customWidth="1"/>
    <col min="7684" max="7684" width="12.75" style="1" customWidth="1"/>
    <col min="7685" max="7685" width="11.75" style="1" customWidth="1"/>
    <col min="7686" max="7686" width="12.25" style="1" customWidth="1"/>
    <col min="7687" max="7687" width="12.375" style="1" customWidth="1"/>
    <col min="7688" max="7688" width="11.625" style="1" customWidth="1"/>
    <col min="7689" max="7689" width="11.125" style="1" customWidth="1"/>
    <col min="7690" max="7936" width="9.125" style="1"/>
    <col min="7937" max="7937" width="13.125" style="1" customWidth="1"/>
    <col min="7938" max="7938" width="22.75" style="1" customWidth="1"/>
    <col min="7939" max="7939" width="20.25" style="1" customWidth="1"/>
    <col min="7940" max="7940" width="12.75" style="1" customWidth="1"/>
    <col min="7941" max="7941" width="11.75" style="1" customWidth="1"/>
    <col min="7942" max="7942" width="12.25" style="1" customWidth="1"/>
    <col min="7943" max="7943" width="12.375" style="1" customWidth="1"/>
    <col min="7944" max="7944" width="11.625" style="1" customWidth="1"/>
    <col min="7945" max="7945" width="11.125" style="1" customWidth="1"/>
    <col min="7946" max="8192" width="9.125" style="1"/>
    <col min="8193" max="8193" width="13.125" style="1" customWidth="1"/>
    <col min="8194" max="8194" width="22.75" style="1" customWidth="1"/>
    <col min="8195" max="8195" width="20.25" style="1" customWidth="1"/>
    <col min="8196" max="8196" width="12.75" style="1" customWidth="1"/>
    <col min="8197" max="8197" width="11.75" style="1" customWidth="1"/>
    <col min="8198" max="8198" width="12.25" style="1" customWidth="1"/>
    <col min="8199" max="8199" width="12.375" style="1" customWidth="1"/>
    <col min="8200" max="8200" width="11.625" style="1" customWidth="1"/>
    <col min="8201" max="8201" width="11.125" style="1" customWidth="1"/>
    <col min="8202" max="8448" width="9.125" style="1"/>
    <col min="8449" max="8449" width="13.125" style="1" customWidth="1"/>
    <col min="8450" max="8450" width="22.75" style="1" customWidth="1"/>
    <col min="8451" max="8451" width="20.25" style="1" customWidth="1"/>
    <col min="8452" max="8452" width="12.75" style="1" customWidth="1"/>
    <col min="8453" max="8453" width="11.75" style="1" customWidth="1"/>
    <col min="8454" max="8454" width="12.25" style="1" customWidth="1"/>
    <col min="8455" max="8455" width="12.375" style="1" customWidth="1"/>
    <col min="8456" max="8456" width="11.625" style="1" customWidth="1"/>
    <col min="8457" max="8457" width="11.125" style="1" customWidth="1"/>
    <col min="8458" max="8704" width="9.125" style="1"/>
    <col min="8705" max="8705" width="13.125" style="1" customWidth="1"/>
    <col min="8706" max="8706" width="22.75" style="1" customWidth="1"/>
    <col min="8707" max="8707" width="20.25" style="1" customWidth="1"/>
    <col min="8708" max="8708" width="12.75" style="1" customWidth="1"/>
    <col min="8709" max="8709" width="11.75" style="1" customWidth="1"/>
    <col min="8710" max="8710" width="12.25" style="1" customWidth="1"/>
    <col min="8711" max="8711" width="12.375" style="1" customWidth="1"/>
    <col min="8712" max="8712" width="11.625" style="1" customWidth="1"/>
    <col min="8713" max="8713" width="11.125" style="1" customWidth="1"/>
    <col min="8714" max="8960" width="9.125" style="1"/>
    <col min="8961" max="8961" width="13.125" style="1" customWidth="1"/>
    <col min="8962" max="8962" width="22.75" style="1" customWidth="1"/>
    <col min="8963" max="8963" width="20.25" style="1" customWidth="1"/>
    <col min="8964" max="8964" width="12.75" style="1" customWidth="1"/>
    <col min="8965" max="8965" width="11.75" style="1" customWidth="1"/>
    <col min="8966" max="8966" width="12.25" style="1" customWidth="1"/>
    <col min="8967" max="8967" width="12.375" style="1" customWidth="1"/>
    <col min="8968" max="8968" width="11.625" style="1" customWidth="1"/>
    <col min="8969" max="8969" width="11.125" style="1" customWidth="1"/>
    <col min="8970" max="9216" width="9.125" style="1"/>
    <col min="9217" max="9217" width="13.125" style="1" customWidth="1"/>
    <col min="9218" max="9218" width="22.75" style="1" customWidth="1"/>
    <col min="9219" max="9219" width="20.25" style="1" customWidth="1"/>
    <col min="9220" max="9220" width="12.75" style="1" customWidth="1"/>
    <col min="9221" max="9221" width="11.75" style="1" customWidth="1"/>
    <col min="9222" max="9222" width="12.25" style="1" customWidth="1"/>
    <col min="9223" max="9223" width="12.375" style="1" customWidth="1"/>
    <col min="9224" max="9224" width="11.625" style="1" customWidth="1"/>
    <col min="9225" max="9225" width="11.125" style="1" customWidth="1"/>
    <col min="9226" max="9472" width="9.125" style="1"/>
    <col min="9473" max="9473" width="13.125" style="1" customWidth="1"/>
    <col min="9474" max="9474" width="22.75" style="1" customWidth="1"/>
    <col min="9475" max="9475" width="20.25" style="1" customWidth="1"/>
    <col min="9476" max="9476" width="12.75" style="1" customWidth="1"/>
    <col min="9477" max="9477" width="11.75" style="1" customWidth="1"/>
    <col min="9478" max="9478" width="12.25" style="1" customWidth="1"/>
    <col min="9479" max="9479" width="12.375" style="1" customWidth="1"/>
    <col min="9480" max="9480" width="11.625" style="1" customWidth="1"/>
    <col min="9481" max="9481" width="11.125" style="1" customWidth="1"/>
    <col min="9482" max="9728" width="9.125" style="1"/>
    <col min="9729" max="9729" width="13.125" style="1" customWidth="1"/>
    <col min="9730" max="9730" width="22.75" style="1" customWidth="1"/>
    <col min="9731" max="9731" width="20.25" style="1" customWidth="1"/>
    <col min="9732" max="9732" width="12.75" style="1" customWidth="1"/>
    <col min="9733" max="9733" width="11.75" style="1" customWidth="1"/>
    <col min="9734" max="9734" width="12.25" style="1" customWidth="1"/>
    <col min="9735" max="9735" width="12.375" style="1" customWidth="1"/>
    <col min="9736" max="9736" width="11.625" style="1" customWidth="1"/>
    <col min="9737" max="9737" width="11.125" style="1" customWidth="1"/>
    <col min="9738" max="9984" width="9.125" style="1"/>
    <col min="9985" max="9985" width="13.125" style="1" customWidth="1"/>
    <col min="9986" max="9986" width="22.75" style="1" customWidth="1"/>
    <col min="9987" max="9987" width="20.25" style="1" customWidth="1"/>
    <col min="9988" max="9988" width="12.75" style="1" customWidth="1"/>
    <col min="9989" max="9989" width="11.75" style="1" customWidth="1"/>
    <col min="9990" max="9990" width="12.25" style="1" customWidth="1"/>
    <col min="9991" max="9991" width="12.375" style="1" customWidth="1"/>
    <col min="9992" max="9992" width="11.625" style="1" customWidth="1"/>
    <col min="9993" max="9993" width="11.125" style="1" customWidth="1"/>
    <col min="9994" max="10240" width="9.125" style="1"/>
    <col min="10241" max="10241" width="13.125" style="1" customWidth="1"/>
    <col min="10242" max="10242" width="22.75" style="1" customWidth="1"/>
    <col min="10243" max="10243" width="20.25" style="1" customWidth="1"/>
    <col min="10244" max="10244" width="12.75" style="1" customWidth="1"/>
    <col min="10245" max="10245" width="11.75" style="1" customWidth="1"/>
    <col min="10246" max="10246" width="12.25" style="1" customWidth="1"/>
    <col min="10247" max="10247" width="12.375" style="1" customWidth="1"/>
    <col min="10248" max="10248" width="11.625" style="1" customWidth="1"/>
    <col min="10249" max="10249" width="11.125" style="1" customWidth="1"/>
    <col min="10250" max="10496" width="9.125" style="1"/>
    <col min="10497" max="10497" width="13.125" style="1" customWidth="1"/>
    <col min="10498" max="10498" width="22.75" style="1" customWidth="1"/>
    <col min="10499" max="10499" width="20.25" style="1" customWidth="1"/>
    <col min="10500" max="10500" width="12.75" style="1" customWidth="1"/>
    <col min="10501" max="10501" width="11.75" style="1" customWidth="1"/>
    <col min="10502" max="10502" width="12.25" style="1" customWidth="1"/>
    <col min="10503" max="10503" width="12.375" style="1" customWidth="1"/>
    <col min="10504" max="10504" width="11.625" style="1" customWidth="1"/>
    <col min="10505" max="10505" width="11.125" style="1" customWidth="1"/>
    <col min="10506" max="10752" width="9.125" style="1"/>
    <col min="10753" max="10753" width="13.125" style="1" customWidth="1"/>
    <col min="10754" max="10754" width="22.75" style="1" customWidth="1"/>
    <col min="10755" max="10755" width="20.25" style="1" customWidth="1"/>
    <col min="10756" max="10756" width="12.75" style="1" customWidth="1"/>
    <col min="10757" max="10757" width="11.75" style="1" customWidth="1"/>
    <col min="10758" max="10758" width="12.25" style="1" customWidth="1"/>
    <col min="10759" max="10759" width="12.375" style="1" customWidth="1"/>
    <col min="10760" max="10760" width="11.625" style="1" customWidth="1"/>
    <col min="10761" max="10761" width="11.125" style="1" customWidth="1"/>
    <col min="10762" max="11008" width="9.125" style="1"/>
    <col min="11009" max="11009" width="13.125" style="1" customWidth="1"/>
    <col min="11010" max="11010" width="22.75" style="1" customWidth="1"/>
    <col min="11011" max="11011" width="20.25" style="1" customWidth="1"/>
    <col min="11012" max="11012" width="12.75" style="1" customWidth="1"/>
    <col min="11013" max="11013" width="11.75" style="1" customWidth="1"/>
    <col min="11014" max="11014" width="12.25" style="1" customWidth="1"/>
    <col min="11015" max="11015" width="12.375" style="1" customWidth="1"/>
    <col min="11016" max="11016" width="11.625" style="1" customWidth="1"/>
    <col min="11017" max="11017" width="11.125" style="1" customWidth="1"/>
    <col min="11018" max="11264" width="9.125" style="1"/>
    <col min="11265" max="11265" width="13.125" style="1" customWidth="1"/>
    <col min="11266" max="11266" width="22.75" style="1" customWidth="1"/>
    <col min="11267" max="11267" width="20.25" style="1" customWidth="1"/>
    <col min="11268" max="11268" width="12.75" style="1" customWidth="1"/>
    <col min="11269" max="11269" width="11.75" style="1" customWidth="1"/>
    <col min="11270" max="11270" width="12.25" style="1" customWidth="1"/>
    <col min="11271" max="11271" width="12.375" style="1" customWidth="1"/>
    <col min="11272" max="11272" width="11.625" style="1" customWidth="1"/>
    <col min="11273" max="11273" width="11.125" style="1" customWidth="1"/>
    <col min="11274" max="11520" width="9.125" style="1"/>
    <col min="11521" max="11521" width="13.125" style="1" customWidth="1"/>
    <col min="11522" max="11522" width="22.75" style="1" customWidth="1"/>
    <col min="11523" max="11523" width="20.25" style="1" customWidth="1"/>
    <col min="11524" max="11524" width="12.75" style="1" customWidth="1"/>
    <col min="11525" max="11525" width="11.75" style="1" customWidth="1"/>
    <col min="11526" max="11526" width="12.25" style="1" customWidth="1"/>
    <col min="11527" max="11527" width="12.375" style="1" customWidth="1"/>
    <col min="11528" max="11528" width="11.625" style="1" customWidth="1"/>
    <col min="11529" max="11529" width="11.125" style="1" customWidth="1"/>
    <col min="11530" max="11776" width="9.125" style="1"/>
    <col min="11777" max="11777" width="13.125" style="1" customWidth="1"/>
    <col min="11778" max="11778" width="22.75" style="1" customWidth="1"/>
    <col min="11779" max="11779" width="20.25" style="1" customWidth="1"/>
    <col min="11780" max="11780" width="12.75" style="1" customWidth="1"/>
    <col min="11781" max="11781" width="11.75" style="1" customWidth="1"/>
    <col min="11782" max="11782" width="12.25" style="1" customWidth="1"/>
    <col min="11783" max="11783" width="12.375" style="1" customWidth="1"/>
    <col min="11784" max="11784" width="11.625" style="1" customWidth="1"/>
    <col min="11785" max="11785" width="11.125" style="1" customWidth="1"/>
    <col min="11786" max="12032" width="9.125" style="1"/>
    <col min="12033" max="12033" width="13.125" style="1" customWidth="1"/>
    <col min="12034" max="12034" width="22.75" style="1" customWidth="1"/>
    <col min="12035" max="12035" width="20.25" style="1" customWidth="1"/>
    <col min="12036" max="12036" width="12.75" style="1" customWidth="1"/>
    <col min="12037" max="12037" width="11.75" style="1" customWidth="1"/>
    <col min="12038" max="12038" width="12.25" style="1" customWidth="1"/>
    <col min="12039" max="12039" width="12.375" style="1" customWidth="1"/>
    <col min="12040" max="12040" width="11.625" style="1" customWidth="1"/>
    <col min="12041" max="12041" width="11.125" style="1" customWidth="1"/>
    <col min="12042" max="12288" width="9.125" style="1"/>
    <col min="12289" max="12289" width="13.125" style="1" customWidth="1"/>
    <col min="12290" max="12290" width="22.75" style="1" customWidth="1"/>
    <col min="12291" max="12291" width="20.25" style="1" customWidth="1"/>
    <col min="12292" max="12292" width="12.75" style="1" customWidth="1"/>
    <col min="12293" max="12293" width="11.75" style="1" customWidth="1"/>
    <col min="12294" max="12294" width="12.25" style="1" customWidth="1"/>
    <col min="12295" max="12295" width="12.375" style="1" customWidth="1"/>
    <col min="12296" max="12296" width="11.625" style="1" customWidth="1"/>
    <col min="12297" max="12297" width="11.125" style="1" customWidth="1"/>
    <col min="12298" max="12544" width="9.125" style="1"/>
    <col min="12545" max="12545" width="13.125" style="1" customWidth="1"/>
    <col min="12546" max="12546" width="22.75" style="1" customWidth="1"/>
    <col min="12547" max="12547" width="20.25" style="1" customWidth="1"/>
    <col min="12548" max="12548" width="12.75" style="1" customWidth="1"/>
    <col min="12549" max="12549" width="11.75" style="1" customWidth="1"/>
    <col min="12550" max="12550" width="12.25" style="1" customWidth="1"/>
    <col min="12551" max="12551" width="12.375" style="1" customWidth="1"/>
    <col min="12552" max="12552" width="11.625" style="1" customWidth="1"/>
    <col min="12553" max="12553" width="11.125" style="1" customWidth="1"/>
    <col min="12554" max="12800" width="9.125" style="1"/>
    <col min="12801" max="12801" width="13.125" style="1" customWidth="1"/>
    <col min="12802" max="12802" width="22.75" style="1" customWidth="1"/>
    <col min="12803" max="12803" width="20.25" style="1" customWidth="1"/>
    <col min="12804" max="12804" width="12.75" style="1" customWidth="1"/>
    <col min="12805" max="12805" width="11.75" style="1" customWidth="1"/>
    <col min="12806" max="12806" width="12.25" style="1" customWidth="1"/>
    <col min="12807" max="12807" width="12.375" style="1" customWidth="1"/>
    <col min="12808" max="12808" width="11.625" style="1" customWidth="1"/>
    <col min="12809" max="12809" width="11.125" style="1" customWidth="1"/>
    <col min="12810" max="13056" width="9.125" style="1"/>
    <col min="13057" max="13057" width="13.125" style="1" customWidth="1"/>
    <col min="13058" max="13058" width="22.75" style="1" customWidth="1"/>
    <col min="13059" max="13059" width="20.25" style="1" customWidth="1"/>
    <col min="13060" max="13060" width="12.75" style="1" customWidth="1"/>
    <col min="13061" max="13061" width="11.75" style="1" customWidth="1"/>
    <col min="13062" max="13062" width="12.25" style="1" customWidth="1"/>
    <col min="13063" max="13063" width="12.375" style="1" customWidth="1"/>
    <col min="13064" max="13064" width="11.625" style="1" customWidth="1"/>
    <col min="13065" max="13065" width="11.125" style="1" customWidth="1"/>
    <col min="13066" max="13312" width="9.125" style="1"/>
    <col min="13313" max="13313" width="13.125" style="1" customWidth="1"/>
    <col min="13314" max="13314" width="22.75" style="1" customWidth="1"/>
    <col min="13315" max="13315" width="20.25" style="1" customWidth="1"/>
    <col min="13316" max="13316" width="12.75" style="1" customWidth="1"/>
    <col min="13317" max="13317" width="11.75" style="1" customWidth="1"/>
    <col min="13318" max="13318" width="12.25" style="1" customWidth="1"/>
    <col min="13319" max="13319" width="12.375" style="1" customWidth="1"/>
    <col min="13320" max="13320" width="11.625" style="1" customWidth="1"/>
    <col min="13321" max="13321" width="11.125" style="1" customWidth="1"/>
    <col min="13322" max="13568" width="9.125" style="1"/>
    <col min="13569" max="13569" width="13.125" style="1" customWidth="1"/>
    <col min="13570" max="13570" width="22.75" style="1" customWidth="1"/>
    <col min="13571" max="13571" width="20.25" style="1" customWidth="1"/>
    <col min="13572" max="13572" width="12.75" style="1" customWidth="1"/>
    <col min="13573" max="13573" width="11.75" style="1" customWidth="1"/>
    <col min="13574" max="13574" width="12.25" style="1" customWidth="1"/>
    <col min="13575" max="13575" width="12.375" style="1" customWidth="1"/>
    <col min="13576" max="13576" width="11.625" style="1" customWidth="1"/>
    <col min="13577" max="13577" width="11.125" style="1" customWidth="1"/>
    <col min="13578" max="13824" width="9.125" style="1"/>
    <col min="13825" max="13825" width="13.125" style="1" customWidth="1"/>
    <col min="13826" max="13826" width="22.75" style="1" customWidth="1"/>
    <col min="13827" max="13827" width="20.25" style="1" customWidth="1"/>
    <col min="13828" max="13828" width="12.75" style="1" customWidth="1"/>
    <col min="13829" max="13829" width="11.75" style="1" customWidth="1"/>
    <col min="13830" max="13830" width="12.25" style="1" customWidth="1"/>
    <col min="13831" max="13831" width="12.375" style="1" customWidth="1"/>
    <col min="13832" max="13832" width="11.625" style="1" customWidth="1"/>
    <col min="13833" max="13833" width="11.125" style="1" customWidth="1"/>
    <col min="13834" max="14080" width="9.125" style="1"/>
    <col min="14081" max="14081" width="13.125" style="1" customWidth="1"/>
    <col min="14082" max="14082" width="22.75" style="1" customWidth="1"/>
    <col min="14083" max="14083" width="20.25" style="1" customWidth="1"/>
    <col min="14084" max="14084" width="12.75" style="1" customWidth="1"/>
    <col min="14085" max="14085" width="11.75" style="1" customWidth="1"/>
    <col min="14086" max="14086" width="12.25" style="1" customWidth="1"/>
    <col min="14087" max="14087" width="12.375" style="1" customWidth="1"/>
    <col min="14088" max="14088" width="11.625" style="1" customWidth="1"/>
    <col min="14089" max="14089" width="11.125" style="1" customWidth="1"/>
    <col min="14090" max="14336" width="9.125" style="1"/>
    <col min="14337" max="14337" width="13.125" style="1" customWidth="1"/>
    <col min="14338" max="14338" width="22.75" style="1" customWidth="1"/>
    <col min="14339" max="14339" width="20.25" style="1" customWidth="1"/>
    <col min="14340" max="14340" width="12.75" style="1" customWidth="1"/>
    <col min="14341" max="14341" width="11.75" style="1" customWidth="1"/>
    <col min="14342" max="14342" width="12.25" style="1" customWidth="1"/>
    <col min="14343" max="14343" width="12.375" style="1" customWidth="1"/>
    <col min="14344" max="14344" width="11.625" style="1" customWidth="1"/>
    <col min="14345" max="14345" width="11.125" style="1" customWidth="1"/>
    <col min="14346" max="14592" width="9.125" style="1"/>
    <col min="14593" max="14593" width="13.125" style="1" customWidth="1"/>
    <col min="14594" max="14594" width="22.75" style="1" customWidth="1"/>
    <col min="14595" max="14595" width="20.25" style="1" customWidth="1"/>
    <col min="14596" max="14596" width="12.75" style="1" customWidth="1"/>
    <col min="14597" max="14597" width="11.75" style="1" customWidth="1"/>
    <col min="14598" max="14598" width="12.25" style="1" customWidth="1"/>
    <col min="14599" max="14599" width="12.375" style="1" customWidth="1"/>
    <col min="14600" max="14600" width="11.625" style="1" customWidth="1"/>
    <col min="14601" max="14601" width="11.125" style="1" customWidth="1"/>
    <col min="14602" max="14848" width="9.125" style="1"/>
    <col min="14849" max="14849" width="13.125" style="1" customWidth="1"/>
    <col min="14850" max="14850" width="22.75" style="1" customWidth="1"/>
    <col min="14851" max="14851" width="20.25" style="1" customWidth="1"/>
    <col min="14852" max="14852" width="12.75" style="1" customWidth="1"/>
    <col min="14853" max="14853" width="11.75" style="1" customWidth="1"/>
    <col min="14854" max="14854" width="12.25" style="1" customWidth="1"/>
    <col min="14855" max="14855" width="12.375" style="1" customWidth="1"/>
    <col min="14856" max="14856" width="11.625" style="1" customWidth="1"/>
    <col min="14857" max="14857" width="11.125" style="1" customWidth="1"/>
    <col min="14858" max="15104" width="9.125" style="1"/>
    <col min="15105" max="15105" width="13.125" style="1" customWidth="1"/>
    <col min="15106" max="15106" width="22.75" style="1" customWidth="1"/>
    <col min="15107" max="15107" width="20.25" style="1" customWidth="1"/>
    <col min="15108" max="15108" width="12.75" style="1" customWidth="1"/>
    <col min="15109" max="15109" width="11.75" style="1" customWidth="1"/>
    <col min="15110" max="15110" width="12.25" style="1" customWidth="1"/>
    <col min="15111" max="15111" width="12.375" style="1" customWidth="1"/>
    <col min="15112" max="15112" width="11.625" style="1" customWidth="1"/>
    <col min="15113" max="15113" width="11.125" style="1" customWidth="1"/>
    <col min="15114" max="15360" width="9.125" style="1"/>
    <col min="15361" max="15361" width="13.125" style="1" customWidth="1"/>
    <col min="15362" max="15362" width="22.75" style="1" customWidth="1"/>
    <col min="15363" max="15363" width="20.25" style="1" customWidth="1"/>
    <col min="15364" max="15364" width="12.75" style="1" customWidth="1"/>
    <col min="15365" max="15365" width="11.75" style="1" customWidth="1"/>
    <col min="15366" max="15366" width="12.25" style="1" customWidth="1"/>
    <col min="15367" max="15367" width="12.375" style="1" customWidth="1"/>
    <col min="15368" max="15368" width="11.625" style="1" customWidth="1"/>
    <col min="15369" max="15369" width="11.125" style="1" customWidth="1"/>
    <col min="15370" max="15616" width="9.125" style="1"/>
    <col min="15617" max="15617" width="13.125" style="1" customWidth="1"/>
    <col min="15618" max="15618" width="22.75" style="1" customWidth="1"/>
    <col min="15619" max="15619" width="20.25" style="1" customWidth="1"/>
    <col min="15620" max="15620" width="12.75" style="1" customWidth="1"/>
    <col min="15621" max="15621" width="11.75" style="1" customWidth="1"/>
    <col min="15622" max="15622" width="12.25" style="1" customWidth="1"/>
    <col min="15623" max="15623" width="12.375" style="1" customWidth="1"/>
    <col min="15624" max="15624" width="11.625" style="1" customWidth="1"/>
    <col min="15625" max="15625" width="11.125" style="1" customWidth="1"/>
    <col min="15626" max="15872" width="9.125" style="1"/>
    <col min="15873" max="15873" width="13.125" style="1" customWidth="1"/>
    <col min="15874" max="15874" width="22.75" style="1" customWidth="1"/>
    <col min="15875" max="15875" width="20.25" style="1" customWidth="1"/>
    <col min="15876" max="15876" width="12.75" style="1" customWidth="1"/>
    <col min="15877" max="15877" width="11.75" style="1" customWidth="1"/>
    <col min="15878" max="15878" width="12.25" style="1" customWidth="1"/>
    <col min="15879" max="15879" width="12.375" style="1" customWidth="1"/>
    <col min="15880" max="15880" width="11.625" style="1" customWidth="1"/>
    <col min="15881" max="15881" width="11.125" style="1" customWidth="1"/>
    <col min="15882" max="16128" width="9.125" style="1"/>
    <col min="16129" max="16129" width="13.125" style="1" customWidth="1"/>
    <col min="16130" max="16130" width="22.75" style="1" customWidth="1"/>
    <col min="16131" max="16131" width="20.25" style="1" customWidth="1"/>
    <col min="16132" max="16132" width="12.75" style="1" customWidth="1"/>
    <col min="16133" max="16133" width="11.75" style="1" customWidth="1"/>
    <col min="16134" max="16134" width="12.25" style="1" customWidth="1"/>
    <col min="16135" max="16135" width="12.375" style="1" customWidth="1"/>
    <col min="16136" max="16136" width="11.625" style="1" customWidth="1"/>
    <col min="16137" max="16137" width="11.125" style="1" customWidth="1"/>
    <col min="16138" max="16384" width="9.125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60</v>
      </c>
    </row>
    <row r="5" spans="1:6">
      <c r="A5" s="1" t="s">
        <v>23</v>
      </c>
      <c r="B5" s="1" t="s">
        <v>265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274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3" spans="1:6">
      <c r="A13" s="158" t="s">
        <v>35</v>
      </c>
      <c r="B13" s="167" t="s">
        <v>36</v>
      </c>
      <c r="C13" s="124" t="s">
        <v>37</v>
      </c>
      <c r="D13" s="164">
        <v>44659</v>
      </c>
      <c r="E13" s="164">
        <v>44757</v>
      </c>
      <c r="F13" s="164">
        <v>44789</v>
      </c>
    </row>
    <row r="14" spans="1:6">
      <c r="A14" s="165"/>
      <c r="B14" s="64"/>
      <c r="C14" s="159"/>
      <c r="D14" s="62">
        <v>44756</v>
      </c>
      <c r="E14" s="62">
        <v>44788</v>
      </c>
      <c r="F14" s="62">
        <v>44834</v>
      </c>
    </row>
    <row r="15" spans="1:6">
      <c r="A15" s="170" t="s">
        <v>44</v>
      </c>
      <c r="B15" s="167" t="s">
        <v>266</v>
      </c>
      <c r="C15" s="167" t="s">
        <v>38</v>
      </c>
      <c r="D15" s="201">
        <v>36</v>
      </c>
      <c r="E15" s="201">
        <v>43</v>
      </c>
      <c r="F15" s="201">
        <v>37</v>
      </c>
    </row>
    <row r="16" spans="1:6">
      <c r="A16" s="170" t="s">
        <v>45</v>
      </c>
      <c r="B16" s="161" t="s">
        <v>266</v>
      </c>
      <c r="C16" s="161" t="s">
        <v>39</v>
      </c>
      <c r="D16" s="163">
        <f>+D15</f>
        <v>36</v>
      </c>
      <c r="E16" s="163">
        <f>+E15</f>
        <v>43</v>
      </c>
      <c r="F16" s="163">
        <f>+F15</f>
        <v>37</v>
      </c>
    </row>
    <row r="17" spans="1:6">
      <c r="A17" s="170" t="s">
        <v>44</v>
      </c>
      <c r="B17" s="161" t="s">
        <v>266</v>
      </c>
      <c r="C17" s="161" t="s">
        <v>41</v>
      </c>
      <c r="D17" s="163">
        <f>+D15+18</f>
        <v>54</v>
      </c>
      <c r="E17" s="163">
        <f>+E15+18</f>
        <v>61</v>
      </c>
      <c r="F17" s="163">
        <f>+F15+18</f>
        <v>55</v>
      </c>
    </row>
    <row r="18" spans="1:6">
      <c r="A18" s="170" t="s">
        <v>44</v>
      </c>
      <c r="B18" s="161" t="s">
        <v>266</v>
      </c>
      <c r="C18" s="161" t="s">
        <v>42</v>
      </c>
      <c r="D18" s="163">
        <f>+D15+7</f>
        <v>43</v>
      </c>
      <c r="E18" s="163">
        <f>+E15+7</f>
        <v>50</v>
      </c>
      <c r="F18" s="163">
        <f>+F15+7</f>
        <v>44</v>
      </c>
    </row>
    <row r="19" spans="1:6">
      <c r="A19" s="165" t="s">
        <v>44</v>
      </c>
      <c r="B19" s="161" t="s">
        <v>266</v>
      </c>
      <c r="C19" s="161" t="s">
        <v>40</v>
      </c>
      <c r="D19" s="65">
        <f>+D15+23</f>
        <v>59</v>
      </c>
      <c r="E19" s="65">
        <f>+E15+23</f>
        <v>66</v>
      </c>
      <c r="F19" s="65">
        <f>+F15+23</f>
        <v>60</v>
      </c>
    </row>
    <row r="20" spans="1:6">
      <c r="A20" s="170" t="s">
        <v>44</v>
      </c>
      <c r="B20" s="167" t="s">
        <v>300</v>
      </c>
      <c r="C20" s="167" t="s">
        <v>38</v>
      </c>
      <c r="D20" s="201">
        <v>41</v>
      </c>
      <c r="E20" s="201">
        <v>50</v>
      </c>
      <c r="F20" s="201">
        <v>42</v>
      </c>
    </row>
    <row r="21" spans="1:6">
      <c r="A21" s="170" t="s">
        <v>45</v>
      </c>
      <c r="B21" s="161" t="s">
        <v>300</v>
      </c>
      <c r="C21" s="161" t="s">
        <v>39</v>
      </c>
      <c r="D21" s="163">
        <f>+D20</f>
        <v>41</v>
      </c>
      <c r="E21" s="163">
        <f>+E20</f>
        <v>50</v>
      </c>
      <c r="F21" s="163">
        <f>+F20</f>
        <v>42</v>
      </c>
    </row>
    <row r="22" spans="1:6">
      <c r="A22" s="170" t="s">
        <v>44</v>
      </c>
      <c r="B22" s="161" t="s">
        <v>300</v>
      </c>
      <c r="C22" s="161" t="s">
        <v>41</v>
      </c>
      <c r="D22" s="163">
        <f>+D20+18</f>
        <v>59</v>
      </c>
      <c r="E22" s="163">
        <f>+E20+18</f>
        <v>68</v>
      </c>
      <c r="F22" s="163">
        <f>+F20+18</f>
        <v>60</v>
      </c>
    </row>
    <row r="23" spans="1:6">
      <c r="A23" s="170" t="s">
        <v>44</v>
      </c>
      <c r="B23" s="161" t="s">
        <v>300</v>
      </c>
      <c r="C23" s="161" t="s">
        <v>42</v>
      </c>
      <c r="D23" s="163">
        <f>+D20+7</f>
        <v>48</v>
      </c>
      <c r="E23" s="163">
        <f>+E20+7</f>
        <v>57</v>
      </c>
      <c r="F23" s="163">
        <f>+F20+7</f>
        <v>49</v>
      </c>
    </row>
    <row r="24" spans="1:6">
      <c r="A24" s="165" t="s">
        <v>44</v>
      </c>
      <c r="B24" s="64" t="s">
        <v>300</v>
      </c>
      <c r="C24" s="64" t="s">
        <v>40</v>
      </c>
      <c r="D24" s="65">
        <f>+D20+23</f>
        <v>64</v>
      </c>
      <c r="E24" s="65">
        <f>+E20+23</f>
        <v>73</v>
      </c>
      <c r="F24" s="65">
        <f>+F20+23</f>
        <v>65</v>
      </c>
    </row>
    <row r="25" spans="1:6" s="35" customFormat="1">
      <c r="A25" s="75"/>
      <c r="D25" s="69"/>
      <c r="E25" s="69"/>
    </row>
    <row r="26" spans="1:6">
      <c r="A26" s="202" t="s">
        <v>419</v>
      </c>
      <c r="B26" s="1" t="s">
        <v>420</v>
      </c>
    </row>
    <row r="27" spans="1:6">
      <c r="A27" s="203" t="s">
        <v>421</v>
      </c>
      <c r="B27" s="1" t="s">
        <v>423</v>
      </c>
    </row>
    <row r="28" spans="1:6">
      <c r="A28" s="36" t="s">
        <v>243</v>
      </c>
      <c r="D28" s="1"/>
    </row>
    <row r="29" spans="1:6">
      <c r="A29" s="1" t="s">
        <v>424</v>
      </c>
    </row>
    <row r="30" spans="1:6" ht="14.3">
      <c r="A30" s="29" t="s">
        <v>422</v>
      </c>
    </row>
    <row r="32" spans="1:6" ht="14.3">
      <c r="A32" s="29" t="s">
        <v>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H310"/>
  <sheetViews>
    <sheetView topLeftCell="A289" workbookViewId="0">
      <selection activeCell="C309" sqref="C309"/>
    </sheetView>
  </sheetViews>
  <sheetFormatPr defaultRowHeight="12.9"/>
  <cols>
    <col min="1" max="1" width="16.625" style="1" customWidth="1"/>
    <col min="2" max="2" width="28.25" style="1" customWidth="1"/>
    <col min="3" max="3" width="21.625" style="1" customWidth="1"/>
    <col min="4" max="8" width="11.25" style="1" customWidth="1"/>
    <col min="9" max="256" width="9.125" style="1"/>
    <col min="257" max="257" width="14.75" style="1" customWidth="1"/>
    <col min="258" max="258" width="25.25" style="1" customWidth="1"/>
    <col min="259" max="259" width="21.625" style="1" customWidth="1"/>
    <col min="260" max="260" width="12.875" style="1" customWidth="1"/>
    <col min="261" max="512" width="9.125" style="1"/>
    <col min="513" max="513" width="14.75" style="1" customWidth="1"/>
    <col min="514" max="514" width="25.25" style="1" customWidth="1"/>
    <col min="515" max="515" width="21.625" style="1" customWidth="1"/>
    <col min="516" max="516" width="12.875" style="1" customWidth="1"/>
    <col min="517" max="768" width="9.125" style="1"/>
    <col min="769" max="769" width="14.75" style="1" customWidth="1"/>
    <col min="770" max="770" width="25.25" style="1" customWidth="1"/>
    <col min="771" max="771" width="21.625" style="1" customWidth="1"/>
    <col min="772" max="772" width="12.875" style="1" customWidth="1"/>
    <col min="773" max="1024" width="9.125" style="1"/>
    <col min="1025" max="1025" width="14.75" style="1" customWidth="1"/>
    <col min="1026" max="1026" width="25.25" style="1" customWidth="1"/>
    <col min="1027" max="1027" width="21.625" style="1" customWidth="1"/>
    <col min="1028" max="1028" width="12.875" style="1" customWidth="1"/>
    <col min="1029" max="1280" width="9.125" style="1"/>
    <col min="1281" max="1281" width="14.75" style="1" customWidth="1"/>
    <col min="1282" max="1282" width="25.25" style="1" customWidth="1"/>
    <col min="1283" max="1283" width="21.625" style="1" customWidth="1"/>
    <col min="1284" max="1284" width="12.875" style="1" customWidth="1"/>
    <col min="1285" max="1536" width="9.125" style="1"/>
    <col min="1537" max="1537" width="14.75" style="1" customWidth="1"/>
    <col min="1538" max="1538" width="25.25" style="1" customWidth="1"/>
    <col min="1539" max="1539" width="21.625" style="1" customWidth="1"/>
    <col min="1540" max="1540" width="12.875" style="1" customWidth="1"/>
    <col min="1541" max="1792" width="9.125" style="1"/>
    <col min="1793" max="1793" width="14.75" style="1" customWidth="1"/>
    <col min="1794" max="1794" width="25.25" style="1" customWidth="1"/>
    <col min="1795" max="1795" width="21.625" style="1" customWidth="1"/>
    <col min="1796" max="1796" width="12.875" style="1" customWidth="1"/>
    <col min="1797" max="2048" width="9.125" style="1"/>
    <col min="2049" max="2049" width="14.75" style="1" customWidth="1"/>
    <col min="2050" max="2050" width="25.25" style="1" customWidth="1"/>
    <col min="2051" max="2051" width="21.625" style="1" customWidth="1"/>
    <col min="2052" max="2052" width="12.875" style="1" customWidth="1"/>
    <col min="2053" max="2304" width="9.125" style="1"/>
    <col min="2305" max="2305" width="14.75" style="1" customWidth="1"/>
    <col min="2306" max="2306" width="25.25" style="1" customWidth="1"/>
    <col min="2307" max="2307" width="21.625" style="1" customWidth="1"/>
    <col min="2308" max="2308" width="12.875" style="1" customWidth="1"/>
    <col min="2309" max="2560" width="9.125" style="1"/>
    <col min="2561" max="2561" width="14.75" style="1" customWidth="1"/>
    <col min="2562" max="2562" width="25.25" style="1" customWidth="1"/>
    <col min="2563" max="2563" width="21.625" style="1" customWidth="1"/>
    <col min="2564" max="2564" width="12.875" style="1" customWidth="1"/>
    <col min="2565" max="2816" width="9.125" style="1"/>
    <col min="2817" max="2817" width="14.75" style="1" customWidth="1"/>
    <col min="2818" max="2818" width="25.25" style="1" customWidth="1"/>
    <col min="2819" max="2819" width="21.625" style="1" customWidth="1"/>
    <col min="2820" max="2820" width="12.875" style="1" customWidth="1"/>
    <col min="2821" max="3072" width="9.125" style="1"/>
    <col min="3073" max="3073" width="14.75" style="1" customWidth="1"/>
    <col min="3074" max="3074" width="25.25" style="1" customWidth="1"/>
    <col min="3075" max="3075" width="21.625" style="1" customWidth="1"/>
    <col min="3076" max="3076" width="12.875" style="1" customWidth="1"/>
    <col min="3077" max="3328" width="9.125" style="1"/>
    <col min="3329" max="3329" width="14.75" style="1" customWidth="1"/>
    <col min="3330" max="3330" width="25.25" style="1" customWidth="1"/>
    <col min="3331" max="3331" width="21.625" style="1" customWidth="1"/>
    <col min="3332" max="3332" width="12.875" style="1" customWidth="1"/>
    <col min="3333" max="3584" width="9.125" style="1"/>
    <col min="3585" max="3585" width="14.75" style="1" customWidth="1"/>
    <col min="3586" max="3586" width="25.25" style="1" customWidth="1"/>
    <col min="3587" max="3587" width="21.625" style="1" customWidth="1"/>
    <col min="3588" max="3588" width="12.875" style="1" customWidth="1"/>
    <col min="3589" max="3840" width="9.125" style="1"/>
    <col min="3841" max="3841" width="14.75" style="1" customWidth="1"/>
    <col min="3842" max="3842" width="25.25" style="1" customWidth="1"/>
    <col min="3843" max="3843" width="21.625" style="1" customWidth="1"/>
    <col min="3844" max="3844" width="12.875" style="1" customWidth="1"/>
    <col min="3845" max="4096" width="9.125" style="1"/>
    <col min="4097" max="4097" width="14.75" style="1" customWidth="1"/>
    <col min="4098" max="4098" width="25.25" style="1" customWidth="1"/>
    <col min="4099" max="4099" width="21.625" style="1" customWidth="1"/>
    <col min="4100" max="4100" width="12.875" style="1" customWidth="1"/>
    <col min="4101" max="4352" width="9.125" style="1"/>
    <col min="4353" max="4353" width="14.75" style="1" customWidth="1"/>
    <col min="4354" max="4354" width="25.25" style="1" customWidth="1"/>
    <col min="4355" max="4355" width="21.625" style="1" customWidth="1"/>
    <col min="4356" max="4356" width="12.875" style="1" customWidth="1"/>
    <col min="4357" max="4608" width="9.125" style="1"/>
    <col min="4609" max="4609" width="14.75" style="1" customWidth="1"/>
    <col min="4610" max="4610" width="25.25" style="1" customWidth="1"/>
    <col min="4611" max="4611" width="21.625" style="1" customWidth="1"/>
    <col min="4612" max="4612" width="12.875" style="1" customWidth="1"/>
    <col min="4613" max="4864" width="9.125" style="1"/>
    <col min="4865" max="4865" width="14.75" style="1" customWidth="1"/>
    <col min="4866" max="4866" width="25.25" style="1" customWidth="1"/>
    <col min="4867" max="4867" width="21.625" style="1" customWidth="1"/>
    <col min="4868" max="4868" width="12.875" style="1" customWidth="1"/>
    <col min="4869" max="5120" width="9.125" style="1"/>
    <col min="5121" max="5121" width="14.75" style="1" customWidth="1"/>
    <col min="5122" max="5122" width="25.25" style="1" customWidth="1"/>
    <col min="5123" max="5123" width="21.625" style="1" customWidth="1"/>
    <col min="5124" max="5124" width="12.875" style="1" customWidth="1"/>
    <col min="5125" max="5376" width="9.125" style="1"/>
    <col min="5377" max="5377" width="14.75" style="1" customWidth="1"/>
    <col min="5378" max="5378" width="25.25" style="1" customWidth="1"/>
    <col min="5379" max="5379" width="21.625" style="1" customWidth="1"/>
    <col min="5380" max="5380" width="12.875" style="1" customWidth="1"/>
    <col min="5381" max="5632" width="9.125" style="1"/>
    <col min="5633" max="5633" width="14.75" style="1" customWidth="1"/>
    <col min="5634" max="5634" width="25.25" style="1" customWidth="1"/>
    <col min="5635" max="5635" width="21.625" style="1" customWidth="1"/>
    <col min="5636" max="5636" width="12.875" style="1" customWidth="1"/>
    <col min="5637" max="5888" width="9.125" style="1"/>
    <col min="5889" max="5889" width="14.75" style="1" customWidth="1"/>
    <col min="5890" max="5890" width="25.25" style="1" customWidth="1"/>
    <col min="5891" max="5891" width="21.625" style="1" customWidth="1"/>
    <col min="5892" max="5892" width="12.875" style="1" customWidth="1"/>
    <col min="5893" max="6144" width="9.125" style="1"/>
    <col min="6145" max="6145" width="14.75" style="1" customWidth="1"/>
    <col min="6146" max="6146" width="25.25" style="1" customWidth="1"/>
    <col min="6147" max="6147" width="21.625" style="1" customWidth="1"/>
    <col min="6148" max="6148" width="12.875" style="1" customWidth="1"/>
    <col min="6149" max="6400" width="9.125" style="1"/>
    <col min="6401" max="6401" width="14.75" style="1" customWidth="1"/>
    <col min="6402" max="6402" width="25.25" style="1" customWidth="1"/>
    <col min="6403" max="6403" width="21.625" style="1" customWidth="1"/>
    <col min="6404" max="6404" width="12.875" style="1" customWidth="1"/>
    <col min="6405" max="6656" width="9.125" style="1"/>
    <col min="6657" max="6657" width="14.75" style="1" customWidth="1"/>
    <col min="6658" max="6658" width="25.25" style="1" customWidth="1"/>
    <col min="6659" max="6659" width="21.625" style="1" customWidth="1"/>
    <col min="6660" max="6660" width="12.875" style="1" customWidth="1"/>
    <col min="6661" max="6912" width="9.125" style="1"/>
    <col min="6913" max="6913" width="14.75" style="1" customWidth="1"/>
    <col min="6914" max="6914" width="25.25" style="1" customWidth="1"/>
    <col min="6915" max="6915" width="21.625" style="1" customWidth="1"/>
    <col min="6916" max="6916" width="12.875" style="1" customWidth="1"/>
    <col min="6917" max="7168" width="9.125" style="1"/>
    <col min="7169" max="7169" width="14.75" style="1" customWidth="1"/>
    <col min="7170" max="7170" width="25.25" style="1" customWidth="1"/>
    <col min="7171" max="7171" width="21.625" style="1" customWidth="1"/>
    <col min="7172" max="7172" width="12.875" style="1" customWidth="1"/>
    <col min="7173" max="7424" width="9.125" style="1"/>
    <col min="7425" max="7425" width="14.75" style="1" customWidth="1"/>
    <col min="7426" max="7426" width="25.25" style="1" customWidth="1"/>
    <col min="7427" max="7427" width="21.625" style="1" customWidth="1"/>
    <col min="7428" max="7428" width="12.875" style="1" customWidth="1"/>
    <col min="7429" max="7680" width="9.125" style="1"/>
    <col min="7681" max="7681" width="14.75" style="1" customWidth="1"/>
    <col min="7682" max="7682" width="25.25" style="1" customWidth="1"/>
    <col min="7683" max="7683" width="21.625" style="1" customWidth="1"/>
    <col min="7684" max="7684" width="12.875" style="1" customWidth="1"/>
    <col min="7685" max="7936" width="9.125" style="1"/>
    <col min="7937" max="7937" width="14.75" style="1" customWidth="1"/>
    <col min="7938" max="7938" width="25.25" style="1" customWidth="1"/>
    <col min="7939" max="7939" width="21.625" style="1" customWidth="1"/>
    <col min="7940" max="7940" width="12.875" style="1" customWidth="1"/>
    <col min="7941" max="8192" width="9.125" style="1"/>
    <col min="8193" max="8193" width="14.75" style="1" customWidth="1"/>
    <col min="8194" max="8194" width="25.25" style="1" customWidth="1"/>
    <col min="8195" max="8195" width="21.625" style="1" customWidth="1"/>
    <col min="8196" max="8196" width="12.875" style="1" customWidth="1"/>
    <col min="8197" max="8448" width="9.125" style="1"/>
    <col min="8449" max="8449" width="14.75" style="1" customWidth="1"/>
    <col min="8450" max="8450" width="25.25" style="1" customWidth="1"/>
    <col min="8451" max="8451" width="21.625" style="1" customWidth="1"/>
    <col min="8452" max="8452" width="12.875" style="1" customWidth="1"/>
    <col min="8453" max="8704" width="9.125" style="1"/>
    <col min="8705" max="8705" width="14.75" style="1" customWidth="1"/>
    <col min="8706" max="8706" width="25.25" style="1" customWidth="1"/>
    <col min="8707" max="8707" width="21.625" style="1" customWidth="1"/>
    <col min="8708" max="8708" width="12.875" style="1" customWidth="1"/>
    <col min="8709" max="8960" width="9.125" style="1"/>
    <col min="8961" max="8961" width="14.75" style="1" customWidth="1"/>
    <col min="8962" max="8962" width="25.25" style="1" customWidth="1"/>
    <col min="8963" max="8963" width="21.625" style="1" customWidth="1"/>
    <col min="8964" max="8964" width="12.875" style="1" customWidth="1"/>
    <col min="8965" max="9216" width="9.125" style="1"/>
    <col min="9217" max="9217" width="14.75" style="1" customWidth="1"/>
    <col min="9218" max="9218" width="25.25" style="1" customWidth="1"/>
    <col min="9219" max="9219" width="21.625" style="1" customWidth="1"/>
    <col min="9220" max="9220" width="12.875" style="1" customWidth="1"/>
    <col min="9221" max="9472" width="9.125" style="1"/>
    <col min="9473" max="9473" width="14.75" style="1" customWidth="1"/>
    <col min="9474" max="9474" width="25.25" style="1" customWidth="1"/>
    <col min="9475" max="9475" width="21.625" style="1" customWidth="1"/>
    <col min="9476" max="9476" width="12.875" style="1" customWidth="1"/>
    <col min="9477" max="9728" width="9.125" style="1"/>
    <col min="9729" max="9729" width="14.75" style="1" customWidth="1"/>
    <col min="9730" max="9730" width="25.25" style="1" customWidth="1"/>
    <col min="9731" max="9731" width="21.625" style="1" customWidth="1"/>
    <col min="9732" max="9732" width="12.875" style="1" customWidth="1"/>
    <col min="9733" max="9984" width="9.125" style="1"/>
    <col min="9985" max="9985" width="14.75" style="1" customWidth="1"/>
    <col min="9986" max="9986" width="25.25" style="1" customWidth="1"/>
    <col min="9987" max="9987" width="21.625" style="1" customWidth="1"/>
    <col min="9988" max="9988" width="12.875" style="1" customWidth="1"/>
    <col min="9989" max="10240" width="9.125" style="1"/>
    <col min="10241" max="10241" width="14.75" style="1" customWidth="1"/>
    <col min="10242" max="10242" width="25.25" style="1" customWidth="1"/>
    <col min="10243" max="10243" width="21.625" style="1" customWidth="1"/>
    <col min="10244" max="10244" width="12.875" style="1" customWidth="1"/>
    <col min="10245" max="10496" width="9.125" style="1"/>
    <col min="10497" max="10497" width="14.75" style="1" customWidth="1"/>
    <col min="10498" max="10498" width="25.25" style="1" customWidth="1"/>
    <col min="10499" max="10499" width="21.625" style="1" customWidth="1"/>
    <col min="10500" max="10500" width="12.875" style="1" customWidth="1"/>
    <col min="10501" max="10752" width="9.125" style="1"/>
    <col min="10753" max="10753" width="14.75" style="1" customWidth="1"/>
    <col min="10754" max="10754" width="25.25" style="1" customWidth="1"/>
    <col min="10755" max="10755" width="21.625" style="1" customWidth="1"/>
    <col min="10756" max="10756" width="12.875" style="1" customWidth="1"/>
    <col min="10757" max="11008" width="9.125" style="1"/>
    <col min="11009" max="11009" width="14.75" style="1" customWidth="1"/>
    <col min="11010" max="11010" width="25.25" style="1" customWidth="1"/>
    <col min="11011" max="11011" width="21.625" style="1" customWidth="1"/>
    <col min="11012" max="11012" width="12.875" style="1" customWidth="1"/>
    <col min="11013" max="11264" width="9.125" style="1"/>
    <col min="11265" max="11265" width="14.75" style="1" customWidth="1"/>
    <col min="11266" max="11266" width="25.25" style="1" customWidth="1"/>
    <col min="11267" max="11267" width="21.625" style="1" customWidth="1"/>
    <col min="11268" max="11268" width="12.875" style="1" customWidth="1"/>
    <col min="11269" max="11520" width="9.125" style="1"/>
    <col min="11521" max="11521" width="14.75" style="1" customWidth="1"/>
    <col min="11522" max="11522" width="25.25" style="1" customWidth="1"/>
    <col min="11523" max="11523" width="21.625" style="1" customWidth="1"/>
    <col min="11524" max="11524" width="12.875" style="1" customWidth="1"/>
    <col min="11525" max="11776" width="9.125" style="1"/>
    <col min="11777" max="11777" width="14.75" style="1" customWidth="1"/>
    <col min="11778" max="11778" width="25.25" style="1" customWidth="1"/>
    <col min="11779" max="11779" width="21.625" style="1" customWidth="1"/>
    <col min="11780" max="11780" width="12.875" style="1" customWidth="1"/>
    <col min="11781" max="12032" width="9.125" style="1"/>
    <col min="12033" max="12033" width="14.75" style="1" customWidth="1"/>
    <col min="12034" max="12034" width="25.25" style="1" customWidth="1"/>
    <col min="12035" max="12035" width="21.625" style="1" customWidth="1"/>
    <col min="12036" max="12036" width="12.875" style="1" customWidth="1"/>
    <col min="12037" max="12288" width="9.125" style="1"/>
    <col min="12289" max="12289" width="14.75" style="1" customWidth="1"/>
    <col min="12290" max="12290" width="25.25" style="1" customWidth="1"/>
    <col min="12291" max="12291" width="21.625" style="1" customWidth="1"/>
    <col min="12292" max="12292" width="12.875" style="1" customWidth="1"/>
    <col min="12293" max="12544" width="9.125" style="1"/>
    <col min="12545" max="12545" width="14.75" style="1" customWidth="1"/>
    <col min="12546" max="12546" width="25.25" style="1" customWidth="1"/>
    <col min="12547" max="12547" width="21.625" style="1" customWidth="1"/>
    <col min="12548" max="12548" width="12.875" style="1" customWidth="1"/>
    <col min="12549" max="12800" width="9.125" style="1"/>
    <col min="12801" max="12801" width="14.75" style="1" customWidth="1"/>
    <col min="12802" max="12802" width="25.25" style="1" customWidth="1"/>
    <col min="12803" max="12803" width="21.625" style="1" customWidth="1"/>
    <col min="12804" max="12804" width="12.875" style="1" customWidth="1"/>
    <col min="12805" max="13056" width="9.125" style="1"/>
    <col min="13057" max="13057" width="14.75" style="1" customWidth="1"/>
    <col min="13058" max="13058" width="25.25" style="1" customWidth="1"/>
    <col min="13059" max="13059" width="21.625" style="1" customWidth="1"/>
    <col min="13060" max="13060" width="12.875" style="1" customWidth="1"/>
    <col min="13061" max="13312" width="9.125" style="1"/>
    <col min="13313" max="13313" width="14.75" style="1" customWidth="1"/>
    <col min="13314" max="13314" width="25.25" style="1" customWidth="1"/>
    <col min="13315" max="13315" width="21.625" style="1" customWidth="1"/>
    <col min="13316" max="13316" width="12.875" style="1" customWidth="1"/>
    <col min="13317" max="13568" width="9.125" style="1"/>
    <col min="13569" max="13569" width="14.75" style="1" customWidth="1"/>
    <col min="13570" max="13570" width="25.25" style="1" customWidth="1"/>
    <col min="13571" max="13571" width="21.625" style="1" customWidth="1"/>
    <col min="13572" max="13572" width="12.875" style="1" customWidth="1"/>
    <col min="13573" max="13824" width="9.125" style="1"/>
    <col min="13825" max="13825" width="14.75" style="1" customWidth="1"/>
    <col min="13826" max="13826" width="25.25" style="1" customWidth="1"/>
    <col min="13827" max="13827" width="21.625" style="1" customWidth="1"/>
    <col min="13828" max="13828" width="12.875" style="1" customWidth="1"/>
    <col min="13829" max="14080" width="9.125" style="1"/>
    <col min="14081" max="14081" width="14.75" style="1" customWidth="1"/>
    <col min="14082" max="14082" width="25.25" style="1" customWidth="1"/>
    <col min="14083" max="14083" width="21.625" style="1" customWidth="1"/>
    <col min="14084" max="14084" width="12.875" style="1" customWidth="1"/>
    <col min="14085" max="14336" width="9.125" style="1"/>
    <col min="14337" max="14337" width="14.75" style="1" customWidth="1"/>
    <col min="14338" max="14338" width="25.25" style="1" customWidth="1"/>
    <col min="14339" max="14339" width="21.625" style="1" customWidth="1"/>
    <col min="14340" max="14340" width="12.875" style="1" customWidth="1"/>
    <col min="14341" max="14592" width="9.125" style="1"/>
    <col min="14593" max="14593" width="14.75" style="1" customWidth="1"/>
    <col min="14594" max="14594" width="25.25" style="1" customWidth="1"/>
    <col min="14595" max="14595" width="21.625" style="1" customWidth="1"/>
    <col min="14596" max="14596" width="12.875" style="1" customWidth="1"/>
    <col min="14597" max="14848" width="9.125" style="1"/>
    <col min="14849" max="14849" width="14.75" style="1" customWidth="1"/>
    <col min="14850" max="14850" width="25.25" style="1" customWidth="1"/>
    <col min="14851" max="14851" width="21.625" style="1" customWidth="1"/>
    <col min="14852" max="14852" width="12.875" style="1" customWidth="1"/>
    <col min="14853" max="15104" width="9.125" style="1"/>
    <col min="15105" max="15105" width="14.75" style="1" customWidth="1"/>
    <col min="15106" max="15106" width="25.25" style="1" customWidth="1"/>
    <col min="15107" max="15107" width="21.625" style="1" customWidth="1"/>
    <col min="15108" max="15108" width="12.875" style="1" customWidth="1"/>
    <col min="15109" max="15360" width="9.125" style="1"/>
    <col min="15361" max="15361" width="14.75" style="1" customWidth="1"/>
    <col min="15362" max="15362" width="25.25" style="1" customWidth="1"/>
    <col min="15363" max="15363" width="21.625" style="1" customWidth="1"/>
    <col min="15364" max="15364" width="12.875" style="1" customWidth="1"/>
    <col min="15365" max="15616" width="9.125" style="1"/>
    <col min="15617" max="15617" width="14.75" style="1" customWidth="1"/>
    <col min="15618" max="15618" width="25.25" style="1" customWidth="1"/>
    <col min="15619" max="15619" width="21.625" style="1" customWidth="1"/>
    <col min="15620" max="15620" width="12.875" style="1" customWidth="1"/>
    <col min="15621" max="15872" width="9.125" style="1"/>
    <col min="15873" max="15873" width="14.75" style="1" customWidth="1"/>
    <col min="15874" max="15874" width="25.25" style="1" customWidth="1"/>
    <col min="15875" max="15875" width="21.625" style="1" customWidth="1"/>
    <col min="15876" max="15876" width="12.875" style="1" customWidth="1"/>
    <col min="15877" max="16128" width="9.125" style="1"/>
    <col min="16129" max="16129" width="14.75" style="1" customWidth="1"/>
    <col min="16130" max="16130" width="25.25" style="1" customWidth="1"/>
    <col min="16131" max="16131" width="21.625" style="1" customWidth="1"/>
    <col min="16132" max="16132" width="12.875" style="1" customWidth="1"/>
    <col min="16133" max="16384" width="9.125" style="1"/>
  </cols>
  <sheetData>
    <row r="2" spans="1:8" ht="14.3">
      <c r="A2" s="384"/>
      <c r="B2" s="53"/>
      <c r="C2" s="53"/>
      <c r="D2" s="53"/>
      <c r="E2" s="53"/>
      <c r="F2" s="53"/>
      <c r="G2" s="53"/>
      <c r="H2" s="53"/>
    </row>
    <row r="3" spans="1:8">
      <c r="C3" s="53"/>
      <c r="D3" s="53"/>
      <c r="E3" s="53"/>
      <c r="F3" s="53"/>
      <c r="G3" s="53"/>
      <c r="H3" s="53"/>
    </row>
    <row r="4" spans="1:8">
      <c r="A4" s="1" t="s">
        <v>20</v>
      </c>
      <c r="B4" s="1" t="s">
        <v>21</v>
      </c>
    </row>
    <row r="5" spans="1:8">
      <c r="A5" s="1" t="s">
        <v>22</v>
      </c>
      <c r="B5" s="1" t="s">
        <v>48</v>
      </c>
    </row>
    <row r="6" spans="1:8">
      <c r="A6" s="1" t="s">
        <v>23</v>
      </c>
      <c r="B6" s="1" t="s">
        <v>130</v>
      </c>
    </row>
    <row r="7" spans="1:8">
      <c r="A7" s="1" t="s">
        <v>24</v>
      </c>
      <c r="B7" s="1" t="s">
        <v>25</v>
      </c>
    </row>
    <row r="8" spans="1:8">
      <c r="A8" s="1" t="s">
        <v>26</v>
      </c>
      <c r="B8" s="1" t="s">
        <v>27</v>
      </c>
    </row>
    <row r="9" spans="1:8">
      <c r="A9" s="1" t="s">
        <v>28</v>
      </c>
      <c r="B9" s="1" t="s">
        <v>936</v>
      </c>
    </row>
    <row r="10" spans="1:8">
      <c r="A10" s="1" t="s">
        <v>29</v>
      </c>
      <c r="B10" s="1" t="s">
        <v>30</v>
      </c>
    </row>
    <row r="11" spans="1:8" ht="14.3">
      <c r="A11" s="1" t="s">
        <v>31</v>
      </c>
      <c r="B11" s="29" t="s">
        <v>32</v>
      </c>
    </row>
    <row r="12" spans="1:8">
      <c r="A12" s="1" t="s">
        <v>33</v>
      </c>
      <c r="B12" s="1" t="s">
        <v>34</v>
      </c>
    </row>
    <row r="14" spans="1:8">
      <c r="A14" s="484" t="s">
        <v>35</v>
      </c>
      <c r="B14" s="564" t="s">
        <v>36</v>
      </c>
      <c r="C14" s="564" t="s">
        <v>37</v>
      </c>
      <c r="D14" s="486">
        <v>45297</v>
      </c>
    </row>
    <row r="15" spans="1:8">
      <c r="A15" s="170"/>
      <c r="B15" s="159"/>
      <c r="C15" s="159"/>
      <c r="D15" s="431">
        <v>45412</v>
      </c>
    </row>
    <row r="16" spans="1:8">
      <c r="A16" s="485" t="s">
        <v>44</v>
      </c>
      <c r="B16" s="485" t="s">
        <v>131</v>
      </c>
      <c r="C16" s="485" t="s">
        <v>38</v>
      </c>
      <c r="D16" s="209">
        <v>181</v>
      </c>
    </row>
    <row r="17" spans="1:4">
      <c r="A17" s="207" t="s">
        <v>45</v>
      </c>
      <c r="B17" s="207" t="s">
        <v>131</v>
      </c>
      <c r="C17" s="207" t="s">
        <v>39</v>
      </c>
      <c r="D17" s="209">
        <f>+D16</f>
        <v>181</v>
      </c>
    </row>
    <row r="18" spans="1:4">
      <c r="A18" s="207" t="s">
        <v>44</v>
      </c>
      <c r="B18" s="207" t="s">
        <v>131</v>
      </c>
      <c r="C18" s="207" t="s">
        <v>41</v>
      </c>
      <c r="D18" s="209">
        <f>+D16+66</f>
        <v>247</v>
      </c>
    </row>
    <row r="19" spans="1:4">
      <c r="A19" s="429" t="s">
        <v>44</v>
      </c>
      <c r="B19" s="429" t="s">
        <v>131</v>
      </c>
      <c r="C19" s="429" t="s">
        <v>42</v>
      </c>
      <c r="D19" s="451">
        <f>+D16+25</f>
        <v>206</v>
      </c>
    </row>
    <row r="20" spans="1:4">
      <c r="A20" s="170" t="s">
        <v>44</v>
      </c>
      <c r="B20" s="485" t="s">
        <v>74</v>
      </c>
      <c r="C20" s="207" t="s">
        <v>38</v>
      </c>
      <c r="D20" s="209">
        <v>192</v>
      </c>
    </row>
    <row r="21" spans="1:4">
      <c r="A21" s="170" t="s">
        <v>45</v>
      </c>
      <c r="B21" s="207" t="s">
        <v>74</v>
      </c>
      <c r="C21" s="207" t="s">
        <v>39</v>
      </c>
      <c r="D21" s="209">
        <f>+D20</f>
        <v>192</v>
      </c>
    </row>
    <row r="22" spans="1:4">
      <c r="A22" s="170" t="s">
        <v>44</v>
      </c>
      <c r="B22" s="207" t="s">
        <v>74</v>
      </c>
      <c r="C22" s="207" t="s">
        <v>41</v>
      </c>
      <c r="D22" s="209">
        <f>+D20+66</f>
        <v>258</v>
      </c>
    </row>
    <row r="23" spans="1:4" ht="14.3">
      <c r="A23" s="170" t="s">
        <v>44</v>
      </c>
      <c r="B23" s="429" t="s">
        <v>74</v>
      </c>
      <c r="C23" s="215" t="s">
        <v>42</v>
      </c>
      <c r="D23" s="451">
        <f>+D20+25</f>
        <v>217</v>
      </c>
    </row>
    <row r="24" spans="1:4">
      <c r="A24" s="485" t="s">
        <v>44</v>
      </c>
      <c r="B24" s="485" t="s">
        <v>75</v>
      </c>
      <c r="C24" s="485" t="s">
        <v>38</v>
      </c>
      <c r="D24" s="209">
        <v>215</v>
      </c>
    </row>
    <row r="25" spans="1:4">
      <c r="A25" s="207" t="s">
        <v>45</v>
      </c>
      <c r="B25" s="207" t="s">
        <v>75</v>
      </c>
      <c r="C25" s="207" t="s">
        <v>39</v>
      </c>
      <c r="D25" s="209">
        <f>+D24</f>
        <v>215</v>
      </c>
    </row>
    <row r="26" spans="1:4">
      <c r="A26" s="207" t="s">
        <v>44</v>
      </c>
      <c r="B26" s="207" t="s">
        <v>75</v>
      </c>
      <c r="C26" s="207" t="s">
        <v>41</v>
      </c>
      <c r="D26" s="209">
        <f>+D24+66</f>
        <v>281</v>
      </c>
    </row>
    <row r="27" spans="1:4">
      <c r="A27" s="429" t="s">
        <v>44</v>
      </c>
      <c r="B27" s="429" t="s">
        <v>75</v>
      </c>
      <c r="C27" s="429" t="s">
        <v>42</v>
      </c>
      <c r="D27" s="451">
        <f>+D24+25</f>
        <v>240</v>
      </c>
    </row>
    <row r="28" spans="1:4">
      <c r="A28" s="170" t="s">
        <v>44</v>
      </c>
      <c r="B28" s="485" t="s">
        <v>76</v>
      </c>
      <c r="C28" s="207" t="s">
        <v>38</v>
      </c>
      <c r="D28" s="209">
        <v>248</v>
      </c>
    </row>
    <row r="29" spans="1:4">
      <c r="A29" s="170" t="s">
        <v>45</v>
      </c>
      <c r="B29" s="207" t="s">
        <v>76</v>
      </c>
      <c r="C29" s="207" t="s">
        <v>39</v>
      </c>
      <c r="D29" s="209">
        <f>+D28</f>
        <v>248</v>
      </c>
    </row>
    <row r="30" spans="1:4">
      <c r="A30" s="170" t="s">
        <v>44</v>
      </c>
      <c r="B30" s="207" t="s">
        <v>76</v>
      </c>
      <c r="C30" s="207" t="s">
        <v>41</v>
      </c>
      <c r="D30" s="209">
        <f>+D28+66</f>
        <v>314</v>
      </c>
    </row>
    <row r="31" spans="1:4" ht="14.3">
      <c r="A31" s="170" t="s">
        <v>44</v>
      </c>
      <c r="B31" s="429" t="s">
        <v>76</v>
      </c>
      <c r="C31" s="215" t="s">
        <v>42</v>
      </c>
      <c r="D31" s="451">
        <f>+D28+25</f>
        <v>273</v>
      </c>
    </row>
    <row r="32" spans="1:4">
      <c r="A32" s="485" t="s">
        <v>132</v>
      </c>
      <c r="B32" s="485" t="s">
        <v>133</v>
      </c>
      <c r="C32" s="485" t="s">
        <v>38</v>
      </c>
      <c r="D32" s="209">
        <v>304</v>
      </c>
    </row>
    <row r="33" spans="1:4">
      <c r="A33" s="207" t="s">
        <v>132</v>
      </c>
      <c r="B33" s="207" t="s">
        <v>133</v>
      </c>
      <c r="C33" s="207" t="s">
        <v>39</v>
      </c>
      <c r="D33" s="209">
        <f>+D32</f>
        <v>304</v>
      </c>
    </row>
    <row r="34" spans="1:4">
      <c r="A34" s="207" t="s">
        <v>132</v>
      </c>
      <c r="B34" s="207" t="s">
        <v>133</v>
      </c>
      <c r="C34" s="207" t="s">
        <v>40</v>
      </c>
      <c r="D34" s="209">
        <f>+D32+66</f>
        <v>370</v>
      </c>
    </row>
    <row r="35" spans="1:4">
      <c r="A35" s="207" t="s">
        <v>132</v>
      </c>
      <c r="B35" s="207" t="s">
        <v>133</v>
      </c>
      <c r="C35" s="207" t="s">
        <v>41</v>
      </c>
      <c r="D35" s="209">
        <f>+D32+66</f>
        <v>370</v>
      </c>
    </row>
    <row r="36" spans="1:4">
      <c r="A36" s="429" t="s">
        <v>132</v>
      </c>
      <c r="B36" s="429" t="s">
        <v>133</v>
      </c>
      <c r="C36" s="429" t="s">
        <v>42</v>
      </c>
      <c r="D36" s="451">
        <f>+D32+25</f>
        <v>329</v>
      </c>
    </row>
    <row r="37" spans="1:4" ht="14.3">
      <c r="A37" s="466"/>
    </row>
    <row r="38" spans="1:4" ht="16.3">
      <c r="A38" s="565" t="s">
        <v>78</v>
      </c>
    </row>
    <row r="39" spans="1:4" ht="16.3">
      <c r="A39" s="566" t="s">
        <v>678</v>
      </c>
    </row>
    <row r="40" spans="1:4" ht="16.3">
      <c r="A40" s="567" t="s">
        <v>601</v>
      </c>
    </row>
    <row r="41" spans="1:4" ht="16.3">
      <c r="A41" s="566" t="s">
        <v>785</v>
      </c>
    </row>
    <row r="42" spans="1:4" ht="16.3">
      <c r="A42" s="567" t="s">
        <v>786</v>
      </c>
    </row>
    <row r="43" spans="1:4" ht="16.3">
      <c r="A43" s="567" t="s">
        <v>787</v>
      </c>
    </row>
    <row r="44" spans="1:4" ht="16.3">
      <c r="A44" s="566" t="s">
        <v>788</v>
      </c>
    </row>
    <row r="45" spans="1:4" ht="16.3">
      <c r="A45" s="566" t="s">
        <v>102</v>
      </c>
    </row>
    <row r="46" spans="1:4" ht="16.3">
      <c r="A46" s="566" t="s">
        <v>80</v>
      </c>
    </row>
    <row r="47" spans="1:4" ht="16.3">
      <c r="A47" s="566" t="s">
        <v>662</v>
      </c>
    </row>
    <row r="48" spans="1:4" ht="16.3">
      <c r="A48" s="568" t="s">
        <v>789</v>
      </c>
    </row>
    <row r="49" spans="1:2" ht="16.3">
      <c r="A49" s="557" t="s">
        <v>81</v>
      </c>
    </row>
    <row r="50" spans="1:2" ht="16.3">
      <c r="A50" s="557" t="s">
        <v>82</v>
      </c>
    </row>
    <row r="51" spans="1:2" ht="16.3">
      <c r="A51" s="557" t="s">
        <v>103</v>
      </c>
    </row>
    <row r="52" spans="1:2" ht="16.3">
      <c r="A52" s="569" t="s">
        <v>100</v>
      </c>
    </row>
    <row r="53" spans="1:2" ht="16.3">
      <c r="A53" s="558" t="s">
        <v>101</v>
      </c>
    </row>
    <row r="54" spans="1:2" ht="16.3">
      <c r="A54" s="572" t="s">
        <v>99</v>
      </c>
    </row>
    <row r="55" spans="1:2">
      <c r="A55" s="1" t="s">
        <v>83</v>
      </c>
    </row>
    <row r="56" spans="1:2">
      <c r="A56" s="1" t="s">
        <v>84</v>
      </c>
    </row>
    <row r="57" spans="1:2" ht="14.3">
      <c r="A57" s="52" t="s">
        <v>85</v>
      </c>
    </row>
    <row r="58" spans="1:2" ht="14.3">
      <c r="A58" s="52"/>
    </row>
    <row r="59" spans="1:2" ht="14.3">
      <c r="A59" s="282" t="s">
        <v>796</v>
      </c>
      <c r="B59" s="283"/>
    </row>
    <row r="60" spans="1:2" ht="14.3">
      <c r="A60" s="384"/>
      <c r="B60" s="53"/>
    </row>
    <row r="61" spans="1:2">
      <c r="A61" s="1" t="s">
        <v>20</v>
      </c>
      <c r="B61" s="1" t="s">
        <v>21</v>
      </c>
    </row>
    <row r="62" spans="1:2">
      <c r="A62" s="1" t="s">
        <v>22</v>
      </c>
      <c r="B62" s="1" t="s">
        <v>48</v>
      </c>
    </row>
    <row r="63" spans="1:2">
      <c r="A63" s="1" t="s">
        <v>23</v>
      </c>
      <c r="B63" s="1" t="s">
        <v>130</v>
      </c>
    </row>
    <row r="64" spans="1:2">
      <c r="A64" s="1" t="s">
        <v>24</v>
      </c>
      <c r="B64" s="1" t="s">
        <v>25</v>
      </c>
    </row>
    <row r="65" spans="1:6">
      <c r="A65" s="1" t="s">
        <v>26</v>
      </c>
      <c r="B65" s="1" t="s">
        <v>27</v>
      </c>
    </row>
    <row r="66" spans="1:6">
      <c r="A66" s="1" t="s">
        <v>28</v>
      </c>
      <c r="B66" s="1" t="s">
        <v>914</v>
      </c>
    </row>
    <row r="67" spans="1:6">
      <c r="A67" s="1" t="s">
        <v>29</v>
      </c>
      <c r="B67" s="1" t="s">
        <v>30</v>
      </c>
    </row>
    <row r="68" spans="1:6" ht="14.3">
      <c r="A68" s="1" t="s">
        <v>31</v>
      </c>
      <c r="B68" s="29" t="s">
        <v>32</v>
      </c>
    </row>
    <row r="69" spans="1:6">
      <c r="A69" s="1" t="s">
        <v>33</v>
      </c>
      <c r="B69" s="1" t="s">
        <v>34</v>
      </c>
    </row>
    <row r="71" spans="1:6">
      <c r="A71" s="780" t="s">
        <v>35</v>
      </c>
      <c r="B71" s="564" t="s">
        <v>36</v>
      </c>
      <c r="C71" s="564" t="s">
        <v>37</v>
      </c>
      <c r="D71" s="477">
        <v>45413</v>
      </c>
      <c r="E71" s="477">
        <v>45488</v>
      </c>
      <c r="F71" s="477">
        <v>45536</v>
      </c>
    </row>
    <row r="72" spans="1:6">
      <c r="A72" s="170"/>
      <c r="B72" s="159"/>
      <c r="C72" s="159"/>
      <c r="D72" s="237">
        <v>45487</v>
      </c>
      <c r="E72" s="237">
        <v>45535</v>
      </c>
      <c r="F72" s="237">
        <v>45596</v>
      </c>
    </row>
    <row r="73" spans="1:6">
      <c r="A73" s="478" t="s">
        <v>44</v>
      </c>
      <c r="B73" s="478" t="s">
        <v>131</v>
      </c>
      <c r="C73" s="478" t="s">
        <v>38</v>
      </c>
      <c r="D73" s="554">
        <v>183</v>
      </c>
      <c r="E73" s="554">
        <v>209</v>
      </c>
      <c r="F73" s="554">
        <v>183</v>
      </c>
    </row>
    <row r="74" spans="1:6">
      <c r="A74" s="553" t="s">
        <v>45</v>
      </c>
      <c r="B74" s="553" t="s">
        <v>131</v>
      </c>
      <c r="C74" s="553" t="s">
        <v>39</v>
      </c>
      <c r="D74" s="554">
        <f>+D73</f>
        <v>183</v>
      </c>
      <c r="E74" s="554">
        <f>+E73</f>
        <v>209</v>
      </c>
      <c r="F74" s="554">
        <f>+F73</f>
        <v>183</v>
      </c>
    </row>
    <row r="75" spans="1:6">
      <c r="A75" s="553" t="s">
        <v>44</v>
      </c>
      <c r="B75" s="553" t="s">
        <v>131</v>
      </c>
      <c r="C75" s="553" t="s">
        <v>41</v>
      </c>
      <c r="D75" s="554">
        <f>+D73+66</f>
        <v>249</v>
      </c>
      <c r="E75" s="554">
        <f>+E73+66</f>
        <v>275</v>
      </c>
      <c r="F75" s="554">
        <f>+F73+66</f>
        <v>249</v>
      </c>
    </row>
    <row r="76" spans="1:6">
      <c r="A76" s="238" t="s">
        <v>44</v>
      </c>
      <c r="B76" s="238" t="s">
        <v>131</v>
      </c>
      <c r="C76" s="238" t="s">
        <v>42</v>
      </c>
      <c r="D76" s="239">
        <f>+D73+25</f>
        <v>208</v>
      </c>
      <c r="E76" s="239">
        <f>+E73+25</f>
        <v>234</v>
      </c>
      <c r="F76" s="239">
        <f>+F73+25</f>
        <v>208</v>
      </c>
    </row>
    <row r="77" spans="1:6">
      <c r="A77" s="170" t="s">
        <v>44</v>
      </c>
      <c r="B77" s="478" t="s">
        <v>74</v>
      </c>
      <c r="C77" s="553" t="s">
        <v>38</v>
      </c>
      <c r="D77" s="554">
        <v>194</v>
      </c>
      <c r="E77" s="554">
        <v>220</v>
      </c>
      <c r="F77" s="554">
        <v>194</v>
      </c>
    </row>
    <row r="78" spans="1:6">
      <c r="A78" s="170" t="s">
        <v>45</v>
      </c>
      <c r="B78" s="553" t="s">
        <v>74</v>
      </c>
      <c r="C78" s="553" t="s">
        <v>39</v>
      </c>
      <c r="D78" s="554">
        <f>+D77</f>
        <v>194</v>
      </c>
      <c r="E78" s="554">
        <f>+E77</f>
        <v>220</v>
      </c>
      <c r="F78" s="554">
        <f>+F77</f>
        <v>194</v>
      </c>
    </row>
    <row r="79" spans="1:6">
      <c r="A79" s="170" t="s">
        <v>44</v>
      </c>
      <c r="B79" s="553" t="s">
        <v>74</v>
      </c>
      <c r="C79" s="553" t="s">
        <v>41</v>
      </c>
      <c r="D79" s="554">
        <f>+D77+66</f>
        <v>260</v>
      </c>
      <c r="E79" s="554">
        <f>+E77+66</f>
        <v>286</v>
      </c>
      <c r="F79" s="554">
        <f>+F77+66</f>
        <v>260</v>
      </c>
    </row>
    <row r="80" spans="1:6" ht="14.3">
      <c r="A80" s="170" t="s">
        <v>44</v>
      </c>
      <c r="B80" s="238" t="s">
        <v>74</v>
      </c>
      <c r="C80" s="781" t="s">
        <v>42</v>
      </c>
      <c r="D80" s="239">
        <f>+D77+25</f>
        <v>219</v>
      </c>
      <c r="E80" s="239">
        <f>+E77+25</f>
        <v>245</v>
      </c>
      <c r="F80" s="239">
        <f>+F77+25</f>
        <v>219</v>
      </c>
    </row>
    <row r="81" spans="1:6">
      <c r="A81" s="478" t="s">
        <v>44</v>
      </c>
      <c r="B81" s="478" t="s">
        <v>75</v>
      </c>
      <c r="C81" s="478" t="s">
        <v>38</v>
      </c>
      <c r="D81" s="554">
        <v>216</v>
      </c>
      <c r="E81" s="554">
        <v>241</v>
      </c>
      <c r="F81" s="554">
        <v>216</v>
      </c>
    </row>
    <row r="82" spans="1:6">
      <c r="A82" s="553" t="s">
        <v>45</v>
      </c>
      <c r="B82" s="553" t="s">
        <v>75</v>
      </c>
      <c r="C82" s="553" t="s">
        <v>39</v>
      </c>
      <c r="D82" s="554">
        <f>+D81</f>
        <v>216</v>
      </c>
      <c r="E82" s="554">
        <f>+E81</f>
        <v>241</v>
      </c>
      <c r="F82" s="554">
        <f>+F81</f>
        <v>216</v>
      </c>
    </row>
    <row r="83" spans="1:6">
      <c r="A83" s="553" t="s">
        <v>44</v>
      </c>
      <c r="B83" s="553" t="s">
        <v>75</v>
      </c>
      <c r="C83" s="553" t="s">
        <v>41</v>
      </c>
      <c r="D83" s="554">
        <f>+D81+66</f>
        <v>282</v>
      </c>
      <c r="E83" s="554">
        <f>+E81+66</f>
        <v>307</v>
      </c>
      <c r="F83" s="554">
        <f>+F81+66</f>
        <v>282</v>
      </c>
    </row>
    <row r="84" spans="1:6">
      <c r="A84" s="238" t="s">
        <v>44</v>
      </c>
      <c r="B84" s="238" t="s">
        <v>75</v>
      </c>
      <c r="C84" s="238" t="s">
        <v>42</v>
      </c>
      <c r="D84" s="239">
        <f>+D81+25</f>
        <v>241</v>
      </c>
      <c r="E84" s="239">
        <f>+E81+25</f>
        <v>266</v>
      </c>
      <c r="F84" s="239">
        <f>+F81+25</f>
        <v>241</v>
      </c>
    </row>
    <row r="85" spans="1:6">
      <c r="A85" s="170" t="s">
        <v>44</v>
      </c>
      <c r="B85" s="478" t="s">
        <v>76</v>
      </c>
      <c r="C85" s="553" t="s">
        <v>38</v>
      </c>
      <c r="D85" s="554">
        <v>248</v>
      </c>
      <c r="E85" s="554">
        <v>274</v>
      </c>
      <c r="F85" s="554">
        <v>248</v>
      </c>
    </row>
    <row r="86" spans="1:6">
      <c r="A86" s="170" t="s">
        <v>45</v>
      </c>
      <c r="B86" s="553" t="s">
        <v>76</v>
      </c>
      <c r="C86" s="553" t="s">
        <v>39</v>
      </c>
      <c r="D86" s="554">
        <f>+D85</f>
        <v>248</v>
      </c>
      <c r="E86" s="554">
        <f>+E85</f>
        <v>274</v>
      </c>
      <c r="F86" s="554">
        <f>+F85</f>
        <v>248</v>
      </c>
    </row>
    <row r="87" spans="1:6">
      <c r="A87" s="170" t="s">
        <v>44</v>
      </c>
      <c r="B87" s="553" t="s">
        <v>76</v>
      </c>
      <c r="C87" s="553" t="s">
        <v>41</v>
      </c>
      <c r="D87" s="554">
        <f>+D85+66</f>
        <v>314</v>
      </c>
      <c r="E87" s="554">
        <f>+E85+66</f>
        <v>340</v>
      </c>
      <c r="F87" s="554">
        <f>+F85+66</f>
        <v>314</v>
      </c>
    </row>
    <row r="88" spans="1:6" ht="14.3">
      <c r="A88" s="170" t="s">
        <v>44</v>
      </c>
      <c r="B88" s="238" t="s">
        <v>76</v>
      </c>
      <c r="C88" s="781" t="s">
        <v>42</v>
      </c>
      <c r="D88" s="239">
        <f>+D85+25</f>
        <v>273</v>
      </c>
      <c r="E88" s="239">
        <f>+E85+25</f>
        <v>299</v>
      </c>
      <c r="F88" s="239">
        <f>+F85+25</f>
        <v>273</v>
      </c>
    </row>
    <row r="89" spans="1:6">
      <c r="A89" s="478" t="s">
        <v>132</v>
      </c>
      <c r="B89" s="478" t="s">
        <v>133</v>
      </c>
      <c r="C89" s="478" t="s">
        <v>38</v>
      </c>
      <c r="D89" s="554">
        <v>302</v>
      </c>
      <c r="E89" s="554">
        <v>328</v>
      </c>
      <c r="F89" s="554">
        <v>302</v>
      </c>
    </row>
    <row r="90" spans="1:6">
      <c r="A90" s="553" t="s">
        <v>132</v>
      </c>
      <c r="B90" s="553" t="s">
        <v>133</v>
      </c>
      <c r="C90" s="553" t="s">
        <v>39</v>
      </c>
      <c r="D90" s="554">
        <f>+D89</f>
        <v>302</v>
      </c>
      <c r="E90" s="554">
        <f>+E89</f>
        <v>328</v>
      </c>
      <c r="F90" s="554">
        <f>+F89</f>
        <v>302</v>
      </c>
    </row>
    <row r="91" spans="1:6">
      <c r="A91" s="553" t="s">
        <v>132</v>
      </c>
      <c r="B91" s="553" t="s">
        <v>133</v>
      </c>
      <c r="C91" s="553" t="s">
        <v>40</v>
      </c>
      <c r="D91" s="554">
        <f>+D89+66</f>
        <v>368</v>
      </c>
      <c r="E91" s="554">
        <f>+E89+66</f>
        <v>394</v>
      </c>
      <c r="F91" s="554">
        <f>+F89+66</f>
        <v>368</v>
      </c>
    </row>
    <row r="92" spans="1:6">
      <c r="A92" s="553" t="s">
        <v>132</v>
      </c>
      <c r="B92" s="553" t="s">
        <v>133</v>
      </c>
      <c r="C92" s="553" t="s">
        <v>41</v>
      </c>
      <c r="D92" s="554">
        <f>+D89+66</f>
        <v>368</v>
      </c>
      <c r="E92" s="554">
        <f>+E89+66</f>
        <v>394</v>
      </c>
      <c r="F92" s="554">
        <f>+F89+66</f>
        <v>368</v>
      </c>
    </row>
    <row r="93" spans="1:6">
      <c r="A93" s="238" t="s">
        <v>132</v>
      </c>
      <c r="B93" s="238" t="s">
        <v>133</v>
      </c>
      <c r="C93" s="238" t="s">
        <v>42</v>
      </c>
      <c r="D93" s="239">
        <f>+D89+25</f>
        <v>327</v>
      </c>
      <c r="E93" s="239">
        <f>+E89+25</f>
        <v>353</v>
      </c>
      <c r="F93" s="239">
        <f>+F89+25</f>
        <v>327</v>
      </c>
    </row>
    <row r="94" spans="1:6" ht="14.3">
      <c r="A94" s="466"/>
    </row>
    <row r="95" spans="1:6" ht="16.3">
      <c r="A95" s="1137" t="s">
        <v>78</v>
      </c>
    </row>
    <row r="96" spans="1:6" ht="16.3">
      <c r="A96" s="1138" t="s">
        <v>678</v>
      </c>
    </row>
    <row r="97" spans="1:1" ht="16.3">
      <c r="A97" s="1139" t="s">
        <v>942</v>
      </c>
    </row>
    <row r="98" spans="1:1" ht="16.3">
      <c r="A98" s="1138" t="s">
        <v>943</v>
      </c>
    </row>
    <row r="99" spans="1:1" ht="16.3">
      <c r="A99" s="1139" t="s">
        <v>944</v>
      </c>
    </row>
    <row r="100" spans="1:1" ht="16.3">
      <c r="A100" s="1139" t="s">
        <v>945</v>
      </c>
    </row>
    <row r="101" spans="1:1" ht="16.3">
      <c r="A101" s="1138" t="s">
        <v>946</v>
      </c>
    </row>
    <row r="102" spans="1:1" ht="16.3">
      <c r="A102" s="1138" t="s">
        <v>947</v>
      </c>
    </row>
    <row r="103" spans="1:1" ht="16.3">
      <c r="A103" s="1138" t="s">
        <v>102</v>
      </c>
    </row>
    <row r="104" spans="1:1" ht="16.3">
      <c r="A104" s="1138" t="s">
        <v>80</v>
      </c>
    </row>
    <row r="105" spans="1:1" ht="16.3">
      <c r="A105" s="1140" t="s">
        <v>662</v>
      </c>
    </row>
    <row r="106" spans="1:1" ht="16.3">
      <c r="A106" s="1141" t="s">
        <v>663</v>
      </c>
    </row>
    <row r="107" spans="1:1" ht="16.3">
      <c r="A107" s="1141" t="s">
        <v>81</v>
      </c>
    </row>
    <row r="108" spans="1:1" ht="16.3">
      <c r="A108" s="1141" t="s">
        <v>82</v>
      </c>
    </row>
    <row r="109" spans="1:1" ht="16.3">
      <c r="A109" s="1142" t="s">
        <v>103</v>
      </c>
    </row>
    <row r="110" spans="1:1" ht="16.3">
      <c r="A110" s="1143" t="s">
        <v>100</v>
      </c>
    </row>
    <row r="111" spans="1:1" ht="16.3">
      <c r="A111" s="1144" t="s">
        <v>101</v>
      </c>
    </row>
    <row r="112" spans="1:1">
      <c r="A112" s="1" t="s">
        <v>99</v>
      </c>
    </row>
    <row r="113" spans="1:8">
      <c r="A113" s="1" t="s">
        <v>83</v>
      </c>
    </row>
    <row r="114" spans="1:8" ht="14.3">
      <c r="A114" s="52"/>
    </row>
    <row r="115" spans="1:8" ht="14.3">
      <c r="A115" s="282" t="s">
        <v>1028</v>
      </c>
      <c r="B115" s="283"/>
    </row>
    <row r="116" spans="1:8" ht="14.3">
      <c r="A116" s="384"/>
      <c r="B116" s="53"/>
      <c r="C116" s="53"/>
      <c r="D116" s="53"/>
      <c r="E116" s="53"/>
      <c r="F116" s="53"/>
      <c r="G116" s="53"/>
      <c r="H116" s="53"/>
    </row>
    <row r="118" spans="1:8">
      <c r="A118" s="1" t="s">
        <v>20</v>
      </c>
      <c r="B118" s="1" t="s">
        <v>21</v>
      </c>
    </row>
    <row r="119" spans="1:8">
      <c r="A119" s="1" t="s">
        <v>22</v>
      </c>
      <c r="B119" s="1" t="s">
        <v>48</v>
      </c>
    </row>
    <row r="120" spans="1:8">
      <c r="A120" s="1" t="s">
        <v>23</v>
      </c>
      <c r="B120" s="1" t="s">
        <v>134</v>
      </c>
    </row>
    <row r="121" spans="1:8">
      <c r="A121" s="1" t="s">
        <v>24</v>
      </c>
      <c r="B121" s="1" t="s">
        <v>25</v>
      </c>
    </row>
    <row r="122" spans="1:8">
      <c r="A122" s="1" t="s">
        <v>26</v>
      </c>
      <c r="B122" s="1" t="s">
        <v>27</v>
      </c>
    </row>
    <row r="123" spans="1:8">
      <c r="A123" s="1" t="s">
        <v>28</v>
      </c>
      <c r="B123" s="1" t="s">
        <v>936</v>
      </c>
    </row>
    <row r="124" spans="1:8">
      <c r="A124" s="1" t="s">
        <v>29</v>
      </c>
      <c r="B124" s="1" t="s">
        <v>30</v>
      </c>
    </row>
    <row r="125" spans="1:8" ht="14.3">
      <c r="A125" s="1" t="s">
        <v>31</v>
      </c>
      <c r="B125" s="29" t="s">
        <v>32</v>
      </c>
    </row>
    <row r="126" spans="1:8">
      <c r="A126" s="1" t="s">
        <v>33</v>
      </c>
      <c r="B126" s="1" t="s">
        <v>34</v>
      </c>
    </row>
    <row r="128" spans="1:8">
      <c r="A128" s="484" t="s">
        <v>35</v>
      </c>
      <c r="B128" s="564" t="s">
        <v>36</v>
      </c>
      <c r="C128" s="564" t="s">
        <v>37</v>
      </c>
      <c r="D128" s="486">
        <v>45297</v>
      </c>
    </row>
    <row r="129" spans="1:4">
      <c r="A129" s="170"/>
      <c r="B129" s="159"/>
      <c r="C129" s="159"/>
      <c r="D129" s="431">
        <v>45412</v>
      </c>
    </row>
    <row r="130" spans="1:4">
      <c r="A130" s="485" t="s">
        <v>49</v>
      </c>
      <c r="B130" s="485" t="s">
        <v>135</v>
      </c>
      <c r="C130" s="485" t="s">
        <v>38</v>
      </c>
      <c r="D130" s="487">
        <v>359</v>
      </c>
    </row>
    <row r="131" spans="1:4">
      <c r="A131" s="207" t="s">
        <v>49</v>
      </c>
      <c r="B131" s="207" t="s">
        <v>135</v>
      </c>
      <c r="C131" s="207" t="s">
        <v>39</v>
      </c>
      <c r="D131" s="209">
        <f>+D130</f>
        <v>359</v>
      </c>
    </row>
    <row r="132" spans="1:4">
      <c r="A132" s="207" t="s">
        <v>49</v>
      </c>
      <c r="B132" s="207" t="s">
        <v>135</v>
      </c>
      <c r="C132" s="207" t="s">
        <v>41</v>
      </c>
      <c r="D132" s="209">
        <f>+D130+66</f>
        <v>425</v>
      </c>
    </row>
    <row r="133" spans="1:4" ht="14.3">
      <c r="A133" s="429" t="s">
        <v>49</v>
      </c>
      <c r="B133" s="429" t="s">
        <v>135</v>
      </c>
      <c r="C133" s="456" t="s">
        <v>42</v>
      </c>
      <c r="D133" s="451">
        <f>+D130+25</f>
        <v>384</v>
      </c>
    </row>
    <row r="134" spans="1:4">
      <c r="A134" s="485" t="s">
        <v>49</v>
      </c>
      <c r="B134" s="35" t="s">
        <v>136</v>
      </c>
      <c r="C134" s="207" t="s">
        <v>38</v>
      </c>
      <c r="D134" s="209">
        <v>444</v>
      </c>
    </row>
    <row r="135" spans="1:4">
      <c r="A135" s="207" t="s">
        <v>49</v>
      </c>
      <c r="B135" s="35" t="s">
        <v>136</v>
      </c>
      <c r="C135" s="207" t="s">
        <v>39</v>
      </c>
      <c r="D135" s="209">
        <f>+D134</f>
        <v>444</v>
      </c>
    </row>
    <row r="136" spans="1:4">
      <c r="A136" s="207" t="s">
        <v>49</v>
      </c>
      <c r="B136" s="35" t="s">
        <v>136</v>
      </c>
      <c r="C136" s="207" t="s">
        <v>41</v>
      </c>
      <c r="D136" s="209">
        <f>+D134+66</f>
        <v>510</v>
      </c>
    </row>
    <row r="137" spans="1:4" ht="14.3">
      <c r="A137" s="207" t="s">
        <v>49</v>
      </c>
      <c r="B137" s="35" t="s">
        <v>136</v>
      </c>
      <c r="C137" s="456" t="s">
        <v>42</v>
      </c>
      <c r="D137" s="451">
        <f>+D134+25</f>
        <v>469</v>
      </c>
    </row>
    <row r="138" spans="1:4">
      <c r="A138" s="485" t="s">
        <v>49</v>
      </c>
      <c r="B138" s="485" t="s">
        <v>167</v>
      </c>
      <c r="C138" s="207" t="s">
        <v>38</v>
      </c>
      <c r="D138" s="487">
        <v>417</v>
      </c>
    </row>
    <row r="139" spans="1:4">
      <c r="A139" s="207" t="s">
        <v>49</v>
      </c>
      <c r="B139" s="207" t="s">
        <v>167</v>
      </c>
      <c r="C139" s="207" t="s">
        <v>39</v>
      </c>
      <c r="D139" s="209">
        <f>+D138</f>
        <v>417</v>
      </c>
    </row>
    <row r="140" spans="1:4">
      <c r="A140" s="207" t="s">
        <v>49</v>
      </c>
      <c r="B140" s="207" t="s">
        <v>167</v>
      </c>
      <c r="C140" s="207" t="s">
        <v>41</v>
      </c>
      <c r="D140" s="209">
        <f>+D138+66</f>
        <v>483</v>
      </c>
    </row>
    <row r="141" spans="1:4" ht="14.3">
      <c r="A141" s="207" t="s">
        <v>49</v>
      </c>
      <c r="B141" s="207" t="s">
        <v>167</v>
      </c>
      <c r="C141" s="456" t="s">
        <v>42</v>
      </c>
      <c r="D141" s="451">
        <f>+D138+25</f>
        <v>442</v>
      </c>
    </row>
    <row r="142" spans="1:4">
      <c r="A142" s="485" t="s">
        <v>49</v>
      </c>
      <c r="B142" s="485" t="s">
        <v>168</v>
      </c>
      <c r="C142" s="207" t="s">
        <v>38</v>
      </c>
      <c r="D142" s="487">
        <v>502</v>
      </c>
    </row>
    <row r="143" spans="1:4">
      <c r="A143" s="207" t="s">
        <v>49</v>
      </c>
      <c r="B143" s="207" t="s">
        <v>168</v>
      </c>
      <c r="C143" s="207" t="s">
        <v>39</v>
      </c>
      <c r="D143" s="209">
        <f>+D142</f>
        <v>502</v>
      </c>
    </row>
    <row r="144" spans="1:4">
      <c r="A144" s="207" t="s">
        <v>49</v>
      </c>
      <c r="B144" s="207" t="s">
        <v>168</v>
      </c>
      <c r="C144" s="207" t="s">
        <v>41</v>
      </c>
      <c r="D144" s="209">
        <f>+D142+66</f>
        <v>568</v>
      </c>
    </row>
    <row r="145" spans="1:7" ht="14.3">
      <c r="A145" s="429" t="s">
        <v>49</v>
      </c>
      <c r="B145" s="429" t="s">
        <v>168</v>
      </c>
      <c r="C145" s="456" t="s">
        <v>42</v>
      </c>
      <c r="D145" s="451">
        <f>+D142+25</f>
        <v>527</v>
      </c>
    </row>
    <row r="146" spans="1:7" ht="16.3">
      <c r="A146" s="570" t="s">
        <v>97</v>
      </c>
      <c r="B146" s="35"/>
      <c r="C146" s="68"/>
      <c r="D146" s="69"/>
      <c r="E146" s="69"/>
      <c r="F146" s="69"/>
      <c r="G146" s="69"/>
    </row>
    <row r="147" spans="1:7" ht="16.3">
      <c r="A147" s="567" t="s">
        <v>790</v>
      </c>
    </row>
    <row r="148" spans="1:7" ht="16.3">
      <c r="A148" s="566" t="s">
        <v>791</v>
      </c>
    </row>
    <row r="149" spans="1:7" ht="16.3">
      <c r="A149" s="567" t="s">
        <v>787</v>
      </c>
    </row>
    <row r="150" spans="1:7" ht="16.3">
      <c r="A150" s="566" t="s">
        <v>98</v>
      </c>
    </row>
    <row r="151" spans="1:7" ht="16.3">
      <c r="A151" s="566" t="s">
        <v>602</v>
      </c>
    </row>
    <row r="152" spans="1:7" ht="16.3">
      <c r="A152" s="571" t="s">
        <v>104</v>
      </c>
    </row>
    <row r="153" spans="1:7" ht="14.3">
      <c r="A153" s="44" t="s">
        <v>603</v>
      </c>
    </row>
    <row r="154" spans="1:7" ht="14.3">
      <c r="A154" s="52" t="s">
        <v>608</v>
      </c>
      <c r="B154" s="35"/>
      <c r="C154" s="68"/>
      <c r="D154" s="69"/>
      <c r="E154" s="69"/>
      <c r="F154" s="69"/>
      <c r="G154" s="69"/>
    </row>
    <row r="155" spans="1:7" ht="14.3">
      <c r="A155" s="468" t="s">
        <v>789</v>
      </c>
      <c r="B155" s="35"/>
      <c r="C155" s="68"/>
      <c r="D155" s="69"/>
      <c r="E155" s="69"/>
      <c r="F155" s="69"/>
      <c r="G155" s="69"/>
    </row>
    <row r="156" spans="1:7" ht="14.3">
      <c r="A156" s="52" t="s">
        <v>81</v>
      </c>
      <c r="B156" s="35"/>
      <c r="C156" s="68"/>
      <c r="D156" s="69"/>
      <c r="E156" s="69"/>
      <c r="F156" s="69"/>
      <c r="G156" s="69"/>
    </row>
    <row r="157" spans="1:7" ht="14.3">
      <c r="A157" s="468" t="s">
        <v>82</v>
      </c>
      <c r="B157" s="35"/>
      <c r="C157" s="68"/>
      <c r="D157" s="69"/>
      <c r="E157" s="69"/>
      <c r="F157" s="69"/>
      <c r="G157" s="69"/>
    </row>
    <row r="158" spans="1:7" ht="14.3">
      <c r="A158" s="35" t="s">
        <v>604</v>
      </c>
      <c r="B158" s="35"/>
      <c r="C158" s="68"/>
      <c r="D158" s="69"/>
      <c r="E158" s="69"/>
      <c r="F158" s="69"/>
      <c r="G158" s="69"/>
    </row>
    <row r="159" spans="1:7">
      <c r="A159" s="1" t="s">
        <v>664</v>
      </c>
    </row>
    <row r="160" spans="1:7">
      <c r="A160" s="1" t="s">
        <v>605</v>
      </c>
    </row>
    <row r="161" spans="1:8">
      <c r="A161" s="1" t="s">
        <v>606</v>
      </c>
    </row>
    <row r="163" spans="1:8" ht="14.3">
      <c r="A163" s="282" t="s">
        <v>796</v>
      </c>
      <c r="B163" s="283"/>
      <c r="C163" s="271"/>
      <c r="D163" s="272"/>
      <c r="E163" s="272"/>
      <c r="F163" s="272"/>
      <c r="G163" s="272"/>
      <c r="H163" s="272"/>
    </row>
    <row r="165" spans="1:8">
      <c r="A165" s="1" t="s">
        <v>20</v>
      </c>
      <c r="B165" s="1" t="s">
        <v>21</v>
      </c>
    </row>
    <row r="166" spans="1:8">
      <c r="A166" s="1" t="s">
        <v>22</v>
      </c>
      <c r="B166" s="1" t="s">
        <v>48</v>
      </c>
    </row>
    <row r="167" spans="1:8">
      <c r="A167" s="1" t="s">
        <v>23</v>
      </c>
      <c r="B167" s="1" t="s">
        <v>134</v>
      </c>
    </row>
    <row r="168" spans="1:8">
      <c r="A168" s="1" t="s">
        <v>24</v>
      </c>
      <c r="B168" s="1" t="s">
        <v>25</v>
      </c>
    </row>
    <row r="169" spans="1:8">
      <c r="A169" s="1" t="s">
        <v>26</v>
      </c>
      <c r="B169" s="1" t="s">
        <v>27</v>
      </c>
    </row>
    <row r="170" spans="1:8">
      <c r="A170" s="1" t="s">
        <v>28</v>
      </c>
      <c r="B170" s="1" t="s">
        <v>914</v>
      </c>
    </row>
    <row r="171" spans="1:8">
      <c r="A171" s="1" t="s">
        <v>29</v>
      </c>
      <c r="B171" s="1" t="s">
        <v>30</v>
      </c>
    </row>
    <row r="172" spans="1:8" ht="14.3">
      <c r="A172" s="1" t="s">
        <v>31</v>
      </c>
      <c r="B172" s="29" t="s">
        <v>32</v>
      </c>
    </row>
    <row r="173" spans="1:8">
      <c r="A173" s="1" t="s">
        <v>33</v>
      </c>
      <c r="B173" s="1" t="s">
        <v>34</v>
      </c>
    </row>
    <row r="175" spans="1:8">
      <c r="A175" s="780" t="s">
        <v>35</v>
      </c>
      <c r="B175" s="564" t="s">
        <v>36</v>
      </c>
      <c r="C175" s="564" t="s">
        <v>37</v>
      </c>
      <c r="D175" s="477">
        <v>45413</v>
      </c>
      <c r="E175" s="477">
        <v>45488</v>
      </c>
      <c r="F175" s="477">
        <v>45536</v>
      </c>
    </row>
    <row r="176" spans="1:8">
      <c r="A176" s="170"/>
      <c r="B176" s="159"/>
      <c r="C176" s="159"/>
      <c r="D176" s="237">
        <v>45487</v>
      </c>
      <c r="E176" s="237">
        <v>45535</v>
      </c>
      <c r="F176" s="237">
        <v>45596</v>
      </c>
    </row>
    <row r="177" spans="1:6">
      <c r="A177" s="478" t="s">
        <v>49</v>
      </c>
      <c r="B177" s="478" t="s">
        <v>135</v>
      </c>
      <c r="C177" s="478" t="s">
        <v>38</v>
      </c>
      <c r="D177" s="785">
        <v>357</v>
      </c>
      <c r="E177" s="785">
        <v>412</v>
      </c>
      <c r="F177" s="785">
        <v>357</v>
      </c>
    </row>
    <row r="178" spans="1:6">
      <c r="A178" s="553" t="s">
        <v>49</v>
      </c>
      <c r="B178" s="553" t="s">
        <v>135</v>
      </c>
      <c r="C178" s="553" t="s">
        <v>39</v>
      </c>
      <c r="D178" s="554">
        <f>+D177</f>
        <v>357</v>
      </c>
      <c r="E178" s="554">
        <f>+E177</f>
        <v>412</v>
      </c>
      <c r="F178" s="554">
        <f>+F177</f>
        <v>357</v>
      </c>
    </row>
    <row r="179" spans="1:6">
      <c r="A179" s="553" t="s">
        <v>49</v>
      </c>
      <c r="B179" s="553" t="s">
        <v>135</v>
      </c>
      <c r="C179" s="553" t="s">
        <v>41</v>
      </c>
      <c r="D179" s="554">
        <f>+D177+66</f>
        <v>423</v>
      </c>
      <c r="E179" s="554">
        <f>+E177+66</f>
        <v>478</v>
      </c>
      <c r="F179" s="554">
        <f>+F177+66</f>
        <v>423</v>
      </c>
    </row>
    <row r="180" spans="1:6" ht="14.3">
      <c r="A180" s="238" t="s">
        <v>49</v>
      </c>
      <c r="B180" s="238" t="s">
        <v>135</v>
      </c>
      <c r="C180" s="242" t="s">
        <v>42</v>
      </c>
      <c r="D180" s="239">
        <f>+D177+25</f>
        <v>382</v>
      </c>
      <c r="E180" s="239">
        <f>+E177+25</f>
        <v>437</v>
      </c>
      <c r="F180" s="239">
        <f>+F177+25</f>
        <v>382</v>
      </c>
    </row>
    <row r="181" spans="1:6">
      <c r="A181" s="478" t="s">
        <v>49</v>
      </c>
      <c r="B181" s="35" t="s">
        <v>136</v>
      </c>
      <c r="C181" s="553" t="s">
        <v>38</v>
      </c>
      <c r="D181" s="554">
        <v>440</v>
      </c>
      <c r="E181" s="554">
        <v>493</v>
      </c>
      <c r="F181" s="554">
        <v>440</v>
      </c>
    </row>
    <row r="182" spans="1:6">
      <c r="A182" s="553" t="s">
        <v>49</v>
      </c>
      <c r="B182" s="35" t="s">
        <v>136</v>
      </c>
      <c r="C182" s="553" t="s">
        <v>39</v>
      </c>
      <c r="D182" s="554">
        <f>+D181</f>
        <v>440</v>
      </c>
      <c r="E182" s="554">
        <f>+E181</f>
        <v>493</v>
      </c>
      <c r="F182" s="554">
        <f>+F181</f>
        <v>440</v>
      </c>
    </row>
    <row r="183" spans="1:6">
      <c r="A183" s="553" t="s">
        <v>49</v>
      </c>
      <c r="B183" s="35" t="s">
        <v>136</v>
      </c>
      <c r="C183" s="553" t="s">
        <v>41</v>
      </c>
      <c r="D183" s="554">
        <f>+D181+66</f>
        <v>506</v>
      </c>
      <c r="E183" s="554">
        <f>+E181+66</f>
        <v>559</v>
      </c>
      <c r="F183" s="554">
        <f>+F181+66</f>
        <v>506</v>
      </c>
    </row>
    <row r="184" spans="1:6" ht="14.3">
      <c r="A184" s="553" t="s">
        <v>49</v>
      </c>
      <c r="B184" s="35" t="s">
        <v>136</v>
      </c>
      <c r="C184" s="242" t="s">
        <v>42</v>
      </c>
      <c r="D184" s="239">
        <f>+D181+25</f>
        <v>465</v>
      </c>
      <c r="E184" s="239">
        <f>+E181+25</f>
        <v>518</v>
      </c>
      <c r="F184" s="239">
        <f>+F181+25</f>
        <v>465</v>
      </c>
    </row>
    <row r="185" spans="1:6">
      <c r="A185" s="478" t="s">
        <v>49</v>
      </c>
      <c r="B185" s="478" t="s">
        <v>167</v>
      </c>
      <c r="C185" s="553" t="s">
        <v>38</v>
      </c>
      <c r="D185" s="785">
        <v>414</v>
      </c>
      <c r="E185" s="785">
        <v>466</v>
      </c>
      <c r="F185" s="785">
        <v>414</v>
      </c>
    </row>
    <row r="186" spans="1:6">
      <c r="A186" s="553" t="s">
        <v>49</v>
      </c>
      <c r="B186" s="553" t="s">
        <v>167</v>
      </c>
      <c r="C186" s="553" t="s">
        <v>39</v>
      </c>
      <c r="D186" s="554">
        <f>+D185</f>
        <v>414</v>
      </c>
      <c r="E186" s="554">
        <f>+E185</f>
        <v>466</v>
      </c>
      <c r="F186" s="554">
        <f>+F185</f>
        <v>414</v>
      </c>
    </row>
    <row r="187" spans="1:6">
      <c r="A187" s="553" t="s">
        <v>49</v>
      </c>
      <c r="B187" s="553" t="s">
        <v>167</v>
      </c>
      <c r="C187" s="553" t="s">
        <v>41</v>
      </c>
      <c r="D187" s="554">
        <f>+D185+66</f>
        <v>480</v>
      </c>
      <c r="E187" s="554">
        <f>+E185+66</f>
        <v>532</v>
      </c>
      <c r="F187" s="554">
        <f>+F185+66</f>
        <v>480</v>
      </c>
    </row>
    <row r="188" spans="1:6" ht="14.3">
      <c r="A188" s="553" t="s">
        <v>49</v>
      </c>
      <c r="B188" s="553" t="s">
        <v>167</v>
      </c>
      <c r="C188" s="242" t="s">
        <v>42</v>
      </c>
      <c r="D188" s="239">
        <f>+D185+25</f>
        <v>439</v>
      </c>
      <c r="E188" s="239">
        <f>+E185+25</f>
        <v>491</v>
      </c>
      <c r="F188" s="239">
        <f>+F185+25</f>
        <v>439</v>
      </c>
    </row>
    <row r="189" spans="1:6">
      <c r="A189" s="478" t="s">
        <v>49</v>
      </c>
      <c r="B189" s="478" t="s">
        <v>168</v>
      </c>
      <c r="C189" s="553" t="s">
        <v>38</v>
      </c>
      <c r="D189" s="785">
        <v>497</v>
      </c>
      <c r="E189" s="785">
        <v>548</v>
      </c>
      <c r="F189" s="785">
        <v>497</v>
      </c>
    </row>
    <row r="190" spans="1:6">
      <c r="A190" s="553" t="s">
        <v>49</v>
      </c>
      <c r="B190" s="553" t="s">
        <v>168</v>
      </c>
      <c r="C190" s="553" t="s">
        <v>39</v>
      </c>
      <c r="D190" s="554">
        <f>+D189</f>
        <v>497</v>
      </c>
      <c r="E190" s="554">
        <f>+E189</f>
        <v>548</v>
      </c>
      <c r="F190" s="554">
        <f>+F189</f>
        <v>497</v>
      </c>
    </row>
    <row r="191" spans="1:6">
      <c r="A191" s="553" t="s">
        <v>49</v>
      </c>
      <c r="B191" s="553" t="s">
        <v>168</v>
      </c>
      <c r="C191" s="553" t="s">
        <v>41</v>
      </c>
      <c r="D191" s="554">
        <f>+D189+66</f>
        <v>563</v>
      </c>
      <c r="E191" s="554">
        <f>+E189+66</f>
        <v>614</v>
      </c>
      <c r="F191" s="554">
        <f>+F189+66</f>
        <v>563</v>
      </c>
    </row>
    <row r="192" spans="1:6" ht="14.3">
      <c r="A192" s="238" t="s">
        <v>49</v>
      </c>
      <c r="B192" s="238" t="s">
        <v>168</v>
      </c>
      <c r="C192" s="242" t="s">
        <v>42</v>
      </c>
      <c r="D192" s="239">
        <f>+D189+25</f>
        <v>522</v>
      </c>
      <c r="E192" s="239">
        <f>+E189+25</f>
        <v>573</v>
      </c>
      <c r="F192" s="239">
        <f>+F189+25</f>
        <v>522</v>
      </c>
    </row>
    <row r="193" spans="1:7" ht="16.3">
      <c r="A193" s="1145" t="s">
        <v>97</v>
      </c>
      <c r="B193" s="35"/>
      <c r="C193" s="68"/>
      <c r="D193" s="69"/>
      <c r="E193" s="69"/>
      <c r="F193" s="69"/>
      <c r="G193" s="69"/>
    </row>
    <row r="194" spans="1:7" ht="16.3">
      <c r="A194" s="1139" t="s">
        <v>948</v>
      </c>
    </row>
    <row r="195" spans="1:7" ht="16.3">
      <c r="A195" s="1138" t="s">
        <v>944</v>
      </c>
    </row>
    <row r="196" spans="1:7" ht="16.3">
      <c r="A196" s="1139" t="s">
        <v>949</v>
      </c>
    </row>
    <row r="197" spans="1:7" ht="16.3">
      <c r="A197" s="1138" t="s">
        <v>98</v>
      </c>
    </row>
    <row r="198" spans="1:7" ht="16.3">
      <c r="A198" s="1138" t="s">
        <v>602</v>
      </c>
    </row>
    <row r="199" spans="1:7" ht="16.3">
      <c r="A199" s="1146" t="s">
        <v>603</v>
      </c>
    </row>
    <row r="200" spans="1:7" ht="14.3">
      <c r="A200" s="44" t="s">
        <v>608</v>
      </c>
    </row>
    <row r="201" spans="1:7" ht="14.3">
      <c r="A201" s="52" t="s">
        <v>950</v>
      </c>
      <c r="B201" s="35"/>
      <c r="C201" s="68"/>
      <c r="D201" s="69"/>
      <c r="E201" s="69"/>
      <c r="F201" s="69"/>
      <c r="G201" s="69"/>
    </row>
    <row r="202" spans="1:7" ht="14.3">
      <c r="A202" s="468" t="s">
        <v>81</v>
      </c>
      <c r="B202" s="35"/>
      <c r="C202" s="68"/>
      <c r="D202" s="69"/>
      <c r="E202" s="69"/>
      <c r="F202" s="69"/>
      <c r="G202" s="69"/>
    </row>
    <row r="203" spans="1:7" ht="14.3">
      <c r="A203" s="52" t="s">
        <v>82</v>
      </c>
      <c r="B203" s="35"/>
      <c r="C203" s="68"/>
      <c r="D203" s="69"/>
      <c r="E203" s="69"/>
      <c r="F203" s="69"/>
      <c r="G203" s="69"/>
    </row>
    <row r="204" spans="1:7" ht="14.3">
      <c r="A204" s="468" t="s">
        <v>604</v>
      </c>
      <c r="B204" s="35"/>
      <c r="C204" s="68"/>
      <c r="D204" s="69"/>
      <c r="E204" s="69"/>
      <c r="F204" s="69"/>
      <c r="G204" s="69"/>
    </row>
    <row r="205" spans="1:7" ht="14.3">
      <c r="A205" s="35" t="s">
        <v>664</v>
      </c>
      <c r="B205" s="35"/>
      <c r="C205" s="68"/>
      <c r="D205" s="69"/>
      <c r="E205" s="69"/>
      <c r="F205" s="69"/>
      <c r="G205" s="69"/>
    </row>
    <row r="206" spans="1:7">
      <c r="A206" s="1" t="s">
        <v>605</v>
      </c>
    </row>
    <row r="207" spans="1:7">
      <c r="A207" s="1" t="s">
        <v>606</v>
      </c>
    </row>
    <row r="209" spans="1:8" ht="14.3">
      <c r="A209" s="282" t="s">
        <v>1028</v>
      </c>
      <c r="B209" s="283"/>
    </row>
    <row r="211" spans="1:8">
      <c r="A211" s="53"/>
      <c r="B211" s="53"/>
      <c r="C211" s="53"/>
      <c r="D211" s="53"/>
      <c r="E211" s="53"/>
      <c r="F211" s="53"/>
      <c r="G211" s="53"/>
      <c r="H211" s="53"/>
    </row>
    <row r="212" spans="1:8">
      <c r="A212" s="1" t="s">
        <v>20</v>
      </c>
      <c r="B212" s="1" t="s">
        <v>21</v>
      </c>
    </row>
    <row r="213" spans="1:8">
      <c r="A213" s="1" t="s">
        <v>22</v>
      </c>
      <c r="B213" s="1" t="s">
        <v>48</v>
      </c>
    </row>
    <row r="214" spans="1:8">
      <c r="A214" s="1" t="s">
        <v>23</v>
      </c>
      <c r="B214" s="1" t="s">
        <v>134</v>
      </c>
    </row>
    <row r="215" spans="1:8">
      <c r="A215" s="1" t="s">
        <v>24</v>
      </c>
      <c r="B215" s="1" t="s">
        <v>25</v>
      </c>
    </row>
    <row r="216" spans="1:8">
      <c r="A216" s="1" t="s">
        <v>26</v>
      </c>
      <c r="B216" s="1" t="s">
        <v>27</v>
      </c>
    </row>
    <row r="217" spans="1:8">
      <c r="A217" s="1" t="s">
        <v>28</v>
      </c>
      <c r="B217" s="1" t="s">
        <v>936</v>
      </c>
    </row>
    <row r="218" spans="1:8">
      <c r="A218" s="1" t="s">
        <v>29</v>
      </c>
      <c r="B218" s="1" t="s">
        <v>30</v>
      </c>
    </row>
    <row r="219" spans="1:8" ht="14.3">
      <c r="A219" s="1" t="s">
        <v>31</v>
      </c>
      <c r="B219" s="29" t="s">
        <v>32</v>
      </c>
    </row>
    <row r="220" spans="1:8">
      <c r="A220" s="1" t="s">
        <v>33</v>
      </c>
      <c r="B220" s="1" t="s">
        <v>34</v>
      </c>
    </row>
    <row r="222" spans="1:8">
      <c r="A222" s="484" t="s">
        <v>35</v>
      </c>
      <c r="B222" s="564" t="s">
        <v>36</v>
      </c>
      <c r="C222" s="564" t="s">
        <v>37</v>
      </c>
      <c r="D222" s="486">
        <v>45297</v>
      </c>
    </row>
    <row r="223" spans="1:8">
      <c r="A223" s="247"/>
      <c r="B223" s="159"/>
      <c r="C223" s="159"/>
      <c r="D223" s="431">
        <v>45412</v>
      </c>
    </row>
    <row r="224" spans="1:8" s="576" customFormat="1" ht="15.8" customHeight="1">
      <c r="A224" s="573" t="s">
        <v>137</v>
      </c>
      <c r="B224" s="573" t="s">
        <v>138</v>
      </c>
      <c r="C224" s="574" t="s">
        <v>38</v>
      </c>
      <c r="D224" s="575">
        <v>528</v>
      </c>
    </row>
    <row r="225" spans="1:4" s="576" customFormat="1" ht="15.8" customHeight="1">
      <c r="A225" s="574" t="s">
        <v>137</v>
      </c>
      <c r="B225" s="574" t="s">
        <v>138</v>
      </c>
      <c r="C225" s="574" t="s">
        <v>39</v>
      </c>
      <c r="D225" s="577">
        <f>+D224</f>
        <v>528</v>
      </c>
    </row>
    <row r="226" spans="1:4" s="576" customFormat="1" ht="15.8" customHeight="1">
      <c r="A226" s="574" t="s">
        <v>137</v>
      </c>
      <c r="B226" s="574" t="s">
        <v>138</v>
      </c>
      <c r="C226" s="574" t="s">
        <v>41</v>
      </c>
      <c r="D226" s="577">
        <f>+D224+66</f>
        <v>594</v>
      </c>
    </row>
    <row r="227" spans="1:4" s="576" customFormat="1" ht="15.8" customHeight="1">
      <c r="A227" s="574" t="s">
        <v>137</v>
      </c>
      <c r="B227" s="574" t="s">
        <v>138</v>
      </c>
      <c r="C227" s="578" t="s">
        <v>42</v>
      </c>
      <c r="D227" s="579">
        <f>+D224+25</f>
        <v>553</v>
      </c>
    </row>
    <row r="228" spans="1:4" s="576" customFormat="1" ht="15.8" customHeight="1">
      <c r="A228" s="573" t="s">
        <v>137</v>
      </c>
      <c r="B228" s="573" t="s">
        <v>139</v>
      </c>
      <c r="C228" s="574" t="s">
        <v>38</v>
      </c>
      <c r="D228" s="575">
        <v>612</v>
      </c>
    </row>
    <row r="229" spans="1:4" s="576" customFormat="1" ht="15.8" customHeight="1">
      <c r="A229" s="574" t="s">
        <v>137</v>
      </c>
      <c r="B229" s="574" t="s">
        <v>139</v>
      </c>
      <c r="C229" s="574" t="s">
        <v>39</v>
      </c>
      <c r="D229" s="577">
        <f>+D228</f>
        <v>612</v>
      </c>
    </row>
    <row r="230" spans="1:4" s="576" customFormat="1" ht="15.8" customHeight="1">
      <c r="A230" s="574" t="s">
        <v>137</v>
      </c>
      <c r="B230" s="574" t="s">
        <v>139</v>
      </c>
      <c r="C230" s="574" t="s">
        <v>41</v>
      </c>
      <c r="D230" s="577">
        <f>+D228+66</f>
        <v>678</v>
      </c>
    </row>
    <row r="231" spans="1:4" s="576" customFormat="1" ht="15.8" customHeight="1">
      <c r="A231" s="580" t="s">
        <v>137</v>
      </c>
      <c r="B231" s="580" t="s">
        <v>139</v>
      </c>
      <c r="C231" s="578" t="s">
        <v>42</v>
      </c>
      <c r="D231" s="579">
        <f>+D228+25</f>
        <v>637</v>
      </c>
    </row>
    <row r="232" spans="1:4" s="576" customFormat="1" ht="15.8" customHeight="1">
      <c r="A232" s="573" t="s">
        <v>137</v>
      </c>
      <c r="B232" s="573" t="s">
        <v>140</v>
      </c>
      <c r="C232" s="574" t="s">
        <v>38</v>
      </c>
      <c r="D232" s="575">
        <v>696</v>
      </c>
    </row>
    <row r="233" spans="1:4" s="576" customFormat="1" ht="15.8" customHeight="1">
      <c r="A233" s="574" t="s">
        <v>137</v>
      </c>
      <c r="B233" s="574" t="s">
        <v>140</v>
      </c>
      <c r="C233" s="581" t="s">
        <v>40</v>
      </c>
      <c r="D233" s="577">
        <f>+D232</f>
        <v>696</v>
      </c>
    </row>
    <row r="234" spans="1:4" s="576" customFormat="1" ht="15.8" customHeight="1">
      <c r="A234" s="574" t="s">
        <v>137</v>
      </c>
      <c r="B234" s="574" t="s">
        <v>140</v>
      </c>
      <c r="C234" s="574" t="s">
        <v>141</v>
      </c>
      <c r="D234" s="577">
        <f>+D232</f>
        <v>696</v>
      </c>
    </row>
    <row r="235" spans="1:4" s="576" customFormat="1" ht="15.8" customHeight="1">
      <c r="A235" s="574" t="s">
        <v>137</v>
      </c>
      <c r="B235" s="574" t="s">
        <v>140</v>
      </c>
      <c r="C235" s="578" t="s">
        <v>50</v>
      </c>
      <c r="D235" s="577">
        <f>+D232+25</f>
        <v>721</v>
      </c>
    </row>
    <row r="236" spans="1:4" s="576" customFormat="1" ht="15.8" customHeight="1">
      <c r="A236" s="573" t="s">
        <v>137</v>
      </c>
      <c r="B236" s="573" t="s">
        <v>142</v>
      </c>
      <c r="C236" s="574" t="s">
        <v>38</v>
      </c>
      <c r="D236" s="575">
        <v>781</v>
      </c>
    </row>
    <row r="237" spans="1:4" s="576" customFormat="1" ht="15.8" customHeight="1">
      <c r="A237" s="574" t="s">
        <v>137</v>
      </c>
      <c r="B237" s="574" t="s">
        <v>142</v>
      </c>
      <c r="C237" s="581" t="s">
        <v>40</v>
      </c>
      <c r="D237" s="577">
        <f>+D236</f>
        <v>781</v>
      </c>
    </row>
    <row r="238" spans="1:4" s="576" customFormat="1" ht="15.8" customHeight="1">
      <c r="A238" s="574" t="s">
        <v>137</v>
      </c>
      <c r="B238" s="574" t="s">
        <v>142</v>
      </c>
      <c r="C238" s="574" t="s">
        <v>141</v>
      </c>
      <c r="D238" s="577">
        <f>+D236</f>
        <v>781</v>
      </c>
    </row>
    <row r="239" spans="1:4" s="576" customFormat="1" ht="15.8" customHeight="1">
      <c r="A239" s="580" t="s">
        <v>137</v>
      </c>
      <c r="B239" s="580" t="s">
        <v>142</v>
      </c>
      <c r="C239" s="578" t="s">
        <v>50</v>
      </c>
      <c r="D239" s="579">
        <f>+D236+25</f>
        <v>806</v>
      </c>
    </row>
    <row r="241" spans="1:1" ht="16.3">
      <c r="A241" s="582" t="s">
        <v>97</v>
      </c>
    </row>
    <row r="242" spans="1:1" ht="16.3">
      <c r="A242" s="583" t="s">
        <v>790</v>
      </c>
    </row>
    <row r="243" spans="1:1" ht="16.3">
      <c r="A243" s="584" t="s">
        <v>791</v>
      </c>
    </row>
    <row r="244" spans="1:1" ht="16.3">
      <c r="A244" s="584" t="s">
        <v>787</v>
      </c>
    </row>
    <row r="245" spans="1:1" ht="16.3">
      <c r="A245" s="583" t="s">
        <v>98</v>
      </c>
    </row>
    <row r="246" spans="1:1" ht="16.3">
      <c r="A246" s="583" t="s">
        <v>602</v>
      </c>
    </row>
    <row r="247" spans="1:1" ht="16.3">
      <c r="A247" s="583" t="s">
        <v>104</v>
      </c>
    </row>
    <row r="248" spans="1:1" ht="16.3">
      <c r="A248" s="583" t="s">
        <v>603</v>
      </c>
    </row>
    <row r="249" spans="1:1" ht="16.3">
      <c r="A249" s="583" t="s">
        <v>608</v>
      </c>
    </row>
    <row r="250" spans="1:1" ht="16.3">
      <c r="A250" s="583" t="s">
        <v>789</v>
      </c>
    </row>
    <row r="251" spans="1:1" ht="16.3">
      <c r="A251" s="583" t="s">
        <v>81</v>
      </c>
    </row>
    <row r="252" spans="1:1" ht="16.3">
      <c r="A252" s="557" t="s">
        <v>82</v>
      </c>
    </row>
    <row r="253" spans="1:1" ht="16.3">
      <c r="A253" s="585" t="s">
        <v>604</v>
      </c>
    </row>
    <row r="254" spans="1:1" ht="16.3">
      <c r="A254" s="585" t="s">
        <v>664</v>
      </c>
    </row>
    <row r="255" spans="1:1" ht="16.3">
      <c r="A255" s="585" t="s">
        <v>605</v>
      </c>
    </row>
    <row r="256" spans="1:1" ht="16.3">
      <c r="A256" s="586" t="s">
        <v>606</v>
      </c>
    </row>
    <row r="260" spans="1:6" ht="14.3">
      <c r="A260" s="469" t="s">
        <v>796</v>
      </c>
      <c r="B260" s="365"/>
    </row>
    <row r="262" spans="1:6">
      <c r="A262" s="1" t="s">
        <v>20</v>
      </c>
      <c r="B262" s="1" t="s">
        <v>21</v>
      </c>
    </row>
    <row r="263" spans="1:6">
      <c r="A263" s="1" t="s">
        <v>22</v>
      </c>
      <c r="B263" s="1" t="s">
        <v>48</v>
      </c>
    </row>
    <row r="264" spans="1:6">
      <c r="A264" s="1" t="s">
        <v>23</v>
      </c>
      <c r="B264" s="1" t="s">
        <v>134</v>
      </c>
    </row>
    <row r="265" spans="1:6">
      <c r="A265" s="1" t="s">
        <v>24</v>
      </c>
      <c r="B265" s="1" t="s">
        <v>25</v>
      </c>
    </row>
    <row r="266" spans="1:6">
      <c r="A266" s="1" t="s">
        <v>26</v>
      </c>
      <c r="B266" s="1" t="s">
        <v>27</v>
      </c>
    </row>
    <row r="267" spans="1:6">
      <c r="A267" s="1" t="s">
        <v>28</v>
      </c>
      <c r="B267" s="1" t="s">
        <v>914</v>
      </c>
    </row>
    <row r="268" spans="1:6">
      <c r="A268" s="1" t="s">
        <v>29</v>
      </c>
      <c r="B268" s="1" t="s">
        <v>30</v>
      </c>
    </row>
    <row r="269" spans="1:6" ht="14.3">
      <c r="A269" s="1" t="s">
        <v>31</v>
      </c>
      <c r="B269" s="29" t="s">
        <v>32</v>
      </c>
    </row>
    <row r="270" spans="1:6">
      <c r="A270" s="1" t="s">
        <v>33</v>
      </c>
      <c r="B270" s="1" t="s">
        <v>34</v>
      </c>
    </row>
    <row r="272" spans="1:6">
      <c r="A272" s="780" t="s">
        <v>35</v>
      </c>
      <c r="B272" s="564" t="s">
        <v>36</v>
      </c>
      <c r="C272" s="564" t="s">
        <v>37</v>
      </c>
      <c r="D272" s="477">
        <v>45413</v>
      </c>
      <c r="E272" s="477">
        <v>45488</v>
      </c>
      <c r="F272" s="477">
        <v>45536</v>
      </c>
    </row>
    <row r="273" spans="1:6">
      <c r="A273" s="247"/>
      <c r="B273" s="159"/>
      <c r="C273" s="159"/>
      <c r="D273" s="237">
        <v>45487</v>
      </c>
      <c r="E273" s="237">
        <v>45535</v>
      </c>
      <c r="F273" s="237">
        <v>45596</v>
      </c>
    </row>
    <row r="274" spans="1:6">
      <c r="A274" s="478" t="s">
        <v>137</v>
      </c>
      <c r="B274" s="478" t="s">
        <v>138</v>
      </c>
      <c r="C274" s="553" t="s">
        <v>38</v>
      </c>
      <c r="D274" s="785">
        <v>525</v>
      </c>
      <c r="E274" s="785">
        <v>575</v>
      </c>
      <c r="F274" s="785">
        <v>525</v>
      </c>
    </row>
    <row r="275" spans="1:6">
      <c r="A275" s="553" t="s">
        <v>137</v>
      </c>
      <c r="B275" s="553" t="s">
        <v>138</v>
      </c>
      <c r="C275" s="553" t="s">
        <v>39</v>
      </c>
      <c r="D275" s="554">
        <f>+D274</f>
        <v>525</v>
      </c>
      <c r="E275" s="554">
        <f>+E274</f>
        <v>575</v>
      </c>
      <c r="F275" s="554">
        <f>+F274</f>
        <v>525</v>
      </c>
    </row>
    <row r="276" spans="1:6">
      <c r="A276" s="553" t="s">
        <v>137</v>
      </c>
      <c r="B276" s="553" t="s">
        <v>138</v>
      </c>
      <c r="C276" s="553" t="s">
        <v>41</v>
      </c>
      <c r="D276" s="554">
        <f>+D274+66</f>
        <v>591</v>
      </c>
      <c r="E276" s="554">
        <f>+E274+66</f>
        <v>641</v>
      </c>
      <c r="F276" s="554">
        <f>+F274+66</f>
        <v>591</v>
      </c>
    </row>
    <row r="277" spans="1:6" ht="14.3">
      <c r="A277" s="553" t="s">
        <v>137</v>
      </c>
      <c r="B277" s="553" t="s">
        <v>138</v>
      </c>
      <c r="C277" s="242" t="s">
        <v>42</v>
      </c>
      <c r="D277" s="239">
        <f>+D274+25</f>
        <v>550</v>
      </c>
      <c r="E277" s="239">
        <f>+E274+25</f>
        <v>600</v>
      </c>
      <c r="F277" s="239">
        <f>+F274+25</f>
        <v>550</v>
      </c>
    </row>
    <row r="278" spans="1:6">
      <c r="A278" s="478" t="s">
        <v>137</v>
      </c>
      <c r="B278" s="478" t="s">
        <v>139</v>
      </c>
      <c r="C278" s="553" t="s">
        <v>38</v>
      </c>
      <c r="D278" s="785">
        <v>605</v>
      </c>
      <c r="E278" s="785">
        <v>658</v>
      </c>
      <c r="F278" s="785">
        <v>605</v>
      </c>
    </row>
    <row r="279" spans="1:6">
      <c r="A279" s="553" t="s">
        <v>137</v>
      </c>
      <c r="B279" s="553" t="s">
        <v>139</v>
      </c>
      <c r="C279" s="553" t="s">
        <v>39</v>
      </c>
      <c r="D279" s="554">
        <f>+D278</f>
        <v>605</v>
      </c>
      <c r="E279" s="554">
        <f>+E278</f>
        <v>658</v>
      </c>
      <c r="F279" s="554">
        <f>+F278</f>
        <v>605</v>
      </c>
    </row>
    <row r="280" spans="1:6">
      <c r="A280" s="553" t="s">
        <v>137</v>
      </c>
      <c r="B280" s="553" t="s">
        <v>139</v>
      </c>
      <c r="C280" s="553" t="s">
        <v>41</v>
      </c>
      <c r="D280" s="554">
        <f>+D278+66</f>
        <v>671</v>
      </c>
      <c r="E280" s="554">
        <f>+E278+66</f>
        <v>724</v>
      </c>
      <c r="F280" s="554">
        <f>+F278+66</f>
        <v>671</v>
      </c>
    </row>
    <row r="281" spans="1:6" ht="14.3">
      <c r="A281" s="238" t="s">
        <v>137</v>
      </c>
      <c r="B281" s="238" t="s">
        <v>139</v>
      </c>
      <c r="C281" s="242" t="s">
        <v>42</v>
      </c>
      <c r="D281" s="239">
        <f>+D278+25</f>
        <v>630</v>
      </c>
      <c r="E281" s="239">
        <f>+E278+25</f>
        <v>683</v>
      </c>
      <c r="F281" s="239">
        <f>+F278+25</f>
        <v>630</v>
      </c>
    </row>
    <row r="282" spans="1:6">
      <c r="A282" s="478" t="s">
        <v>137</v>
      </c>
      <c r="B282" s="478" t="s">
        <v>140</v>
      </c>
      <c r="C282" s="553" t="s">
        <v>38</v>
      </c>
      <c r="D282" s="785">
        <v>690</v>
      </c>
      <c r="E282" s="785">
        <v>741</v>
      </c>
      <c r="F282" s="785">
        <v>690</v>
      </c>
    </row>
    <row r="283" spans="1:6">
      <c r="A283" s="553" t="s">
        <v>137</v>
      </c>
      <c r="B283" s="553" t="s">
        <v>140</v>
      </c>
      <c r="C283" s="1147" t="s">
        <v>40</v>
      </c>
      <c r="D283" s="554">
        <f>+D282</f>
        <v>690</v>
      </c>
      <c r="E283" s="554">
        <f>+E282</f>
        <v>741</v>
      </c>
      <c r="F283" s="554">
        <f>+F282</f>
        <v>690</v>
      </c>
    </row>
    <row r="284" spans="1:6">
      <c r="A284" s="553" t="s">
        <v>137</v>
      </c>
      <c r="B284" s="553" t="s">
        <v>140</v>
      </c>
      <c r="C284" s="553" t="s">
        <v>141</v>
      </c>
      <c r="D284" s="554">
        <f>+D282</f>
        <v>690</v>
      </c>
      <c r="E284" s="554">
        <f>+E282</f>
        <v>741</v>
      </c>
      <c r="F284" s="554">
        <f>+F282</f>
        <v>690</v>
      </c>
    </row>
    <row r="285" spans="1:6" ht="14.3">
      <c r="A285" s="553" t="s">
        <v>137</v>
      </c>
      <c r="B285" s="553" t="s">
        <v>140</v>
      </c>
      <c r="C285" s="242" t="s">
        <v>50</v>
      </c>
      <c r="D285" s="554">
        <f>+D282+25</f>
        <v>715</v>
      </c>
      <c r="E285" s="554">
        <f>+E282+25</f>
        <v>766</v>
      </c>
      <c r="F285" s="554">
        <f>+F282+25</f>
        <v>715</v>
      </c>
    </row>
    <row r="286" spans="1:6">
      <c r="A286" s="478" t="s">
        <v>137</v>
      </c>
      <c r="B286" s="478" t="s">
        <v>142</v>
      </c>
      <c r="C286" s="553" t="s">
        <v>38</v>
      </c>
      <c r="D286" s="785">
        <v>770</v>
      </c>
      <c r="E286" s="785">
        <v>822</v>
      </c>
      <c r="F286" s="785">
        <v>770</v>
      </c>
    </row>
    <row r="287" spans="1:6">
      <c r="A287" s="553" t="s">
        <v>137</v>
      </c>
      <c r="B287" s="553" t="s">
        <v>142</v>
      </c>
      <c r="C287" s="1147" t="s">
        <v>40</v>
      </c>
      <c r="D287" s="554">
        <f>+D286</f>
        <v>770</v>
      </c>
      <c r="E287" s="554">
        <f>+E286</f>
        <v>822</v>
      </c>
      <c r="F287" s="554">
        <f>+F286</f>
        <v>770</v>
      </c>
    </row>
    <row r="288" spans="1:6">
      <c r="A288" s="553" t="s">
        <v>137</v>
      </c>
      <c r="B288" s="553" t="s">
        <v>142</v>
      </c>
      <c r="C288" s="553" t="s">
        <v>141</v>
      </c>
      <c r="D288" s="554">
        <f>+D286</f>
        <v>770</v>
      </c>
      <c r="E288" s="554">
        <f>+E286</f>
        <v>822</v>
      </c>
      <c r="F288" s="554">
        <f>+F286</f>
        <v>770</v>
      </c>
    </row>
    <row r="289" spans="1:6" ht="14.3">
      <c r="A289" s="238" t="s">
        <v>137</v>
      </c>
      <c r="B289" s="238" t="s">
        <v>142</v>
      </c>
      <c r="C289" s="242" t="s">
        <v>50</v>
      </c>
      <c r="D289" s="239">
        <f>+D286+25</f>
        <v>795</v>
      </c>
      <c r="E289" s="239">
        <f>+E286+25</f>
        <v>847</v>
      </c>
      <c r="F289" s="239">
        <f>+F286+25</f>
        <v>795</v>
      </c>
    </row>
    <row r="291" spans="1:6" ht="16.3">
      <c r="A291" s="1145" t="s">
        <v>97</v>
      </c>
    </row>
    <row r="292" spans="1:6" ht="16.3">
      <c r="A292" s="1139" t="s">
        <v>948</v>
      </c>
    </row>
    <row r="293" spans="1:6" ht="16.3">
      <c r="A293" s="1138" t="s">
        <v>944</v>
      </c>
    </row>
    <row r="294" spans="1:6" ht="16.3">
      <c r="A294" s="1139" t="s">
        <v>949</v>
      </c>
    </row>
    <row r="295" spans="1:6" ht="16.3">
      <c r="A295" s="1139" t="s">
        <v>98</v>
      </c>
    </row>
    <row r="296" spans="1:6" ht="16.3">
      <c r="A296" s="1138" t="s">
        <v>602</v>
      </c>
    </row>
    <row r="297" spans="1:6" ht="16.3">
      <c r="A297" s="1138" t="s">
        <v>603</v>
      </c>
    </row>
    <row r="298" spans="1:6" ht="16.3">
      <c r="A298" s="1138" t="s">
        <v>608</v>
      </c>
    </row>
    <row r="299" spans="1:6" ht="16.3">
      <c r="A299" s="1146" t="s">
        <v>950</v>
      </c>
    </row>
    <row r="300" spans="1:6">
      <c r="A300" s="1" t="s">
        <v>81</v>
      </c>
    </row>
    <row r="301" spans="1:6" ht="14.3">
      <c r="A301" s="52" t="s">
        <v>82</v>
      </c>
    </row>
    <row r="302" spans="1:6" ht="14.3">
      <c r="A302" s="52" t="s">
        <v>604</v>
      </c>
    </row>
    <row r="303" spans="1:6">
      <c r="A303" s="1" t="s">
        <v>664</v>
      </c>
    </row>
    <row r="304" spans="1:6">
      <c r="A304" s="1" t="s">
        <v>605</v>
      </c>
    </row>
    <row r="305" spans="1:8">
      <c r="A305" s="1" t="s">
        <v>606</v>
      </c>
    </row>
    <row r="309" spans="1:8" ht="14.3">
      <c r="A309" s="469" t="s">
        <v>679</v>
      </c>
      <c r="B309" s="365"/>
    </row>
    <row r="310" spans="1:8">
      <c r="A310" s="53"/>
      <c r="B310" s="53"/>
      <c r="C310" s="53"/>
      <c r="D310" s="53"/>
      <c r="E310" s="53"/>
      <c r="F310" s="53"/>
      <c r="G310" s="53"/>
      <c r="H310" s="5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G57"/>
  <sheetViews>
    <sheetView zoomScaleNormal="100" workbookViewId="0"/>
  </sheetViews>
  <sheetFormatPr defaultColWidth="9.125" defaultRowHeight="12.9"/>
  <cols>
    <col min="1" max="1" width="16.375" style="1" customWidth="1"/>
    <col min="2" max="2" width="27.375" style="1" customWidth="1"/>
    <col min="3" max="3" width="23.125" style="1" customWidth="1"/>
    <col min="4" max="7" width="10.25" style="1" customWidth="1"/>
    <col min="8" max="16384" width="9.125" style="1"/>
  </cols>
  <sheetData>
    <row r="2" spans="1:7">
      <c r="A2" s="1" t="s">
        <v>20</v>
      </c>
      <c r="B2" s="1" t="s">
        <v>21</v>
      </c>
    </row>
    <row r="3" spans="1:7">
      <c r="A3" s="1" t="s">
        <v>22</v>
      </c>
      <c r="B3" s="1" t="s">
        <v>48</v>
      </c>
    </row>
    <row r="4" spans="1:7">
      <c r="A4" s="1" t="s">
        <v>23</v>
      </c>
      <c r="B4" s="1" t="s">
        <v>681</v>
      </c>
    </row>
    <row r="5" spans="1:7">
      <c r="A5" s="1" t="s">
        <v>24</v>
      </c>
      <c r="B5" s="1" t="s">
        <v>25</v>
      </c>
    </row>
    <row r="6" spans="1:7">
      <c r="A6" s="1" t="s">
        <v>26</v>
      </c>
      <c r="B6" s="1" t="s">
        <v>27</v>
      </c>
    </row>
    <row r="7" spans="1:7">
      <c r="A7" s="1" t="s">
        <v>28</v>
      </c>
      <c r="B7" s="1" t="s">
        <v>914</v>
      </c>
    </row>
    <row r="8" spans="1:7">
      <c r="A8" s="1" t="s">
        <v>29</v>
      </c>
      <c r="B8" s="1" t="s">
        <v>30</v>
      </c>
    </row>
    <row r="9" spans="1:7" ht="14.3">
      <c r="A9" s="1" t="s">
        <v>31</v>
      </c>
      <c r="B9" s="29" t="s">
        <v>32</v>
      </c>
    </row>
    <row r="10" spans="1:7">
      <c r="A10" s="1" t="s">
        <v>33</v>
      </c>
      <c r="B10" s="1" t="s">
        <v>34</v>
      </c>
    </row>
    <row r="12" spans="1:7" s="53" customFormat="1">
      <c r="A12" s="1230" t="s">
        <v>35</v>
      </c>
      <c r="B12" s="588" t="s">
        <v>36</v>
      </c>
      <c r="C12" s="588" t="s">
        <v>37</v>
      </c>
      <c r="D12" s="1231">
        <v>45397</v>
      </c>
      <c r="E12" s="1231">
        <v>45413</v>
      </c>
      <c r="F12" s="1231">
        <v>45474</v>
      </c>
      <c r="G12" s="1231">
        <v>45536</v>
      </c>
    </row>
    <row r="13" spans="1:7" s="53" customFormat="1">
      <c r="A13" s="212"/>
      <c r="B13" s="369"/>
      <c r="C13" s="369"/>
      <c r="D13" s="1232">
        <v>45412</v>
      </c>
      <c r="E13" s="1232">
        <v>45473</v>
      </c>
      <c r="F13" s="1232">
        <v>45535</v>
      </c>
      <c r="G13" s="1232">
        <v>45565</v>
      </c>
    </row>
    <row r="14" spans="1:7" s="53" customFormat="1">
      <c r="A14" s="1233" t="s">
        <v>44</v>
      </c>
      <c r="B14" s="1233" t="s">
        <v>682</v>
      </c>
      <c r="C14" s="1233" t="s">
        <v>38</v>
      </c>
      <c r="D14" s="556">
        <v>141</v>
      </c>
      <c r="E14" s="556">
        <v>146</v>
      </c>
      <c r="F14" s="556">
        <v>182</v>
      </c>
      <c r="G14" s="556">
        <v>130</v>
      </c>
    </row>
    <row r="15" spans="1:7" s="53" customFormat="1">
      <c r="A15" s="721" t="s">
        <v>45</v>
      </c>
      <c r="B15" s="721" t="s">
        <v>682</v>
      </c>
      <c r="C15" s="721" t="s">
        <v>39</v>
      </c>
      <c r="D15" s="556">
        <f t="shared" ref="D15:G15" si="0">+D14</f>
        <v>141</v>
      </c>
      <c r="E15" s="556">
        <f t="shared" si="0"/>
        <v>146</v>
      </c>
      <c r="F15" s="556">
        <f t="shared" si="0"/>
        <v>182</v>
      </c>
      <c r="G15" s="556">
        <f t="shared" si="0"/>
        <v>130</v>
      </c>
    </row>
    <row r="16" spans="1:7" s="53" customFormat="1">
      <c r="A16" s="721" t="s">
        <v>44</v>
      </c>
      <c r="B16" s="721" t="s">
        <v>682</v>
      </c>
      <c r="C16" s="721" t="s">
        <v>40</v>
      </c>
      <c r="D16" s="556">
        <f>+D14+54</f>
        <v>195</v>
      </c>
      <c r="E16" s="556">
        <f>+E14+49</f>
        <v>195</v>
      </c>
      <c r="F16" s="556">
        <f>+F14+49</f>
        <v>231</v>
      </c>
      <c r="G16" s="556">
        <f t="shared" ref="G16" si="1">+G14+44</f>
        <v>174</v>
      </c>
    </row>
    <row r="17" spans="1:7" s="53" customFormat="1">
      <c r="A17" s="721" t="s">
        <v>44</v>
      </c>
      <c r="B17" s="721" t="s">
        <v>682</v>
      </c>
      <c r="C17" s="721" t="s">
        <v>41</v>
      </c>
      <c r="D17" s="556">
        <f>+D14+27</f>
        <v>168</v>
      </c>
      <c r="E17" s="556">
        <f>+E14+25</f>
        <v>171</v>
      </c>
      <c r="F17" s="556">
        <f>+F14+25</f>
        <v>207</v>
      </c>
      <c r="G17" s="556">
        <f t="shared" ref="G17" si="2">+G14+23</f>
        <v>153</v>
      </c>
    </row>
    <row r="18" spans="1:7" s="53" customFormat="1">
      <c r="A18" s="356" t="s">
        <v>44</v>
      </c>
      <c r="B18" s="356" t="s">
        <v>682</v>
      </c>
      <c r="C18" s="356" t="s">
        <v>42</v>
      </c>
      <c r="D18" s="1148">
        <f>+D14+27</f>
        <v>168</v>
      </c>
      <c r="E18" s="1148">
        <f>+E14+25</f>
        <v>171</v>
      </c>
      <c r="F18" s="1148">
        <f>+F14+25</f>
        <v>207</v>
      </c>
      <c r="G18" s="1148">
        <f t="shared" ref="G18" si="3">+G14+23</f>
        <v>153</v>
      </c>
    </row>
    <row r="19" spans="1:7" s="53" customFormat="1">
      <c r="A19" s="212" t="s">
        <v>44</v>
      </c>
      <c r="B19" s="1233" t="s">
        <v>683</v>
      </c>
      <c r="C19" s="721" t="s">
        <v>38</v>
      </c>
      <c r="D19" s="556">
        <v>151</v>
      </c>
      <c r="E19" s="556">
        <v>155</v>
      </c>
      <c r="F19" s="556">
        <v>192</v>
      </c>
      <c r="G19" s="556">
        <v>138</v>
      </c>
    </row>
    <row r="20" spans="1:7" s="53" customFormat="1">
      <c r="A20" s="212" t="s">
        <v>45</v>
      </c>
      <c r="B20" s="721" t="s">
        <v>683</v>
      </c>
      <c r="C20" s="721" t="s">
        <v>39</v>
      </c>
      <c r="D20" s="556">
        <f t="shared" ref="D20:G20" si="4">+D19</f>
        <v>151</v>
      </c>
      <c r="E20" s="556">
        <f t="shared" si="4"/>
        <v>155</v>
      </c>
      <c r="F20" s="556">
        <f t="shared" si="4"/>
        <v>192</v>
      </c>
      <c r="G20" s="556">
        <f t="shared" si="4"/>
        <v>138</v>
      </c>
    </row>
    <row r="21" spans="1:7" s="53" customFormat="1">
      <c r="A21" s="212" t="s">
        <v>44</v>
      </c>
      <c r="B21" s="721" t="s">
        <v>683</v>
      </c>
      <c r="C21" s="721" t="s">
        <v>40</v>
      </c>
      <c r="D21" s="556">
        <f>+D19+54</f>
        <v>205</v>
      </c>
      <c r="E21" s="556">
        <f>+E19+49</f>
        <v>204</v>
      </c>
      <c r="F21" s="556">
        <f>+F19+49</f>
        <v>241</v>
      </c>
      <c r="G21" s="556">
        <f t="shared" ref="G21" si="5">+G19+44</f>
        <v>182</v>
      </c>
    </row>
    <row r="22" spans="1:7" s="53" customFormat="1">
      <c r="A22" s="212" t="s">
        <v>44</v>
      </c>
      <c r="B22" s="721" t="s">
        <v>683</v>
      </c>
      <c r="C22" s="721" t="s">
        <v>41</v>
      </c>
      <c r="D22" s="556">
        <f>+D19+27</f>
        <v>178</v>
      </c>
      <c r="E22" s="556">
        <f>+E19+25</f>
        <v>180</v>
      </c>
      <c r="F22" s="556">
        <f>+F19+25</f>
        <v>217</v>
      </c>
      <c r="G22" s="556">
        <f t="shared" ref="G22" si="6">+G19+23</f>
        <v>161</v>
      </c>
    </row>
    <row r="23" spans="1:7" s="53" customFormat="1" ht="14.3">
      <c r="A23" s="212" t="s">
        <v>44</v>
      </c>
      <c r="B23" s="356" t="s">
        <v>683</v>
      </c>
      <c r="C23" s="722" t="s">
        <v>42</v>
      </c>
      <c r="D23" s="1148">
        <f>+D19+27</f>
        <v>178</v>
      </c>
      <c r="E23" s="1148">
        <f>+E19+25</f>
        <v>180</v>
      </c>
      <c r="F23" s="1148">
        <f>+F19+25</f>
        <v>217</v>
      </c>
      <c r="G23" s="1148">
        <f t="shared" ref="G23" si="7">+G19+23</f>
        <v>161</v>
      </c>
    </row>
    <row r="24" spans="1:7" s="53" customFormat="1">
      <c r="A24" s="1233" t="s">
        <v>49</v>
      </c>
      <c r="B24" s="1233" t="s">
        <v>684</v>
      </c>
      <c r="C24" s="1233" t="s">
        <v>38</v>
      </c>
      <c r="D24" s="1234">
        <v>183</v>
      </c>
      <c r="E24" s="1234">
        <v>184</v>
      </c>
      <c r="F24" s="1234">
        <v>220</v>
      </c>
      <c r="G24" s="1234">
        <v>163</v>
      </c>
    </row>
    <row r="25" spans="1:7" s="53" customFormat="1">
      <c r="A25" s="721" t="s">
        <v>49</v>
      </c>
      <c r="B25" s="721" t="s">
        <v>684</v>
      </c>
      <c r="C25" s="721" t="s">
        <v>40</v>
      </c>
      <c r="D25" s="556">
        <f>+D24+54</f>
        <v>237</v>
      </c>
      <c r="E25" s="556">
        <f>+E24+49</f>
        <v>233</v>
      </c>
      <c r="F25" s="556">
        <f>+F24+49</f>
        <v>269</v>
      </c>
      <c r="G25" s="556">
        <f t="shared" ref="G25" si="8">+G24+44</f>
        <v>207</v>
      </c>
    </row>
    <row r="26" spans="1:7" s="53" customFormat="1">
      <c r="A26" s="721" t="s">
        <v>49</v>
      </c>
      <c r="B26" s="721" t="s">
        <v>684</v>
      </c>
      <c r="C26" s="721" t="s">
        <v>41</v>
      </c>
      <c r="D26" s="556">
        <f>+D24+27</f>
        <v>210</v>
      </c>
      <c r="E26" s="556">
        <f>+E24+25</f>
        <v>209</v>
      </c>
      <c r="F26" s="556">
        <f>+F24+25</f>
        <v>245</v>
      </c>
      <c r="G26" s="556">
        <f t="shared" ref="G26" si="9">+G24+23</f>
        <v>186</v>
      </c>
    </row>
    <row r="27" spans="1:7" s="53" customFormat="1" ht="14.3">
      <c r="A27" s="356" t="s">
        <v>49</v>
      </c>
      <c r="B27" s="356" t="s">
        <v>684</v>
      </c>
      <c r="C27" s="347" t="s">
        <v>42</v>
      </c>
      <c r="D27" s="1148">
        <f>+D24+27</f>
        <v>210</v>
      </c>
      <c r="E27" s="1148">
        <f>+E24+25</f>
        <v>209</v>
      </c>
      <c r="F27" s="1148">
        <f>+F24+25</f>
        <v>245</v>
      </c>
      <c r="G27" s="1148">
        <f t="shared" ref="G27" si="10">+G24+23</f>
        <v>186</v>
      </c>
    </row>
    <row r="28" spans="1:7" s="53" customFormat="1">
      <c r="A28" s="1233" t="s">
        <v>49</v>
      </c>
      <c r="B28" s="1233" t="s">
        <v>234</v>
      </c>
      <c r="C28" s="1233" t="s">
        <v>40</v>
      </c>
      <c r="D28" s="1234">
        <f>244+54</f>
        <v>298</v>
      </c>
      <c r="E28" s="1234">
        <f>238+49</f>
        <v>287</v>
      </c>
      <c r="F28" s="1234">
        <f>275+49</f>
        <v>324</v>
      </c>
      <c r="G28" s="1234">
        <f>211+44</f>
        <v>255</v>
      </c>
    </row>
    <row r="29" spans="1:7" s="53" customFormat="1">
      <c r="A29" s="721" t="s">
        <v>49</v>
      </c>
      <c r="B29" s="356" t="s">
        <v>234</v>
      </c>
      <c r="C29" s="356" t="s">
        <v>685</v>
      </c>
      <c r="D29" s="1148">
        <f>244+54+27</f>
        <v>325</v>
      </c>
      <c r="E29" s="1148">
        <f>238+49+25</f>
        <v>312</v>
      </c>
      <c r="F29" s="1148">
        <f>275+49+25</f>
        <v>349</v>
      </c>
      <c r="G29" s="1148">
        <f>211+44+23</f>
        <v>278</v>
      </c>
    </row>
    <row r="30" spans="1:7" s="53" customFormat="1">
      <c r="A30" s="1233" t="s">
        <v>49</v>
      </c>
      <c r="B30" s="110" t="s">
        <v>686</v>
      </c>
      <c r="C30" s="721" t="s">
        <v>38</v>
      </c>
      <c r="D30" s="556">
        <v>239</v>
      </c>
      <c r="E30" s="556">
        <v>234</v>
      </c>
      <c r="F30" s="556">
        <v>270</v>
      </c>
      <c r="G30" s="556">
        <v>208</v>
      </c>
    </row>
    <row r="31" spans="1:7" s="53" customFormat="1">
      <c r="A31" s="721" t="s">
        <v>49</v>
      </c>
      <c r="B31" s="110" t="s">
        <v>686</v>
      </c>
      <c r="C31" s="721" t="s">
        <v>40</v>
      </c>
      <c r="D31" s="556">
        <f>+D30+54</f>
        <v>293</v>
      </c>
      <c r="E31" s="556">
        <f>+E30+49</f>
        <v>283</v>
      </c>
      <c r="F31" s="556">
        <f>+F30+49</f>
        <v>319</v>
      </c>
      <c r="G31" s="556">
        <f t="shared" ref="G31" si="11">+G30+44</f>
        <v>252</v>
      </c>
    </row>
    <row r="32" spans="1:7" s="53" customFormat="1">
      <c r="A32" s="721" t="s">
        <v>49</v>
      </c>
      <c r="B32" s="110" t="s">
        <v>686</v>
      </c>
      <c r="C32" s="721" t="s">
        <v>41</v>
      </c>
      <c r="D32" s="556">
        <f>+D30+27</f>
        <v>266</v>
      </c>
      <c r="E32" s="556">
        <f>+E30+25</f>
        <v>259</v>
      </c>
      <c r="F32" s="556">
        <f>+F30+25</f>
        <v>295</v>
      </c>
      <c r="G32" s="556">
        <f t="shared" ref="G32" si="12">+G30+23</f>
        <v>231</v>
      </c>
    </row>
    <row r="33" spans="1:7" s="53" customFormat="1" ht="14.3">
      <c r="A33" s="356" t="s">
        <v>49</v>
      </c>
      <c r="B33" s="356" t="s">
        <v>686</v>
      </c>
      <c r="C33" s="722" t="s">
        <v>42</v>
      </c>
      <c r="D33" s="556">
        <f>+D30+27</f>
        <v>266</v>
      </c>
      <c r="E33" s="556">
        <f>+E30+25</f>
        <v>259</v>
      </c>
      <c r="F33" s="556">
        <f>+F30+25</f>
        <v>295</v>
      </c>
      <c r="G33" s="556">
        <f t="shared" ref="G33" si="13">+G30+23</f>
        <v>231</v>
      </c>
    </row>
    <row r="34" spans="1:7" s="53" customFormat="1">
      <c r="A34" s="1233" t="s">
        <v>236</v>
      </c>
      <c r="B34" s="721" t="s">
        <v>687</v>
      </c>
      <c r="C34" s="1230" t="s">
        <v>38</v>
      </c>
      <c r="D34" s="1234">
        <v>234</v>
      </c>
      <c r="E34" s="1234">
        <v>229</v>
      </c>
      <c r="F34" s="1234">
        <v>266</v>
      </c>
      <c r="G34" s="1234">
        <v>203</v>
      </c>
    </row>
    <row r="35" spans="1:7" s="53" customFormat="1">
      <c r="A35" s="721" t="s">
        <v>236</v>
      </c>
      <c r="B35" s="721" t="s">
        <v>687</v>
      </c>
      <c r="C35" s="212" t="s">
        <v>39</v>
      </c>
      <c r="D35" s="556">
        <f t="shared" ref="D35:G35" si="14">+D34</f>
        <v>234</v>
      </c>
      <c r="E35" s="556">
        <f t="shared" si="14"/>
        <v>229</v>
      </c>
      <c r="F35" s="556">
        <f t="shared" si="14"/>
        <v>266</v>
      </c>
      <c r="G35" s="556">
        <f t="shared" si="14"/>
        <v>203</v>
      </c>
    </row>
    <row r="36" spans="1:7" s="53" customFormat="1">
      <c r="A36" s="721" t="s">
        <v>236</v>
      </c>
      <c r="B36" s="721" t="s">
        <v>687</v>
      </c>
      <c r="C36" s="212" t="s">
        <v>40</v>
      </c>
      <c r="D36" s="556">
        <f>+D34+80</f>
        <v>314</v>
      </c>
      <c r="E36" s="556">
        <f>+E34+72</f>
        <v>301</v>
      </c>
      <c r="F36" s="556">
        <f>+F34+72</f>
        <v>338</v>
      </c>
      <c r="G36" s="556">
        <f t="shared" ref="G36" si="15">+G34+65</f>
        <v>268</v>
      </c>
    </row>
    <row r="37" spans="1:7" s="53" customFormat="1">
      <c r="A37" s="1233" t="s">
        <v>49</v>
      </c>
      <c r="B37" s="1233" t="s">
        <v>850</v>
      </c>
      <c r="C37" s="1233" t="s">
        <v>38</v>
      </c>
      <c r="D37" s="1234">
        <v>284</v>
      </c>
      <c r="E37" s="1234">
        <v>275</v>
      </c>
      <c r="F37" s="1234">
        <v>311</v>
      </c>
      <c r="G37" s="1234">
        <v>244</v>
      </c>
    </row>
    <row r="38" spans="1:7" s="53" customFormat="1">
      <c r="A38" s="721" t="s">
        <v>49</v>
      </c>
      <c r="B38" s="721" t="s">
        <v>850</v>
      </c>
      <c r="C38" s="721" t="s">
        <v>39</v>
      </c>
      <c r="D38" s="556">
        <f t="shared" ref="D38:G38" si="16">+D37</f>
        <v>284</v>
      </c>
      <c r="E38" s="556">
        <f t="shared" si="16"/>
        <v>275</v>
      </c>
      <c r="F38" s="556">
        <f t="shared" si="16"/>
        <v>311</v>
      </c>
      <c r="G38" s="556">
        <f t="shared" si="16"/>
        <v>244</v>
      </c>
    </row>
    <row r="39" spans="1:7" s="53" customFormat="1">
      <c r="A39" s="721" t="s">
        <v>49</v>
      </c>
      <c r="B39" s="356" t="s">
        <v>850</v>
      </c>
      <c r="C39" s="356" t="s">
        <v>40</v>
      </c>
      <c r="D39" s="556">
        <f>+D37+80</f>
        <v>364</v>
      </c>
      <c r="E39" s="556">
        <f>+E37+72</f>
        <v>347</v>
      </c>
      <c r="F39" s="556">
        <f>+F37+72</f>
        <v>383</v>
      </c>
      <c r="G39" s="556">
        <f t="shared" ref="G39" si="17">+G37+65</f>
        <v>309</v>
      </c>
    </row>
    <row r="40" spans="1:7" s="53" customFormat="1">
      <c r="A40" s="1233" t="s">
        <v>236</v>
      </c>
      <c r="B40" s="588" t="s">
        <v>688</v>
      </c>
      <c r="C40" s="1233" t="s">
        <v>38</v>
      </c>
      <c r="D40" s="1234">
        <v>290</v>
      </c>
      <c r="E40" s="1234">
        <v>280</v>
      </c>
      <c r="F40" s="1234">
        <v>316</v>
      </c>
      <c r="G40" s="1234">
        <v>249</v>
      </c>
    </row>
    <row r="41" spans="1:7" s="53" customFormat="1">
      <c r="A41" s="721" t="s">
        <v>236</v>
      </c>
      <c r="B41" s="110" t="s">
        <v>688</v>
      </c>
      <c r="C41" s="721" t="s">
        <v>39</v>
      </c>
      <c r="D41" s="556">
        <f t="shared" ref="D41:G41" si="18">+D40</f>
        <v>290</v>
      </c>
      <c r="E41" s="556">
        <f>+E40</f>
        <v>280</v>
      </c>
      <c r="F41" s="556">
        <f>+F40</f>
        <v>316</v>
      </c>
      <c r="G41" s="556">
        <f t="shared" si="18"/>
        <v>249</v>
      </c>
    </row>
    <row r="42" spans="1:7" s="53" customFormat="1">
      <c r="A42" s="721" t="s">
        <v>236</v>
      </c>
      <c r="B42" s="369" t="s">
        <v>688</v>
      </c>
      <c r="C42" s="356" t="s">
        <v>40</v>
      </c>
      <c r="D42" s="556">
        <f>+D40+80</f>
        <v>370</v>
      </c>
      <c r="E42" s="556">
        <f>+E40+72</f>
        <v>352</v>
      </c>
      <c r="F42" s="556">
        <f>+F40+72</f>
        <v>388</v>
      </c>
      <c r="G42" s="556">
        <f t="shared" ref="G42" si="19">+G40+65</f>
        <v>314</v>
      </c>
    </row>
    <row r="43" spans="1:7" s="53" customFormat="1">
      <c r="A43" s="1233" t="s">
        <v>137</v>
      </c>
      <c r="B43" s="588" t="s">
        <v>689</v>
      </c>
      <c r="C43" s="1233" t="s">
        <v>39</v>
      </c>
      <c r="D43" s="1234">
        <v>553</v>
      </c>
      <c r="E43" s="1234">
        <v>517</v>
      </c>
      <c r="F43" s="1234">
        <v>554</v>
      </c>
      <c r="G43" s="1234">
        <v>460</v>
      </c>
    </row>
    <row r="44" spans="1:7" s="53" customFormat="1">
      <c r="A44" s="721" t="s">
        <v>137</v>
      </c>
      <c r="B44" s="110" t="s">
        <v>689</v>
      </c>
      <c r="C44" s="721" t="s">
        <v>38</v>
      </c>
      <c r="D44" s="556">
        <f t="shared" ref="D44:G44" si="20">+D43</f>
        <v>553</v>
      </c>
      <c r="E44" s="556">
        <f t="shared" si="20"/>
        <v>517</v>
      </c>
      <c r="F44" s="556">
        <f t="shared" si="20"/>
        <v>554</v>
      </c>
      <c r="G44" s="556">
        <f t="shared" si="20"/>
        <v>460</v>
      </c>
    </row>
    <row r="45" spans="1:7" s="53" customFormat="1">
      <c r="A45" s="356" t="s">
        <v>137</v>
      </c>
      <c r="B45" s="356" t="s">
        <v>689</v>
      </c>
      <c r="C45" s="356" t="s">
        <v>40</v>
      </c>
      <c r="D45" s="1148">
        <f>+D43+80</f>
        <v>633</v>
      </c>
      <c r="E45" s="1148">
        <f>+E43+72</f>
        <v>589</v>
      </c>
      <c r="F45" s="1148">
        <f>+F43+72</f>
        <v>626</v>
      </c>
      <c r="G45" s="1148">
        <f t="shared" ref="G45" si="21">+G43+65</f>
        <v>525</v>
      </c>
    </row>
    <row r="47" spans="1:7" ht="16.3">
      <c r="A47" s="1235" t="s">
        <v>1045</v>
      </c>
      <c r="C47" s="473"/>
    </row>
    <row r="48" spans="1:7" ht="16.3">
      <c r="A48" s="1236" t="s">
        <v>1046</v>
      </c>
      <c r="C48" s="473"/>
    </row>
    <row r="49" spans="1:2" ht="16.3">
      <c r="A49" s="1236" t="s">
        <v>1047</v>
      </c>
    </row>
    <row r="50" spans="1:2" ht="16.3">
      <c r="A50" s="1236" t="s">
        <v>810</v>
      </c>
    </row>
    <row r="51" spans="1:2" ht="16.3">
      <c r="A51" s="1236" t="s">
        <v>1048</v>
      </c>
    </row>
    <row r="52" spans="1:2" ht="16.3">
      <c r="A52" s="1236" t="s">
        <v>690</v>
      </c>
    </row>
    <row r="53" spans="1:2" ht="16.3">
      <c r="A53" s="1237" t="s">
        <v>848</v>
      </c>
    </row>
    <row r="54" spans="1:2" ht="16.3">
      <c r="A54" s="1238" t="s">
        <v>849</v>
      </c>
    </row>
    <row r="57" spans="1:2" ht="14.3">
      <c r="A57" s="364" t="s">
        <v>1031</v>
      </c>
      <c r="B57" s="365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H56"/>
  <sheetViews>
    <sheetView workbookViewId="0">
      <selection activeCell="C19" sqref="C19"/>
    </sheetView>
  </sheetViews>
  <sheetFormatPr defaultColWidth="9.125" defaultRowHeight="12.9"/>
  <cols>
    <col min="1" max="1" width="16.375" style="1" customWidth="1"/>
    <col min="2" max="2" width="25.75" style="1" bestFit="1" customWidth="1"/>
    <col min="3" max="3" width="19" style="1" customWidth="1"/>
    <col min="4" max="8" width="10.375" style="1" customWidth="1"/>
    <col min="9" max="16384" width="9.125" style="1"/>
  </cols>
  <sheetData>
    <row r="2" spans="1:8">
      <c r="A2" s="1" t="s">
        <v>20</v>
      </c>
      <c r="B2" s="1" t="s">
        <v>21</v>
      </c>
    </row>
    <row r="3" spans="1:8">
      <c r="A3" s="1" t="s">
        <v>22</v>
      </c>
      <c r="B3" s="1" t="s">
        <v>48</v>
      </c>
    </row>
    <row r="4" spans="1:8">
      <c r="A4" s="1" t="s">
        <v>23</v>
      </c>
      <c r="B4" s="1" t="s">
        <v>470</v>
      </c>
    </row>
    <row r="5" spans="1:8">
      <c r="A5" s="1" t="s">
        <v>24</v>
      </c>
      <c r="B5" s="1" t="s">
        <v>25</v>
      </c>
    </row>
    <row r="6" spans="1:8">
      <c r="A6" s="1" t="s">
        <v>26</v>
      </c>
      <c r="B6" s="1" t="s">
        <v>27</v>
      </c>
    </row>
    <row r="7" spans="1:8">
      <c r="A7" s="1" t="s">
        <v>28</v>
      </c>
      <c r="B7" s="1" t="s">
        <v>914</v>
      </c>
    </row>
    <row r="8" spans="1:8">
      <c r="A8" s="1" t="s">
        <v>29</v>
      </c>
      <c r="B8" s="1" t="s">
        <v>30</v>
      </c>
    </row>
    <row r="9" spans="1:8" ht="14.3">
      <c r="A9" s="1" t="s">
        <v>31</v>
      </c>
      <c r="B9" s="29" t="s">
        <v>32</v>
      </c>
    </row>
    <row r="10" spans="1:8">
      <c r="A10" s="1" t="s">
        <v>33</v>
      </c>
      <c r="B10" s="1" t="s">
        <v>34</v>
      </c>
    </row>
    <row r="12" spans="1:8">
      <c r="A12" s="780" t="s">
        <v>35</v>
      </c>
      <c r="B12" s="564" t="s">
        <v>36</v>
      </c>
      <c r="C12" s="564" t="s">
        <v>37</v>
      </c>
      <c r="D12" s="477">
        <v>45352</v>
      </c>
      <c r="E12" s="477">
        <v>45383</v>
      </c>
      <c r="F12" s="477">
        <v>45399</v>
      </c>
      <c r="G12" s="477">
        <v>45444</v>
      </c>
      <c r="H12" s="477">
        <v>45474</v>
      </c>
    </row>
    <row r="13" spans="1:8">
      <c r="A13" s="170"/>
      <c r="B13" s="159"/>
      <c r="C13" s="159"/>
      <c r="D13" s="237">
        <v>45382</v>
      </c>
      <c r="E13" s="237">
        <v>45398</v>
      </c>
      <c r="F13" s="237">
        <v>45443</v>
      </c>
      <c r="G13" s="237">
        <v>45473</v>
      </c>
      <c r="H13" s="237">
        <v>45535</v>
      </c>
    </row>
    <row r="14" spans="1:8">
      <c r="A14" s="478" t="s">
        <v>49</v>
      </c>
      <c r="B14" s="478" t="s">
        <v>475</v>
      </c>
      <c r="C14" s="478" t="s">
        <v>38</v>
      </c>
      <c r="D14" s="554">
        <v>352</v>
      </c>
      <c r="E14" s="554">
        <v>409</v>
      </c>
      <c r="F14" s="554">
        <v>352</v>
      </c>
      <c r="G14" s="554">
        <v>409</v>
      </c>
      <c r="H14" s="554">
        <v>469</v>
      </c>
    </row>
    <row r="15" spans="1:8">
      <c r="A15" s="553" t="s">
        <v>49</v>
      </c>
      <c r="B15" s="553" t="s">
        <v>475</v>
      </c>
      <c r="C15" s="553" t="s">
        <v>39</v>
      </c>
      <c r="D15" s="554">
        <f t="shared" ref="D15:H15" si="0">+D14</f>
        <v>352</v>
      </c>
      <c r="E15" s="554">
        <f t="shared" si="0"/>
        <v>409</v>
      </c>
      <c r="F15" s="554">
        <f t="shared" si="0"/>
        <v>352</v>
      </c>
      <c r="G15" s="554">
        <f t="shared" si="0"/>
        <v>409</v>
      </c>
      <c r="H15" s="554">
        <f t="shared" si="0"/>
        <v>469</v>
      </c>
    </row>
    <row r="16" spans="1:8">
      <c r="A16" s="553" t="s">
        <v>49</v>
      </c>
      <c r="B16" s="553" t="s">
        <v>475</v>
      </c>
      <c r="C16" s="553" t="s">
        <v>40</v>
      </c>
      <c r="D16" s="554">
        <f>+D14+104</f>
        <v>456</v>
      </c>
      <c r="E16" s="554">
        <f>+E14+104</f>
        <v>513</v>
      </c>
      <c r="F16" s="554">
        <f>+F14+104</f>
        <v>456</v>
      </c>
      <c r="G16" s="554">
        <f>+G14+104</f>
        <v>513</v>
      </c>
      <c r="H16" s="554">
        <f>+H14+104</f>
        <v>573</v>
      </c>
    </row>
    <row r="17" spans="1:8">
      <c r="A17" s="553" t="s">
        <v>49</v>
      </c>
      <c r="B17" s="553" t="s">
        <v>475</v>
      </c>
      <c r="C17" s="553" t="s">
        <v>41</v>
      </c>
      <c r="D17" s="554">
        <f>+D14+63</f>
        <v>415</v>
      </c>
      <c r="E17" s="554">
        <f>+E14+63</f>
        <v>472</v>
      </c>
      <c r="F17" s="554">
        <f>+F14+63</f>
        <v>415</v>
      </c>
      <c r="G17" s="554">
        <f>+G14+63</f>
        <v>472</v>
      </c>
      <c r="H17" s="554">
        <f>+H14+63</f>
        <v>532</v>
      </c>
    </row>
    <row r="18" spans="1:8">
      <c r="A18" s="238" t="s">
        <v>49</v>
      </c>
      <c r="B18" s="238" t="s">
        <v>475</v>
      </c>
      <c r="C18" s="238" t="s">
        <v>42</v>
      </c>
      <c r="D18" s="239">
        <f>+D14+63</f>
        <v>415</v>
      </c>
      <c r="E18" s="239">
        <f>+E14+63</f>
        <v>472</v>
      </c>
      <c r="F18" s="239">
        <f>+F14+63</f>
        <v>415</v>
      </c>
      <c r="G18" s="239">
        <f>+G14+63</f>
        <v>472</v>
      </c>
      <c r="H18" s="239">
        <f>+H14+63</f>
        <v>532</v>
      </c>
    </row>
    <row r="19" spans="1:8">
      <c r="A19" s="478" t="s">
        <v>49</v>
      </c>
      <c r="B19" s="478" t="s">
        <v>476</v>
      </c>
      <c r="C19" s="553" t="s">
        <v>38</v>
      </c>
      <c r="D19" s="554">
        <v>390</v>
      </c>
      <c r="E19" s="554">
        <v>451</v>
      </c>
      <c r="F19" s="554">
        <v>390</v>
      </c>
      <c r="G19" s="554">
        <v>451</v>
      </c>
      <c r="H19" s="554">
        <v>507</v>
      </c>
    </row>
    <row r="20" spans="1:8">
      <c r="A20" s="478" t="s">
        <v>49</v>
      </c>
      <c r="B20" s="478" t="s">
        <v>477</v>
      </c>
      <c r="C20" s="478" t="s">
        <v>38</v>
      </c>
      <c r="D20" s="785">
        <v>542</v>
      </c>
      <c r="E20" s="785">
        <v>599</v>
      </c>
      <c r="F20" s="785">
        <v>542</v>
      </c>
      <c r="G20" s="785">
        <v>599</v>
      </c>
      <c r="H20" s="785">
        <v>662</v>
      </c>
    </row>
    <row r="21" spans="1:8">
      <c r="A21" s="553" t="s">
        <v>49</v>
      </c>
      <c r="B21" s="553" t="s">
        <v>477</v>
      </c>
      <c r="C21" s="553" t="s">
        <v>39</v>
      </c>
      <c r="D21" s="554">
        <f t="shared" ref="D21:H21" si="1">+D20</f>
        <v>542</v>
      </c>
      <c r="E21" s="554">
        <f t="shared" si="1"/>
        <v>599</v>
      </c>
      <c r="F21" s="554">
        <f t="shared" si="1"/>
        <v>542</v>
      </c>
      <c r="G21" s="554">
        <f t="shared" si="1"/>
        <v>599</v>
      </c>
      <c r="H21" s="554">
        <f t="shared" si="1"/>
        <v>662</v>
      </c>
    </row>
    <row r="22" spans="1:8">
      <c r="A22" s="553" t="s">
        <v>49</v>
      </c>
      <c r="B22" s="553" t="s">
        <v>477</v>
      </c>
      <c r="C22" s="553" t="s">
        <v>40</v>
      </c>
      <c r="D22" s="554">
        <f>+D20+104</f>
        <v>646</v>
      </c>
      <c r="E22" s="554">
        <f>+E20+104</f>
        <v>703</v>
      </c>
      <c r="F22" s="554">
        <f>+F20+104</f>
        <v>646</v>
      </c>
      <c r="G22" s="554">
        <f>+G20+104</f>
        <v>703</v>
      </c>
      <c r="H22" s="554">
        <f>+H20+104</f>
        <v>766</v>
      </c>
    </row>
    <row r="23" spans="1:8">
      <c r="A23" s="553" t="s">
        <v>49</v>
      </c>
      <c r="B23" s="553" t="s">
        <v>477</v>
      </c>
      <c r="C23" s="553" t="s">
        <v>383</v>
      </c>
      <c r="D23" s="554">
        <f>+D20+63+63</f>
        <v>668</v>
      </c>
      <c r="E23" s="554">
        <f>+E20+63+63</f>
        <v>725</v>
      </c>
      <c r="F23" s="554">
        <f>+F20+63+63</f>
        <v>668</v>
      </c>
      <c r="G23" s="554">
        <f>+G20+63+63</f>
        <v>725</v>
      </c>
      <c r="H23" s="554">
        <f>+H20+63+63</f>
        <v>788</v>
      </c>
    </row>
    <row r="24" spans="1:8">
      <c r="A24" s="553" t="s">
        <v>49</v>
      </c>
      <c r="B24" s="553" t="s">
        <v>477</v>
      </c>
      <c r="C24" s="553" t="s">
        <v>41</v>
      </c>
      <c r="D24" s="554">
        <f>+D20+63</f>
        <v>605</v>
      </c>
      <c r="E24" s="554">
        <f>+E20+63</f>
        <v>662</v>
      </c>
      <c r="F24" s="554">
        <f>+F20+63</f>
        <v>605</v>
      </c>
      <c r="G24" s="554">
        <f>+G20+63</f>
        <v>662</v>
      </c>
      <c r="H24" s="554">
        <f>+H20+63</f>
        <v>725</v>
      </c>
    </row>
    <row r="25" spans="1:8" ht="14.3">
      <c r="A25" s="238" t="s">
        <v>49</v>
      </c>
      <c r="B25" s="238" t="s">
        <v>477</v>
      </c>
      <c r="C25" s="242" t="s">
        <v>42</v>
      </c>
      <c r="D25" s="239">
        <f>+D20+63</f>
        <v>605</v>
      </c>
      <c r="E25" s="239">
        <f>+E20+63</f>
        <v>662</v>
      </c>
      <c r="F25" s="239">
        <f>+F20+63</f>
        <v>605</v>
      </c>
      <c r="G25" s="239">
        <f>+G20+63</f>
        <v>662</v>
      </c>
      <c r="H25" s="239">
        <f>+H20+63</f>
        <v>725</v>
      </c>
    </row>
    <row r="26" spans="1:8">
      <c r="A26" s="478" t="s">
        <v>49</v>
      </c>
      <c r="B26" s="1" t="s">
        <v>478</v>
      </c>
      <c r="C26" s="590" t="s">
        <v>38</v>
      </c>
      <c r="D26" s="591">
        <v>580</v>
      </c>
      <c r="E26" s="591">
        <v>639</v>
      </c>
      <c r="F26" s="591">
        <v>580</v>
      </c>
      <c r="G26" s="591">
        <v>639</v>
      </c>
      <c r="H26" s="591">
        <v>699</v>
      </c>
    </row>
    <row r="27" spans="1:8">
      <c r="A27" s="478" t="s">
        <v>47</v>
      </c>
      <c r="B27" s="478" t="s">
        <v>654</v>
      </c>
      <c r="C27" s="553" t="s">
        <v>38</v>
      </c>
      <c r="D27" s="554">
        <v>548</v>
      </c>
      <c r="E27" s="554">
        <v>608</v>
      </c>
      <c r="F27" s="554">
        <v>548</v>
      </c>
      <c r="G27" s="554">
        <v>608</v>
      </c>
      <c r="H27" s="554">
        <v>661</v>
      </c>
    </row>
    <row r="28" spans="1:8">
      <c r="A28" s="553" t="s">
        <v>47</v>
      </c>
      <c r="B28" s="553" t="s">
        <v>654</v>
      </c>
      <c r="C28" s="553" t="s">
        <v>39</v>
      </c>
      <c r="D28" s="554">
        <f t="shared" ref="D28:H28" si="2">+D27</f>
        <v>548</v>
      </c>
      <c r="E28" s="554">
        <f t="shared" si="2"/>
        <v>608</v>
      </c>
      <c r="F28" s="554">
        <f t="shared" si="2"/>
        <v>548</v>
      </c>
      <c r="G28" s="554">
        <f t="shared" si="2"/>
        <v>608</v>
      </c>
      <c r="H28" s="554">
        <f t="shared" si="2"/>
        <v>661</v>
      </c>
    </row>
    <row r="29" spans="1:8">
      <c r="A29" s="553" t="s">
        <v>47</v>
      </c>
      <c r="B29" s="553" t="s">
        <v>654</v>
      </c>
      <c r="C29" s="553" t="s">
        <v>40</v>
      </c>
      <c r="D29" s="554">
        <f>+D27+104</f>
        <v>652</v>
      </c>
      <c r="E29" s="554">
        <f>+E27+104</f>
        <v>712</v>
      </c>
      <c r="F29" s="554">
        <f>+F27+104</f>
        <v>652</v>
      </c>
      <c r="G29" s="554">
        <f>+G27+104</f>
        <v>712</v>
      </c>
      <c r="H29" s="554">
        <f>+H27+104</f>
        <v>765</v>
      </c>
    </row>
    <row r="30" spans="1:8">
      <c r="A30" s="553" t="s">
        <v>47</v>
      </c>
      <c r="B30" s="553" t="s">
        <v>654</v>
      </c>
      <c r="C30" s="553" t="s">
        <v>41</v>
      </c>
      <c r="D30" s="554">
        <f>+D27+63</f>
        <v>611</v>
      </c>
      <c r="E30" s="554">
        <f>+E27+63</f>
        <v>671</v>
      </c>
      <c r="F30" s="554">
        <f>+F27+63</f>
        <v>611</v>
      </c>
      <c r="G30" s="554">
        <f>+G27+63</f>
        <v>671</v>
      </c>
      <c r="H30" s="554">
        <f>+H27+63</f>
        <v>724</v>
      </c>
    </row>
    <row r="31" spans="1:8" ht="14.3">
      <c r="A31" s="553" t="s">
        <v>47</v>
      </c>
      <c r="B31" s="238" t="s">
        <v>654</v>
      </c>
      <c r="C31" s="242" t="s">
        <v>42</v>
      </c>
      <c r="D31" s="239">
        <f>+D27+63</f>
        <v>611</v>
      </c>
      <c r="E31" s="239">
        <f>+E27+63</f>
        <v>671</v>
      </c>
      <c r="F31" s="239">
        <f>+F27+63</f>
        <v>611</v>
      </c>
      <c r="G31" s="239">
        <f>+G27+63</f>
        <v>671</v>
      </c>
      <c r="H31" s="239">
        <f>+H27+63</f>
        <v>724</v>
      </c>
    </row>
    <row r="32" spans="1:8">
      <c r="A32" s="478" t="s">
        <v>47</v>
      </c>
      <c r="B32" s="478" t="s">
        <v>477</v>
      </c>
      <c r="C32" s="553" t="s">
        <v>38</v>
      </c>
      <c r="D32" s="554">
        <v>598</v>
      </c>
      <c r="E32" s="554">
        <v>657</v>
      </c>
      <c r="F32" s="554">
        <v>598</v>
      </c>
      <c r="G32" s="554">
        <v>657</v>
      </c>
      <c r="H32" s="554">
        <v>704</v>
      </c>
    </row>
    <row r="33" spans="1:8">
      <c r="A33" s="553" t="s">
        <v>47</v>
      </c>
      <c r="B33" s="553" t="s">
        <v>477</v>
      </c>
      <c r="C33" s="553" t="s">
        <v>39</v>
      </c>
      <c r="D33" s="554">
        <f t="shared" ref="D33:H33" si="3">+D32</f>
        <v>598</v>
      </c>
      <c r="E33" s="554">
        <f t="shared" si="3"/>
        <v>657</v>
      </c>
      <c r="F33" s="554">
        <f t="shared" si="3"/>
        <v>598</v>
      </c>
      <c r="G33" s="554">
        <f t="shared" si="3"/>
        <v>657</v>
      </c>
      <c r="H33" s="554">
        <f t="shared" si="3"/>
        <v>704</v>
      </c>
    </row>
    <row r="34" spans="1:8">
      <c r="A34" s="553" t="s">
        <v>47</v>
      </c>
      <c r="B34" s="553" t="s">
        <v>477</v>
      </c>
      <c r="C34" s="553" t="s">
        <v>40</v>
      </c>
      <c r="D34" s="554">
        <f>+D32+104</f>
        <v>702</v>
      </c>
      <c r="E34" s="554">
        <f>+E32+104</f>
        <v>761</v>
      </c>
      <c r="F34" s="554">
        <f>+F32+104</f>
        <v>702</v>
      </c>
      <c r="G34" s="554">
        <f>+G32+104</f>
        <v>761</v>
      </c>
      <c r="H34" s="554">
        <f>+H32+104</f>
        <v>808</v>
      </c>
    </row>
    <row r="35" spans="1:8">
      <c r="A35" s="553" t="s">
        <v>47</v>
      </c>
      <c r="B35" s="553" t="s">
        <v>477</v>
      </c>
      <c r="C35" s="553" t="s">
        <v>41</v>
      </c>
      <c r="D35" s="554">
        <f>+D32+63</f>
        <v>661</v>
      </c>
      <c r="E35" s="554">
        <f>+E32+63</f>
        <v>720</v>
      </c>
      <c r="F35" s="554">
        <f>+F32+63</f>
        <v>661</v>
      </c>
      <c r="G35" s="554">
        <f>+G32+63</f>
        <v>720</v>
      </c>
      <c r="H35" s="554">
        <f>+H32+63</f>
        <v>767</v>
      </c>
    </row>
    <row r="36" spans="1:8" ht="14.3">
      <c r="A36" s="553" t="s">
        <v>47</v>
      </c>
      <c r="B36" s="238" t="s">
        <v>477</v>
      </c>
      <c r="C36" s="242" t="s">
        <v>42</v>
      </c>
      <c r="D36" s="239">
        <f>+D32+63</f>
        <v>661</v>
      </c>
      <c r="E36" s="239">
        <f>+E32+63</f>
        <v>720</v>
      </c>
      <c r="F36" s="239">
        <f>+F32+63</f>
        <v>661</v>
      </c>
      <c r="G36" s="239">
        <f>+G32+63</f>
        <v>720</v>
      </c>
      <c r="H36" s="239">
        <f>+H32+63</f>
        <v>767</v>
      </c>
    </row>
    <row r="37" spans="1:8">
      <c r="A37" s="478" t="s">
        <v>47</v>
      </c>
      <c r="B37" s="1" t="s">
        <v>655</v>
      </c>
      <c r="C37" s="553" t="s">
        <v>46</v>
      </c>
      <c r="D37" s="554">
        <v>818</v>
      </c>
      <c r="E37" s="554">
        <v>945</v>
      </c>
      <c r="F37" s="554">
        <v>818</v>
      </c>
      <c r="G37" s="554">
        <v>945</v>
      </c>
      <c r="H37" s="554">
        <v>1046</v>
      </c>
    </row>
    <row r="38" spans="1:8">
      <c r="A38" s="553" t="s">
        <v>47</v>
      </c>
      <c r="B38" s="1" t="s">
        <v>655</v>
      </c>
      <c r="C38" s="553" t="s">
        <v>199</v>
      </c>
      <c r="D38" s="554">
        <f>+D37+104</f>
        <v>922</v>
      </c>
      <c r="E38" s="554">
        <f>+E37+104</f>
        <v>1049</v>
      </c>
      <c r="F38" s="554">
        <f>+F37+104</f>
        <v>922</v>
      </c>
      <c r="G38" s="554">
        <f>+G37+104</f>
        <v>1049</v>
      </c>
      <c r="H38" s="554">
        <f>+H37+104</f>
        <v>1150</v>
      </c>
    </row>
    <row r="39" spans="1:8">
      <c r="A39" s="553" t="s">
        <v>47</v>
      </c>
      <c r="B39" s="1" t="s">
        <v>655</v>
      </c>
      <c r="C39" s="553" t="s">
        <v>200</v>
      </c>
      <c r="D39" s="554">
        <f>+D37+63</f>
        <v>881</v>
      </c>
      <c r="E39" s="554">
        <f>+E37+63</f>
        <v>1008</v>
      </c>
      <c r="F39" s="554">
        <f>+F37+63</f>
        <v>881</v>
      </c>
      <c r="G39" s="554">
        <f>+G37+63</f>
        <v>1008</v>
      </c>
      <c r="H39" s="554">
        <f>+H37+63</f>
        <v>1109</v>
      </c>
    </row>
    <row r="40" spans="1:8" ht="14.3">
      <c r="A40" s="238" t="s">
        <v>47</v>
      </c>
      <c r="B40" s="238" t="s">
        <v>655</v>
      </c>
      <c r="C40" s="242" t="s">
        <v>50</v>
      </c>
      <c r="D40" s="239">
        <f>+D37+63</f>
        <v>881</v>
      </c>
      <c r="E40" s="239">
        <f>+E37+63</f>
        <v>1008</v>
      </c>
      <c r="F40" s="239">
        <f>+F37+63</f>
        <v>881</v>
      </c>
      <c r="G40" s="239">
        <f>+G37+63</f>
        <v>1008</v>
      </c>
      <c r="H40" s="239">
        <f>+H37+63</f>
        <v>1109</v>
      </c>
    </row>
    <row r="41" spans="1:8">
      <c r="A41" s="478" t="s">
        <v>47</v>
      </c>
      <c r="B41" s="1" t="s">
        <v>479</v>
      </c>
      <c r="C41" s="553" t="s">
        <v>46</v>
      </c>
      <c r="D41" s="554">
        <v>931</v>
      </c>
      <c r="E41" s="554">
        <v>1056</v>
      </c>
      <c r="F41" s="554">
        <v>931</v>
      </c>
      <c r="G41" s="554">
        <v>1056</v>
      </c>
      <c r="H41" s="554">
        <v>1147</v>
      </c>
    </row>
    <row r="42" spans="1:8">
      <c r="A42" s="553" t="s">
        <v>47</v>
      </c>
      <c r="B42" s="1" t="s">
        <v>479</v>
      </c>
      <c r="C42" s="553" t="s">
        <v>199</v>
      </c>
      <c r="D42" s="554">
        <f>+D41+104</f>
        <v>1035</v>
      </c>
      <c r="E42" s="554">
        <f>+E41+104</f>
        <v>1160</v>
      </c>
      <c r="F42" s="554">
        <f>+F41+104</f>
        <v>1035</v>
      </c>
      <c r="G42" s="554">
        <f>+G41+104</f>
        <v>1160</v>
      </c>
      <c r="H42" s="554">
        <f>+H41+104</f>
        <v>1251</v>
      </c>
    </row>
    <row r="43" spans="1:8">
      <c r="A43" s="553" t="s">
        <v>47</v>
      </c>
      <c r="B43" s="1" t="s">
        <v>479</v>
      </c>
      <c r="C43" s="553" t="s">
        <v>200</v>
      </c>
      <c r="D43" s="554">
        <f>+D41+63</f>
        <v>994</v>
      </c>
      <c r="E43" s="554">
        <f>+E41+63</f>
        <v>1119</v>
      </c>
      <c r="F43" s="554">
        <f>+F41+63</f>
        <v>994</v>
      </c>
      <c r="G43" s="554">
        <f>+G41+63</f>
        <v>1119</v>
      </c>
      <c r="H43" s="554">
        <f>+H41+63</f>
        <v>1210</v>
      </c>
    </row>
    <row r="44" spans="1:8" ht="14.3">
      <c r="A44" s="238" t="s">
        <v>47</v>
      </c>
      <c r="B44" s="238" t="s">
        <v>479</v>
      </c>
      <c r="C44" s="242" t="s">
        <v>50</v>
      </c>
      <c r="D44" s="239">
        <f>+D41+63</f>
        <v>994</v>
      </c>
      <c r="E44" s="239">
        <f>+E41+63</f>
        <v>1119</v>
      </c>
      <c r="F44" s="239">
        <f>+F41+63</f>
        <v>994</v>
      </c>
      <c r="G44" s="239">
        <f>+G41+63</f>
        <v>1119</v>
      </c>
      <c r="H44" s="239">
        <f>+H41+63</f>
        <v>1210</v>
      </c>
    </row>
    <row r="45" spans="1:8">
      <c r="D45" s="34"/>
      <c r="E45" s="34"/>
    </row>
    <row r="46" spans="1:8" ht="16.3">
      <c r="A46" s="786" t="s">
        <v>471</v>
      </c>
    </row>
    <row r="47" spans="1:8" ht="16.3">
      <c r="A47" s="787" t="s">
        <v>931</v>
      </c>
    </row>
    <row r="48" spans="1:8" ht="16.3">
      <c r="A48" s="787" t="s">
        <v>932</v>
      </c>
    </row>
    <row r="49" spans="1:2" ht="16.3">
      <c r="A49" s="788" t="s">
        <v>472</v>
      </c>
    </row>
    <row r="50" spans="1:2" ht="16.3">
      <c r="A50" s="786" t="s">
        <v>473</v>
      </c>
    </row>
    <row r="51" spans="1:2" ht="16.3">
      <c r="A51" s="788" t="s">
        <v>902</v>
      </c>
    </row>
    <row r="52" spans="1:2" ht="16.3">
      <c r="A52" s="789" t="s">
        <v>474</v>
      </c>
    </row>
    <row r="53" spans="1:2" ht="16.3">
      <c r="A53" s="789"/>
    </row>
    <row r="56" spans="1:2" ht="14.3">
      <c r="A56" s="364" t="s">
        <v>935</v>
      </c>
      <c r="B56" s="36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J54"/>
  <sheetViews>
    <sheetView workbookViewId="0">
      <selection activeCell="D21" sqref="D21"/>
    </sheetView>
  </sheetViews>
  <sheetFormatPr defaultRowHeight="12.9"/>
  <cols>
    <col min="1" max="1" width="16.25" style="1" customWidth="1"/>
    <col min="2" max="2" width="27.25" style="1" customWidth="1"/>
    <col min="3" max="3" width="17.875" style="1" customWidth="1"/>
    <col min="4" max="10" width="10.875" style="1" customWidth="1"/>
    <col min="11" max="253" width="9" style="1"/>
    <col min="254" max="254" width="13.125" style="1" customWidth="1"/>
    <col min="255" max="255" width="21.75" style="1" customWidth="1"/>
    <col min="256" max="256" width="17.875" style="1" customWidth="1"/>
    <col min="257" max="257" width="11.125" style="1" customWidth="1"/>
    <col min="258" max="259" width="10.625" style="1" customWidth="1"/>
    <col min="260" max="261" width="9.875" style="1" bestFit="1" customWidth="1"/>
    <col min="262" max="509" width="9" style="1"/>
    <col min="510" max="510" width="13.125" style="1" customWidth="1"/>
    <col min="511" max="511" width="21.75" style="1" customWidth="1"/>
    <col min="512" max="512" width="17.875" style="1" customWidth="1"/>
    <col min="513" max="513" width="11.125" style="1" customWidth="1"/>
    <col min="514" max="515" width="10.625" style="1" customWidth="1"/>
    <col min="516" max="517" width="9.875" style="1" bestFit="1" customWidth="1"/>
    <col min="518" max="765" width="9" style="1"/>
    <col min="766" max="766" width="13.125" style="1" customWidth="1"/>
    <col min="767" max="767" width="21.75" style="1" customWidth="1"/>
    <col min="768" max="768" width="17.875" style="1" customWidth="1"/>
    <col min="769" max="769" width="11.125" style="1" customWidth="1"/>
    <col min="770" max="771" width="10.625" style="1" customWidth="1"/>
    <col min="772" max="773" width="9.875" style="1" bestFit="1" customWidth="1"/>
    <col min="774" max="1021" width="9" style="1"/>
    <col min="1022" max="1022" width="13.125" style="1" customWidth="1"/>
    <col min="1023" max="1023" width="21.75" style="1" customWidth="1"/>
    <col min="1024" max="1024" width="17.875" style="1" customWidth="1"/>
    <col min="1025" max="1025" width="11.125" style="1" customWidth="1"/>
    <col min="1026" max="1027" width="10.625" style="1" customWidth="1"/>
    <col min="1028" max="1029" width="9.875" style="1" bestFit="1" customWidth="1"/>
    <col min="1030" max="1277" width="9" style="1"/>
    <col min="1278" max="1278" width="13.125" style="1" customWidth="1"/>
    <col min="1279" max="1279" width="21.75" style="1" customWidth="1"/>
    <col min="1280" max="1280" width="17.875" style="1" customWidth="1"/>
    <col min="1281" max="1281" width="11.125" style="1" customWidth="1"/>
    <col min="1282" max="1283" width="10.625" style="1" customWidth="1"/>
    <col min="1284" max="1285" width="9.875" style="1" bestFit="1" customWidth="1"/>
    <col min="1286" max="1533" width="9" style="1"/>
    <col min="1534" max="1534" width="13.125" style="1" customWidth="1"/>
    <col min="1535" max="1535" width="21.75" style="1" customWidth="1"/>
    <col min="1536" max="1536" width="17.875" style="1" customWidth="1"/>
    <col min="1537" max="1537" width="11.125" style="1" customWidth="1"/>
    <col min="1538" max="1539" width="10.625" style="1" customWidth="1"/>
    <col min="1540" max="1541" width="9.875" style="1" bestFit="1" customWidth="1"/>
    <col min="1542" max="1789" width="9" style="1"/>
    <col min="1790" max="1790" width="13.125" style="1" customWidth="1"/>
    <col min="1791" max="1791" width="21.75" style="1" customWidth="1"/>
    <col min="1792" max="1792" width="17.875" style="1" customWidth="1"/>
    <col min="1793" max="1793" width="11.125" style="1" customWidth="1"/>
    <col min="1794" max="1795" width="10.625" style="1" customWidth="1"/>
    <col min="1796" max="1797" width="9.875" style="1" bestFit="1" customWidth="1"/>
    <col min="1798" max="2045" width="9" style="1"/>
    <col min="2046" max="2046" width="13.125" style="1" customWidth="1"/>
    <col min="2047" max="2047" width="21.75" style="1" customWidth="1"/>
    <col min="2048" max="2048" width="17.875" style="1" customWidth="1"/>
    <col min="2049" max="2049" width="11.125" style="1" customWidth="1"/>
    <col min="2050" max="2051" width="10.625" style="1" customWidth="1"/>
    <col min="2052" max="2053" width="9.875" style="1" bestFit="1" customWidth="1"/>
    <col min="2054" max="2301" width="9" style="1"/>
    <col min="2302" max="2302" width="13.125" style="1" customWidth="1"/>
    <col min="2303" max="2303" width="21.75" style="1" customWidth="1"/>
    <col min="2304" max="2304" width="17.875" style="1" customWidth="1"/>
    <col min="2305" max="2305" width="11.125" style="1" customWidth="1"/>
    <col min="2306" max="2307" width="10.625" style="1" customWidth="1"/>
    <col min="2308" max="2309" width="9.875" style="1" bestFit="1" customWidth="1"/>
    <col min="2310" max="2557" width="9" style="1"/>
    <col min="2558" max="2558" width="13.125" style="1" customWidth="1"/>
    <col min="2559" max="2559" width="21.75" style="1" customWidth="1"/>
    <col min="2560" max="2560" width="17.875" style="1" customWidth="1"/>
    <col min="2561" max="2561" width="11.125" style="1" customWidth="1"/>
    <col min="2562" max="2563" width="10.625" style="1" customWidth="1"/>
    <col min="2564" max="2565" width="9.875" style="1" bestFit="1" customWidth="1"/>
    <col min="2566" max="2813" width="9" style="1"/>
    <col min="2814" max="2814" width="13.125" style="1" customWidth="1"/>
    <col min="2815" max="2815" width="21.75" style="1" customWidth="1"/>
    <col min="2816" max="2816" width="17.875" style="1" customWidth="1"/>
    <col min="2817" max="2817" width="11.125" style="1" customWidth="1"/>
    <col min="2818" max="2819" width="10.625" style="1" customWidth="1"/>
    <col min="2820" max="2821" width="9.875" style="1" bestFit="1" customWidth="1"/>
    <col min="2822" max="3069" width="9" style="1"/>
    <col min="3070" max="3070" width="13.125" style="1" customWidth="1"/>
    <col min="3071" max="3071" width="21.75" style="1" customWidth="1"/>
    <col min="3072" max="3072" width="17.875" style="1" customWidth="1"/>
    <col min="3073" max="3073" width="11.125" style="1" customWidth="1"/>
    <col min="3074" max="3075" width="10.625" style="1" customWidth="1"/>
    <col min="3076" max="3077" width="9.875" style="1" bestFit="1" customWidth="1"/>
    <col min="3078" max="3325" width="9" style="1"/>
    <col min="3326" max="3326" width="13.125" style="1" customWidth="1"/>
    <col min="3327" max="3327" width="21.75" style="1" customWidth="1"/>
    <col min="3328" max="3328" width="17.875" style="1" customWidth="1"/>
    <col min="3329" max="3329" width="11.125" style="1" customWidth="1"/>
    <col min="3330" max="3331" width="10.625" style="1" customWidth="1"/>
    <col min="3332" max="3333" width="9.875" style="1" bestFit="1" customWidth="1"/>
    <col min="3334" max="3581" width="9" style="1"/>
    <col min="3582" max="3582" width="13.125" style="1" customWidth="1"/>
    <col min="3583" max="3583" width="21.75" style="1" customWidth="1"/>
    <col min="3584" max="3584" width="17.875" style="1" customWidth="1"/>
    <col min="3585" max="3585" width="11.125" style="1" customWidth="1"/>
    <col min="3586" max="3587" width="10.625" style="1" customWidth="1"/>
    <col min="3588" max="3589" width="9.875" style="1" bestFit="1" customWidth="1"/>
    <col min="3590" max="3837" width="9" style="1"/>
    <col min="3838" max="3838" width="13.125" style="1" customWidth="1"/>
    <col min="3839" max="3839" width="21.75" style="1" customWidth="1"/>
    <col min="3840" max="3840" width="17.875" style="1" customWidth="1"/>
    <col min="3841" max="3841" width="11.125" style="1" customWidth="1"/>
    <col min="3842" max="3843" width="10.625" style="1" customWidth="1"/>
    <col min="3844" max="3845" width="9.875" style="1" bestFit="1" customWidth="1"/>
    <col min="3846" max="4093" width="9" style="1"/>
    <col min="4094" max="4094" width="13.125" style="1" customWidth="1"/>
    <col min="4095" max="4095" width="21.75" style="1" customWidth="1"/>
    <col min="4096" max="4096" width="17.875" style="1" customWidth="1"/>
    <col min="4097" max="4097" width="11.125" style="1" customWidth="1"/>
    <col min="4098" max="4099" width="10.625" style="1" customWidth="1"/>
    <col min="4100" max="4101" width="9.875" style="1" bestFit="1" customWidth="1"/>
    <col min="4102" max="4349" width="9" style="1"/>
    <col min="4350" max="4350" width="13.125" style="1" customWidth="1"/>
    <col min="4351" max="4351" width="21.75" style="1" customWidth="1"/>
    <col min="4352" max="4352" width="17.875" style="1" customWidth="1"/>
    <col min="4353" max="4353" width="11.125" style="1" customWidth="1"/>
    <col min="4354" max="4355" width="10.625" style="1" customWidth="1"/>
    <col min="4356" max="4357" width="9.875" style="1" bestFit="1" customWidth="1"/>
    <col min="4358" max="4605" width="9" style="1"/>
    <col min="4606" max="4606" width="13.125" style="1" customWidth="1"/>
    <col min="4607" max="4607" width="21.75" style="1" customWidth="1"/>
    <col min="4608" max="4608" width="17.875" style="1" customWidth="1"/>
    <col min="4609" max="4609" width="11.125" style="1" customWidth="1"/>
    <col min="4610" max="4611" width="10.625" style="1" customWidth="1"/>
    <col min="4612" max="4613" width="9.875" style="1" bestFit="1" customWidth="1"/>
    <col min="4614" max="4861" width="9" style="1"/>
    <col min="4862" max="4862" width="13.125" style="1" customWidth="1"/>
    <col min="4863" max="4863" width="21.75" style="1" customWidth="1"/>
    <col min="4864" max="4864" width="17.875" style="1" customWidth="1"/>
    <col min="4865" max="4865" width="11.125" style="1" customWidth="1"/>
    <col min="4866" max="4867" width="10.625" style="1" customWidth="1"/>
    <col min="4868" max="4869" width="9.875" style="1" bestFit="1" customWidth="1"/>
    <col min="4870" max="5117" width="9" style="1"/>
    <col min="5118" max="5118" width="13.125" style="1" customWidth="1"/>
    <col min="5119" max="5119" width="21.75" style="1" customWidth="1"/>
    <col min="5120" max="5120" width="17.875" style="1" customWidth="1"/>
    <col min="5121" max="5121" width="11.125" style="1" customWidth="1"/>
    <col min="5122" max="5123" width="10.625" style="1" customWidth="1"/>
    <col min="5124" max="5125" width="9.875" style="1" bestFit="1" customWidth="1"/>
    <col min="5126" max="5373" width="9" style="1"/>
    <col min="5374" max="5374" width="13.125" style="1" customWidth="1"/>
    <col min="5375" max="5375" width="21.75" style="1" customWidth="1"/>
    <col min="5376" max="5376" width="17.875" style="1" customWidth="1"/>
    <col min="5377" max="5377" width="11.125" style="1" customWidth="1"/>
    <col min="5378" max="5379" width="10.625" style="1" customWidth="1"/>
    <col min="5380" max="5381" width="9.875" style="1" bestFit="1" customWidth="1"/>
    <col min="5382" max="5629" width="9" style="1"/>
    <col min="5630" max="5630" width="13.125" style="1" customWidth="1"/>
    <col min="5631" max="5631" width="21.75" style="1" customWidth="1"/>
    <col min="5632" max="5632" width="17.875" style="1" customWidth="1"/>
    <col min="5633" max="5633" width="11.125" style="1" customWidth="1"/>
    <col min="5634" max="5635" width="10.625" style="1" customWidth="1"/>
    <col min="5636" max="5637" width="9.875" style="1" bestFit="1" customWidth="1"/>
    <col min="5638" max="5885" width="9" style="1"/>
    <col min="5886" max="5886" width="13.125" style="1" customWidth="1"/>
    <col min="5887" max="5887" width="21.75" style="1" customWidth="1"/>
    <col min="5888" max="5888" width="17.875" style="1" customWidth="1"/>
    <col min="5889" max="5889" width="11.125" style="1" customWidth="1"/>
    <col min="5890" max="5891" width="10.625" style="1" customWidth="1"/>
    <col min="5892" max="5893" width="9.875" style="1" bestFit="1" customWidth="1"/>
    <col min="5894" max="6141" width="9" style="1"/>
    <col min="6142" max="6142" width="13.125" style="1" customWidth="1"/>
    <col min="6143" max="6143" width="21.75" style="1" customWidth="1"/>
    <col min="6144" max="6144" width="17.875" style="1" customWidth="1"/>
    <col min="6145" max="6145" width="11.125" style="1" customWidth="1"/>
    <col min="6146" max="6147" width="10.625" style="1" customWidth="1"/>
    <col min="6148" max="6149" width="9.875" style="1" bestFit="1" customWidth="1"/>
    <col min="6150" max="6397" width="9" style="1"/>
    <col min="6398" max="6398" width="13.125" style="1" customWidth="1"/>
    <col min="6399" max="6399" width="21.75" style="1" customWidth="1"/>
    <col min="6400" max="6400" width="17.875" style="1" customWidth="1"/>
    <col min="6401" max="6401" width="11.125" style="1" customWidth="1"/>
    <col min="6402" max="6403" width="10.625" style="1" customWidth="1"/>
    <col min="6404" max="6405" width="9.875" style="1" bestFit="1" customWidth="1"/>
    <col min="6406" max="6653" width="9" style="1"/>
    <col min="6654" max="6654" width="13.125" style="1" customWidth="1"/>
    <col min="6655" max="6655" width="21.75" style="1" customWidth="1"/>
    <col min="6656" max="6656" width="17.875" style="1" customWidth="1"/>
    <col min="6657" max="6657" width="11.125" style="1" customWidth="1"/>
    <col min="6658" max="6659" width="10.625" style="1" customWidth="1"/>
    <col min="6660" max="6661" width="9.875" style="1" bestFit="1" customWidth="1"/>
    <col min="6662" max="6909" width="9" style="1"/>
    <col min="6910" max="6910" width="13.125" style="1" customWidth="1"/>
    <col min="6911" max="6911" width="21.75" style="1" customWidth="1"/>
    <col min="6912" max="6912" width="17.875" style="1" customWidth="1"/>
    <col min="6913" max="6913" width="11.125" style="1" customWidth="1"/>
    <col min="6914" max="6915" width="10.625" style="1" customWidth="1"/>
    <col min="6916" max="6917" width="9.875" style="1" bestFit="1" customWidth="1"/>
    <col min="6918" max="7165" width="9" style="1"/>
    <col min="7166" max="7166" width="13.125" style="1" customWidth="1"/>
    <col min="7167" max="7167" width="21.75" style="1" customWidth="1"/>
    <col min="7168" max="7168" width="17.875" style="1" customWidth="1"/>
    <col min="7169" max="7169" width="11.125" style="1" customWidth="1"/>
    <col min="7170" max="7171" width="10.625" style="1" customWidth="1"/>
    <col min="7172" max="7173" width="9.875" style="1" bestFit="1" customWidth="1"/>
    <col min="7174" max="7421" width="9" style="1"/>
    <col min="7422" max="7422" width="13.125" style="1" customWidth="1"/>
    <col min="7423" max="7423" width="21.75" style="1" customWidth="1"/>
    <col min="7424" max="7424" width="17.875" style="1" customWidth="1"/>
    <col min="7425" max="7425" width="11.125" style="1" customWidth="1"/>
    <col min="7426" max="7427" width="10.625" style="1" customWidth="1"/>
    <col min="7428" max="7429" width="9.875" style="1" bestFit="1" customWidth="1"/>
    <col min="7430" max="7677" width="9" style="1"/>
    <col min="7678" max="7678" width="13.125" style="1" customWidth="1"/>
    <col min="7679" max="7679" width="21.75" style="1" customWidth="1"/>
    <col min="7680" max="7680" width="17.875" style="1" customWidth="1"/>
    <col min="7681" max="7681" width="11.125" style="1" customWidth="1"/>
    <col min="7682" max="7683" width="10.625" style="1" customWidth="1"/>
    <col min="7684" max="7685" width="9.875" style="1" bestFit="1" customWidth="1"/>
    <col min="7686" max="7933" width="9" style="1"/>
    <col min="7934" max="7934" width="13.125" style="1" customWidth="1"/>
    <col min="7935" max="7935" width="21.75" style="1" customWidth="1"/>
    <col min="7936" max="7936" width="17.875" style="1" customWidth="1"/>
    <col min="7937" max="7937" width="11.125" style="1" customWidth="1"/>
    <col min="7938" max="7939" width="10.625" style="1" customWidth="1"/>
    <col min="7940" max="7941" width="9.875" style="1" bestFit="1" customWidth="1"/>
    <col min="7942" max="8189" width="9" style="1"/>
    <col min="8190" max="8190" width="13.125" style="1" customWidth="1"/>
    <col min="8191" max="8191" width="21.75" style="1" customWidth="1"/>
    <col min="8192" max="8192" width="17.875" style="1" customWidth="1"/>
    <col min="8193" max="8193" width="11.125" style="1" customWidth="1"/>
    <col min="8194" max="8195" width="10.625" style="1" customWidth="1"/>
    <col min="8196" max="8197" width="9.875" style="1" bestFit="1" customWidth="1"/>
    <col min="8198" max="8445" width="9" style="1"/>
    <col min="8446" max="8446" width="13.125" style="1" customWidth="1"/>
    <col min="8447" max="8447" width="21.75" style="1" customWidth="1"/>
    <col min="8448" max="8448" width="17.875" style="1" customWidth="1"/>
    <col min="8449" max="8449" width="11.125" style="1" customWidth="1"/>
    <col min="8450" max="8451" width="10.625" style="1" customWidth="1"/>
    <col min="8452" max="8453" width="9.875" style="1" bestFit="1" customWidth="1"/>
    <col min="8454" max="8701" width="9" style="1"/>
    <col min="8702" max="8702" width="13.125" style="1" customWidth="1"/>
    <col min="8703" max="8703" width="21.75" style="1" customWidth="1"/>
    <col min="8704" max="8704" width="17.875" style="1" customWidth="1"/>
    <col min="8705" max="8705" width="11.125" style="1" customWidth="1"/>
    <col min="8706" max="8707" width="10.625" style="1" customWidth="1"/>
    <col min="8708" max="8709" width="9.875" style="1" bestFit="1" customWidth="1"/>
    <col min="8710" max="8957" width="9" style="1"/>
    <col min="8958" max="8958" width="13.125" style="1" customWidth="1"/>
    <col min="8959" max="8959" width="21.75" style="1" customWidth="1"/>
    <col min="8960" max="8960" width="17.875" style="1" customWidth="1"/>
    <col min="8961" max="8961" width="11.125" style="1" customWidth="1"/>
    <col min="8962" max="8963" width="10.625" style="1" customWidth="1"/>
    <col min="8964" max="8965" width="9.875" style="1" bestFit="1" customWidth="1"/>
    <col min="8966" max="9213" width="9" style="1"/>
    <col min="9214" max="9214" width="13.125" style="1" customWidth="1"/>
    <col min="9215" max="9215" width="21.75" style="1" customWidth="1"/>
    <col min="9216" max="9216" width="17.875" style="1" customWidth="1"/>
    <col min="9217" max="9217" width="11.125" style="1" customWidth="1"/>
    <col min="9218" max="9219" width="10.625" style="1" customWidth="1"/>
    <col min="9220" max="9221" width="9.875" style="1" bestFit="1" customWidth="1"/>
    <col min="9222" max="9469" width="9" style="1"/>
    <col min="9470" max="9470" width="13.125" style="1" customWidth="1"/>
    <col min="9471" max="9471" width="21.75" style="1" customWidth="1"/>
    <col min="9472" max="9472" width="17.875" style="1" customWidth="1"/>
    <col min="9473" max="9473" width="11.125" style="1" customWidth="1"/>
    <col min="9474" max="9475" width="10.625" style="1" customWidth="1"/>
    <col min="9476" max="9477" width="9.875" style="1" bestFit="1" customWidth="1"/>
    <col min="9478" max="9725" width="9" style="1"/>
    <col min="9726" max="9726" width="13.125" style="1" customWidth="1"/>
    <col min="9727" max="9727" width="21.75" style="1" customWidth="1"/>
    <col min="9728" max="9728" width="17.875" style="1" customWidth="1"/>
    <col min="9729" max="9729" width="11.125" style="1" customWidth="1"/>
    <col min="9730" max="9731" width="10.625" style="1" customWidth="1"/>
    <col min="9732" max="9733" width="9.875" style="1" bestFit="1" customWidth="1"/>
    <col min="9734" max="9981" width="9" style="1"/>
    <col min="9982" max="9982" width="13.125" style="1" customWidth="1"/>
    <col min="9983" max="9983" width="21.75" style="1" customWidth="1"/>
    <col min="9984" max="9984" width="17.875" style="1" customWidth="1"/>
    <col min="9985" max="9985" width="11.125" style="1" customWidth="1"/>
    <col min="9986" max="9987" width="10.625" style="1" customWidth="1"/>
    <col min="9988" max="9989" width="9.875" style="1" bestFit="1" customWidth="1"/>
    <col min="9990" max="10237" width="9" style="1"/>
    <col min="10238" max="10238" width="13.125" style="1" customWidth="1"/>
    <col min="10239" max="10239" width="21.75" style="1" customWidth="1"/>
    <col min="10240" max="10240" width="17.875" style="1" customWidth="1"/>
    <col min="10241" max="10241" width="11.125" style="1" customWidth="1"/>
    <col min="10242" max="10243" width="10.625" style="1" customWidth="1"/>
    <col min="10244" max="10245" width="9.875" style="1" bestFit="1" customWidth="1"/>
    <col min="10246" max="10493" width="9" style="1"/>
    <col min="10494" max="10494" width="13.125" style="1" customWidth="1"/>
    <col min="10495" max="10495" width="21.75" style="1" customWidth="1"/>
    <col min="10496" max="10496" width="17.875" style="1" customWidth="1"/>
    <col min="10497" max="10497" width="11.125" style="1" customWidth="1"/>
    <col min="10498" max="10499" width="10.625" style="1" customWidth="1"/>
    <col min="10500" max="10501" width="9.875" style="1" bestFit="1" customWidth="1"/>
    <col min="10502" max="10749" width="9" style="1"/>
    <col min="10750" max="10750" width="13.125" style="1" customWidth="1"/>
    <col min="10751" max="10751" width="21.75" style="1" customWidth="1"/>
    <col min="10752" max="10752" width="17.875" style="1" customWidth="1"/>
    <col min="10753" max="10753" width="11.125" style="1" customWidth="1"/>
    <col min="10754" max="10755" width="10.625" style="1" customWidth="1"/>
    <col min="10756" max="10757" width="9.875" style="1" bestFit="1" customWidth="1"/>
    <col min="10758" max="11005" width="9" style="1"/>
    <col min="11006" max="11006" width="13.125" style="1" customWidth="1"/>
    <col min="11007" max="11007" width="21.75" style="1" customWidth="1"/>
    <col min="11008" max="11008" width="17.875" style="1" customWidth="1"/>
    <col min="11009" max="11009" width="11.125" style="1" customWidth="1"/>
    <col min="11010" max="11011" width="10.625" style="1" customWidth="1"/>
    <col min="11012" max="11013" width="9.875" style="1" bestFit="1" customWidth="1"/>
    <col min="11014" max="11261" width="9" style="1"/>
    <col min="11262" max="11262" width="13.125" style="1" customWidth="1"/>
    <col min="11263" max="11263" width="21.75" style="1" customWidth="1"/>
    <col min="11264" max="11264" width="17.875" style="1" customWidth="1"/>
    <col min="11265" max="11265" width="11.125" style="1" customWidth="1"/>
    <col min="11266" max="11267" width="10.625" style="1" customWidth="1"/>
    <col min="11268" max="11269" width="9.875" style="1" bestFit="1" customWidth="1"/>
    <col min="11270" max="11517" width="9" style="1"/>
    <col min="11518" max="11518" width="13.125" style="1" customWidth="1"/>
    <col min="11519" max="11519" width="21.75" style="1" customWidth="1"/>
    <col min="11520" max="11520" width="17.875" style="1" customWidth="1"/>
    <col min="11521" max="11521" width="11.125" style="1" customWidth="1"/>
    <col min="11522" max="11523" width="10.625" style="1" customWidth="1"/>
    <col min="11524" max="11525" width="9.875" style="1" bestFit="1" customWidth="1"/>
    <col min="11526" max="11773" width="9" style="1"/>
    <col min="11774" max="11774" width="13.125" style="1" customWidth="1"/>
    <col min="11775" max="11775" width="21.75" style="1" customWidth="1"/>
    <col min="11776" max="11776" width="17.875" style="1" customWidth="1"/>
    <col min="11777" max="11777" width="11.125" style="1" customWidth="1"/>
    <col min="11778" max="11779" width="10.625" style="1" customWidth="1"/>
    <col min="11780" max="11781" width="9.875" style="1" bestFit="1" customWidth="1"/>
    <col min="11782" max="12029" width="9" style="1"/>
    <col min="12030" max="12030" width="13.125" style="1" customWidth="1"/>
    <col min="12031" max="12031" width="21.75" style="1" customWidth="1"/>
    <col min="12032" max="12032" width="17.875" style="1" customWidth="1"/>
    <col min="12033" max="12033" width="11.125" style="1" customWidth="1"/>
    <col min="12034" max="12035" width="10.625" style="1" customWidth="1"/>
    <col min="12036" max="12037" width="9.875" style="1" bestFit="1" customWidth="1"/>
    <col min="12038" max="12285" width="9" style="1"/>
    <col min="12286" max="12286" width="13.125" style="1" customWidth="1"/>
    <col min="12287" max="12287" width="21.75" style="1" customWidth="1"/>
    <col min="12288" max="12288" width="17.875" style="1" customWidth="1"/>
    <col min="12289" max="12289" width="11.125" style="1" customWidth="1"/>
    <col min="12290" max="12291" width="10.625" style="1" customWidth="1"/>
    <col min="12292" max="12293" width="9.875" style="1" bestFit="1" customWidth="1"/>
    <col min="12294" max="12541" width="9" style="1"/>
    <col min="12542" max="12542" width="13.125" style="1" customWidth="1"/>
    <col min="12543" max="12543" width="21.75" style="1" customWidth="1"/>
    <col min="12544" max="12544" width="17.875" style="1" customWidth="1"/>
    <col min="12545" max="12545" width="11.125" style="1" customWidth="1"/>
    <col min="12546" max="12547" width="10.625" style="1" customWidth="1"/>
    <col min="12548" max="12549" width="9.875" style="1" bestFit="1" customWidth="1"/>
    <col min="12550" max="12797" width="9" style="1"/>
    <col min="12798" max="12798" width="13.125" style="1" customWidth="1"/>
    <col min="12799" max="12799" width="21.75" style="1" customWidth="1"/>
    <col min="12800" max="12800" width="17.875" style="1" customWidth="1"/>
    <col min="12801" max="12801" width="11.125" style="1" customWidth="1"/>
    <col min="12802" max="12803" width="10.625" style="1" customWidth="1"/>
    <col min="12804" max="12805" width="9.875" style="1" bestFit="1" customWidth="1"/>
    <col min="12806" max="13053" width="9" style="1"/>
    <col min="13054" max="13054" width="13.125" style="1" customWidth="1"/>
    <col min="13055" max="13055" width="21.75" style="1" customWidth="1"/>
    <col min="13056" max="13056" width="17.875" style="1" customWidth="1"/>
    <col min="13057" max="13057" width="11.125" style="1" customWidth="1"/>
    <col min="13058" max="13059" width="10.625" style="1" customWidth="1"/>
    <col min="13060" max="13061" width="9.875" style="1" bestFit="1" customWidth="1"/>
    <col min="13062" max="13309" width="9" style="1"/>
    <col min="13310" max="13310" width="13.125" style="1" customWidth="1"/>
    <col min="13311" max="13311" width="21.75" style="1" customWidth="1"/>
    <col min="13312" max="13312" width="17.875" style="1" customWidth="1"/>
    <col min="13313" max="13313" width="11.125" style="1" customWidth="1"/>
    <col min="13314" max="13315" width="10.625" style="1" customWidth="1"/>
    <col min="13316" max="13317" width="9.875" style="1" bestFit="1" customWidth="1"/>
    <col min="13318" max="13565" width="9" style="1"/>
    <col min="13566" max="13566" width="13.125" style="1" customWidth="1"/>
    <col min="13567" max="13567" width="21.75" style="1" customWidth="1"/>
    <col min="13568" max="13568" width="17.875" style="1" customWidth="1"/>
    <col min="13569" max="13569" width="11.125" style="1" customWidth="1"/>
    <col min="13570" max="13571" width="10.625" style="1" customWidth="1"/>
    <col min="13572" max="13573" width="9.875" style="1" bestFit="1" customWidth="1"/>
    <col min="13574" max="13821" width="9" style="1"/>
    <col min="13822" max="13822" width="13.125" style="1" customWidth="1"/>
    <col min="13823" max="13823" width="21.75" style="1" customWidth="1"/>
    <col min="13824" max="13824" width="17.875" style="1" customWidth="1"/>
    <col min="13825" max="13825" width="11.125" style="1" customWidth="1"/>
    <col min="13826" max="13827" width="10.625" style="1" customWidth="1"/>
    <col min="13828" max="13829" width="9.875" style="1" bestFit="1" customWidth="1"/>
    <col min="13830" max="14077" width="9" style="1"/>
    <col min="14078" max="14078" width="13.125" style="1" customWidth="1"/>
    <col min="14079" max="14079" width="21.75" style="1" customWidth="1"/>
    <col min="14080" max="14080" width="17.875" style="1" customWidth="1"/>
    <col min="14081" max="14081" width="11.125" style="1" customWidth="1"/>
    <col min="14082" max="14083" width="10.625" style="1" customWidth="1"/>
    <col min="14084" max="14085" width="9.875" style="1" bestFit="1" customWidth="1"/>
    <col min="14086" max="14333" width="9" style="1"/>
    <col min="14334" max="14334" width="13.125" style="1" customWidth="1"/>
    <col min="14335" max="14335" width="21.75" style="1" customWidth="1"/>
    <col min="14336" max="14336" width="17.875" style="1" customWidth="1"/>
    <col min="14337" max="14337" width="11.125" style="1" customWidth="1"/>
    <col min="14338" max="14339" width="10.625" style="1" customWidth="1"/>
    <col min="14340" max="14341" width="9.875" style="1" bestFit="1" customWidth="1"/>
    <col min="14342" max="14589" width="9" style="1"/>
    <col min="14590" max="14590" width="13.125" style="1" customWidth="1"/>
    <col min="14591" max="14591" width="21.75" style="1" customWidth="1"/>
    <col min="14592" max="14592" width="17.875" style="1" customWidth="1"/>
    <col min="14593" max="14593" width="11.125" style="1" customWidth="1"/>
    <col min="14594" max="14595" width="10.625" style="1" customWidth="1"/>
    <col min="14596" max="14597" width="9.875" style="1" bestFit="1" customWidth="1"/>
    <col min="14598" max="14845" width="9" style="1"/>
    <col min="14846" max="14846" width="13.125" style="1" customWidth="1"/>
    <col min="14847" max="14847" width="21.75" style="1" customWidth="1"/>
    <col min="14848" max="14848" width="17.875" style="1" customWidth="1"/>
    <col min="14849" max="14849" width="11.125" style="1" customWidth="1"/>
    <col min="14850" max="14851" width="10.625" style="1" customWidth="1"/>
    <col min="14852" max="14853" width="9.875" style="1" bestFit="1" customWidth="1"/>
    <col min="14854" max="15101" width="9" style="1"/>
    <col min="15102" max="15102" width="13.125" style="1" customWidth="1"/>
    <col min="15103" max="15103" width="21.75" style="1" customWidth="1"/>
    <col min="15104" max="15104" width="17.875" style="1" customWidth="1"/>
    <col min="15105" max="15105" width="11.125" style="1" customWidth="1"/>
    <col min="15106" max="15107" width="10.625" style="1" customWidth="1"/>
    <col min="15108" max="15109" width="9.875" style="1" bestFit="1" customWidth="1"/>
    <col min="15110" max="15357" width="9" style="1"/>
    <col min="15358" max="15358" width="13.125" style="1" customWidth="1"/>
    <col min="15359" max="15359" width="21.75" style="1" customWidth="1"/>
    <col min="15360" max="15360" width="17.875" style="1" customWidth="1"/>
    <col min="15361" max="15361" width="11.125" style="1" customWidth="1"/>
    <col min="15362" max="15363" width="10.625" style="1" customWidth="1"/>
    <col min="15364" max="15365" width="9.875" style="1" bestFit="1" customWidth="1"/>
    <col min="15366" max="15613" width="9" style="1"/>
    <col min="15614" max="15614" width="13.125" style="1" customWidth="1"/>
    <col min="15615" max="15615" width="21.75" style="1" customWidth="1"/>
    <col min="15616" max="15616" width="17.875" style="1" customWidth="1"/>
    <col min="15617" max="15617" width="11.125" style="1" customWidth="1"/>
    <col min="15618" max="15619" width="10.625" style="1" customWidth="1"/>
    <col min="15620" max="15621" width="9.875" style="1" bestFit="1" customWidth="1"/>
    <col min="15622" max="15869" width="9" style="1"/>
    <col min="15870" max="15870" width="13.125" style="1" customWidth="1"/>
    <col min="15871" max="15871" width="21.75" style="1" customWidth="1"/>
    <col min="15872" max="15872" width="17.875" style="1" customWidth="1"/>
    <col min="15873" max="15873" width="11.125" style="1" customWidth="1"/>
    <col min="15874" max="15875" width="10.625" style="1" customWidth="1"/>
    <col min="15876" max="15877" width="9.875" style="1" bestFit="1" customWidth="1"/>
    <col min="15878" max="16125" width="9" style="1"/>
    <col min="16126" max="16126" width="13.125" style="1" customWidth="1"/>
    <col min="16127" max="16127" width="21.75" style="1" customWidth="1"/>
    <col min="16128" max="16128" width="17.875" style="1" customWidth="1"/>
    <col min="16129" max="16129" width="11.125" style="1" customWidth="1"/>
    <col min="16130" max="16131" width="10.625" style="1" customWidth="1"/>
    <col min="16132" max="16133" width="9.875" style="1" bestFit="1" customWidth="1"/>
    <col min="16134" max="16384" width="9" style="1"/>
  </cols>
  <sheetData>
    <row r="3" spans="1:10">
      <c r="A3" s="1" t="s">
        <v>20</v>
      </c>
      <c r="B3" s="1" t="s">
        <v>21</v>
      </c>
    </row>
    <row r="4" spans="1:10">
      <c r="A4" s="1" t="s">
        <v>22</v>
      </c>
      <c r="B4" s="1" t="s">
        <v>48</v>
      </c>
    </row>
    <row r="5" spans="1:10">
      <c r="A5" s="1" t="s">
        <v>23</v>
      </c>
      <c r="B5" s="1" t="s">
        <v>404</v>
      </c>
    </row>
    <row r="6" spans="1:10">
      <c r="A6" s="1" t="s">
        <v>24</v>
      </c>
      <c r="B6" s="1" t="s">
        <v>25</v>
      </c>
    </row>
    <row r="7" spans="1:10">
      <c r="A7" s="1" t="s">
        <v>26</v>
      </c>
      <c r="B7" s="1" t="s">
        <v>27</v>
      </c>
    </row>
    <row r="8" spans="1:10">
      <c r="A8" s="1" t="s">
        <v>28</v>
      </c>
      <c r="B8" s="1" t="s">
        <v>914</v>
      </c>
    </row>
    <row r="9" spans="1:10">
      <c r="A9" s="1" t="s">
        <v>29</v>
      </c>
      <c r="B9" s="1" t="s">
        <v>30</v>
      </c>
    </row>
    <row r="10" spans="1:10" ht="14.3">
      <c r="A10" s="1" t="s">
        <v>31</v>
      </c>
      <c r="B10" s="29" t="s">
        <v>32</v>
      </c>
    </row>
    <row r="11" spans="1:10">
      <c r="A11" s="1" t="s">
        <v>33</v>
      </c>
      <c r="B11" s="1" t="s">
        <v>34</v>
      </c>
    </row>
    <row r="13" spans="1:10">
      <c r="A13" s="780" t="s">
        <v>35</v>
      </c>
      <c r="B13" s="564" t="s">
        <v>36</v>
      </c>
      <c r="C13" s="564" t="s">
        <v>37</v>
      </c>
      <c r="D13" s="477">
        <v>45395</v>
      </c>
      <c r="E13" s="477">
        <v>45401</v>
      </c>
      <c r="F13" s="477">
        <v>45488</v>
      </c>
      <c r="G13" s="477">
        <v>45536</v>
      </c>
      <c r="H13" s="477">
        <v>45647</v>
      </c>
      <c r="I13" s="477">
        <v>45653</v>
      </c>
      <c r="J13" s="477">
        <v>45665</v>
      </c>
    </row>
    <row r="14" spans="1:10">
      <c r="A14" s="170"/>
      <c r="B14" s="159"/>
      <c r="C14" s="159"/>
      <c r="D14" s="237">
        <v>45400</v>
      </c>
      <c r="E14" s="237">
        <v>45487</v>
      </c>
      <c r="F14" s="237">
        <v>45535</v>
      </c>
      <c r="G14" s="237">
        <v>45646</v>
      </c>
      <c r="H14" s="237">
        <v>45652</v>
      </c>
      <c r="I14" s="237">
        <v>45664</v>
      </c>
      <c r="J14" s="237">
        <v>45747</v>
      </c>
    </row>
    <row r="15" spans="1:10" ht="14.3">
      <c r="A15" s="780" t="s">
        <v>44</v>
      </c>
      <c r="B15" s="1239" t="s">
        <v>1072</v>
      </c>
      <c r="C15" s="478" t="s">
        <v>38</v>
      </c>
      <c r="D15" s="555">
        <v>347</v>
      </c>
      <c r="E15" s="555">
        <v>293</v>
      </c>
      <c r="F15" s="555">
        <v>320</v>
      </c>
      <c r="G15" s="555">
        <v>293</v>
      </c>
      <c r="H15" s="555">
        <v>320</v>
      </c>
      <c r="I15" s="555">
        <v>371</v>
      </c>
      <c r="J15" s="555">
        <v>293</v>
      </c>
    </row>
    <row r="16" spans="1:10" ht="14.3">
      <c r="A16" s="170" t="s">
        <v>45</v>
      </c>
      <c r="B16" s="1240" t="s">
        <v>1072</v>
      </c>
      <c r="C16" s="553" t="s">
        <v>39</v>
      </c>
      <c r="D16" s="555">
        <f t="shared" ref="D16:J16" si="0">+D15</f>
        <v>347</v>
      </c>
      <c r="E16" s="555">
        <f t="shared" si="0"/>
        <v>293</v>
      </c>
      <c r="F16" s="555">
        <f t="shared" si="0"/>
        <v>320</v>
      </c>
      <c r="G16" s="555">
        <f t="shared" si="0"/>
        <v>293</v>
      </c>
      <c r="H16" s="555">
        <f t="shared" si="0"/>
        <v>320</v>
      </c>
      <c r="I16" s="555">
        <f t="shared" si="0"/>
        <v>371</v>
      </c>
      <c r="J16" s="555">
        <f t="shared" si="0"/>
        <v>293</v>
      </c>
    </row>
    <row r="17" spans="1:10" ht="14.3">
      <c r="A17" s="170" t="s">
        <v>44</v>
      </c>
      <c r="B17" s="1240" t="s">
        <v>1072</v>
      </c>
      <c r="C17" s="553" t="s">
        <v>40</v>
      </c>
      <c r="D17" s="555">
        <f t="shared" ref="D17:J17" si="1">+D15+79</f>
        <v>426</v>
      </c>
      <c r="E17" s="555">
        <f t="shared" si="1"/>
        <v>372</v>
      </c>
      <c r="F17" s="555">
        <f t="shared" si="1"/>
        <v>399</v>
      </c>
      <c r="G17" s="555">
        <f t="shared" si="1"/>
        <v>372</v>
      </c>
      <c r="H17" s="555">
        <f t="shared" si="1"/>
        <v>399</v>
      </c>
      <c r="I17" s="555">
        <f t="shared" si="1"/>
        <v>450</v>
      </c>
      <c r="J17" s="555">
        <f t="shared" si="1"/>
        <v>372</v>
      </c>
    </row>
    <row r="18" spans="1:10" ht="14.3">
      <c r="A18" s="170" t="s">
        <v>44</v>
      </c>
      <c r="B18" s="1240" t="s">
        <v>1072</v>
      </c>
      <c r="C18" s="553" t="s">
        <v>41</v>
      </c>
      <c r="D18" s="555">
        <f t="shared" ref="D18:J18" si="2">+D15+41</f>
        <v>388</v>
      </c>
      <c r="E18" s="555">
        <f t="shared" si="2"/>
        <v>334</v>
      </c>
      <c r="F18" s="555">
        <f t="shared" si="2"/>
        <v>361</v>
      </c>
      <c r="G18" s="555">
        <f t="shared" si="2"/>
        <v>334</v>
      </c>
      <c r="H18" s="555">
        <f t="shared" si="2"/>
        <v>361</v>
      </c>
      <c r="I18" s="555">
        <f t="shared" si="2"/>
        <v>412</v>
      </c>
      <c r="J18" s="555">
        <f t="shared" si="2"/>
        <v>334</v>
      </c>
    </row>
    <row r="19" spans="1:10" ht="14.3">
      <c r="A19" s="396" t="s">
        <v>44</v>
      </c>
      <c r="B19" s="1241" t="s">
        <v>1072</v>
      </c>
      <c r="C19" s="238" t="s">
        <v>42</v>
      </c>
      <c r="D19" s="240">
        <f t="shared" ref="D19:J19" si="3">+D15+20</f>
        <v>367</v>
      </c>
      <c r="E19" s="240">
        <f t="shared" si="3"/>
        <v>313</v>
      </c>
      <c r="F19" s="240">
        <f t="shared" si="3"/>
        <v>340</v>
      </c>
      <c r="G19" s="240">
        <f t="shared" si="3"/>
        <v>313</v>
      </c>
      <c r="H19" s="240">
        <f t="shared" si="3"/>
        <v>340</v>
      </c>
      <c r="I19" s="240">
        <f t="shared" si="3"/>
        <v>391</v>
      </c>
      <c r="J19" s="240">
        <f t="shared" si="3"/>
        <v>313</v>
      </c>
    </row>
    <row r="20" spans="1:10" ht="14.3">
      <c r="A20" s="780" t="s">
        <v>44</v>
      </c>
      <c r="B20" s="1239" t="s">
        <v>1073</v>
      </c>
      <c r="C20" s="478" t="s">
        <v>38</v>
      </c>
      <c r="D20" s="555">
        <v>381</v>
      </c>
      <c r="E20" s="555">
        <v>313</v>
      </c>
      <c r="F20" s="555">
        <v>353</v>
      </c>
      <c r="G20" s="555">
        <v>313</v>
      </c>
      <c r="H20" s="555">
        <v>353</v>
      </c>
      <c r="I20" s="555">
        <v>403</v>
      </c>
      <c r="J20" s="555">
        <v>313</v>
      </c>
    </row>
    <row r="21" spans="1:10" ht="14.3">
      <c r="A21" s="170" t="s">
        <v>45</v>
      </c>
      <c r="B21" s="1240" t="s">
        <v>1073</v>
      </c>
      <c r="C21" s="553" t="s">
        <v>39</v>
      </c>
      <c r="D21" s="555">
        <f t="shared" ref="D21:J21" si="4">+D20</f>
        <v>381</v>
      </c>
      <c r="E21" s="555">
        <f t="shared" si="4"/>
        <v>313</v>
      </c>
      <c r="F21" s="555">
        <f t="shared" si="4"/>
        <v>353</v>
      </c>
      <c r="G21" s="555">
        <f t="shared" si="4"/>
        <v>313</v>
      </c>
      <c r="H21" s="555">
        <f t="shared" si="4"/>
        <v>353</v>
      </c>
      <c r="I21" s="555">
        <f t="shared" si="4"/>
        <v>403</v>
      </c>
      <c r="J21" s="555">
        <f t="shared" si="4"/>
        <v>313</v>
      </c>
    </row>
    <row r="22" spans="1:10" ht="14.3">
      <c r="A22" s="170" t="s">
        <v>44</v>
      </c>
      <c r="B22" s="1240" t="s">
        <v>1073</v>
      </c>
      <c r="C22" s="553" t="s">
        <v>40</v>
      </c>
      <c r="D22" s="555">
        <f t="shared" ref="D22:J22" si="5">+D20+79</f>
        <v>460</v>
      </c>
      <c r="E22" s="555">
        <f t="shared" si="5"/>
        <v>392</v>
      </c>
      <c r="F22" s="555">
        <f t="shared" si="5"/>
        <v>432</v>
      </c>
      <c r="G22" s="555">
        <f t="shared" si="5"/>
        <v>392</v>
      </c>
      <c r="H22" s="555">
        <f t="shared" si="5"/>
        <v>432</v>
      </c>
      <c r="I22" s="555">
        <f t="shared" si="5"/>
        <v>482</v>
      </c>
      <c r="J22" s="555">
        <f t="shared" si="5"/>
        <v>392</v>
      </c>
    </row>
    <row r="23" spans="1:10" ht="14.3">
      <c r="A23" s="170" t="s">
        <v>44</v>
      </c>
      <c r="B23" s="1240" t="s">
        <v>1073</v>
      </c>
      <c r="C23" s="553" t="s">
        <v>41</v>
      </c>
      <c r="D23" s="555">
        <f t="shared" ref="D23:J23" si="6">+D20+41</f>
        <v>422</v>
      </c>
      <c r="E23" s="555">
        <f t="shared" si="6"/>
        <v>354</v>
      </c>
      <c r="F23" s="555">
        <f t="shared" si="6"/>
        <v>394</v>
      </c>
      <c r="G23" s="555">
        <f t="shared" si="6"/>
        <v>354</v>
      </c>
      <c r="H23" s="555">
        <f t="shared" si="6"/>
        <v>394</v>
      </c>
      <c r="I23" s="555">
        <f t="shared" si="6"/>
        <v>444</v>
      </c>
      <c r="J23" s="555">
        <f t="shared" si="6"/>
        <v>354</v>
      </c>
    </row>
    <row r="24" spans="1:10" ht="14.3">
      <c r="A24" s="396" t="s">
        <v>44</v>
      </c>
      <c r="B24" s="1241" t="s">
        <v>1073</v>
      </c>
      <c r="C24" s="238" t="s">
        <v>42</v>
      </c>
      <c r="D24" s="240">
        <f t="shared" ref="D24:J24" si="7">+D20+20</f>
        <v>401</v>
      </c>
      <c r="E24" s="240">
        <f t="shared" si="7"/>
        <v>333</v>
      </c>
      <c r="F24" s="240">
        <f t="shared" si="7"/>
        <v>373</v>
      </c>
      <c r="G24" s="240">
        <f t="shared" si="7"/>
        <v>333</v>
      </c>
      <c r="H24" s="240">
        <f t="shared" si="7"/>
        <v>373</v>
      </c>
      <c r="I24" s="240">
        <f t="shared" si="7"/>
        <v>423</v>
      </c>
      <c r="J24" s="240">
        <f t="shared" si="7"/>
        <v>333</v>
      </c>
    </row>
    <row r="25" spans="1:10" ht="14.3">
      <c r="A25" s="780" t="s">
        <v>44</v>
      </c>
      <c r="B25" s="1239" t="s">
        <v>1074</v>
      </c>
      <c r="C25" s="478" t="s">
        <v>38</v>
      </c>
      <c r="D25" s="555">
        <v>433</v>
      </c>
      <c r="E25" s="555">
        <v>348</v>
      </c>
      <c r="F25" s="555">
        <v>390</v>
      </c>
      <c r="G25" s="555">
        <v>348</v>
      </c>
      <c r="H25" s="555">
        <v>390</v>
      </c>
      <c r="I25" s="555">
        <v>438</v>
      </c>
      <c r="J25" s="555">
        <v>348</v>
      </c>
    </row>
    <row r="26" spans="1:10" ht="14.3">
      <c r="A26" s="170" t="s">
        <v>45</v>
      </c>
      <c r="B26" s="1240" t="s">
        <v>1074</v>
      </c>
      <c r="C26" s="553" t="s">
        <v>39</v>
      </c>
      <c r="D26" s="555">
        <f t="shared" ref="D26:J26" si="8">+D25</f>
        <v>433</v>
      </c>
      <c r="E26" s="555">
        <f t="shared" si="8"/>
        <v>348</v>
      </c>
      <c r="F26" s="555">
        <f t="shared" si="8"/>
        <v>390</v>
      </c>
      <c r="G26" s="555">
        <f t="shared" si="8"/>
        <v>348</v>
      </c>
      <c r="H26" s="555">
        <f t="shared" si="8"/>
        <v>390</v>
      </c>
      <c r="I26" s="555">
        <f t="shared" si="8"/>
        <v>438</v>
      </c>
      <c r="J26" s="555">
        <f t="shared" si="8"/>
        <v>348</v>
      </c>
    </row>
    <row r="27" spans="1:10" ht="14.3">
      <c r="A27" s="170" t="s">
        <v>44</v>
      </c>
      <c r="B27" s="1240" t="s">
        <v>1074</v>
      </c>
      <c r="C27" s="553" t="s">
        <v>40</v>
      </c>
      <c r="D27" s="555">
        <f t="shared" ref="D27:J27" si="9">+D25+79</f>
        <v>512</v>
      </c>
      <c r="E27" s="555">
        <f t="shared" si="9"/>
        <v>427</v>
      </c>
      <c r="F27" s="555">
        <f t="shared" si="9"/>
        <v>469</v>
      </c>
      <c r="G27" s="555">
        <f t="shared" si="9"/>
        <v>427</v>
      </c>
      <c r="H27" s="555">
        <f t="shared" si="9"/>
        <v>469</v>
      </c>
      <c r="I27" s="555">
        <f t="shared" si="9"/>
        <v>517</v>
      </c>
      <c r="J27" s="555">
        <f t="shared" si="9"/>
        <v>427</v>
      </c>
    </row>
    <row r="28" spans="1:10" ht="14.3">
      <c r="A28" s="170" t="s">
        <v>44</v>
      </c>
      <c r="B28" s="1240" t="s">
        <v>1074</v>
      </c>
      <c r="C28" s="553" t="s">
        <v>41</v>
      </c>
      <c r="D28" s="555">
        <f t="shared" ref="D28:J28" si="10">+D25+41</f>
        <v>474</v>
      </c>
      <c r="E28" s="555">
        <f t="shared" si="10"/>
        <v>389</v>
      </c>
      <c r="F28" s="555">
        <f t="shared" si="10"/>
        <v>431</v>
      </c>
      <c r="G28" s="555">
        <f t="shared" si="10"/>
        <v>389</v>
      </c>
      <c r="H28" s="555">
        <f t="shared" si="10"/>
        <v>431</v>
      </c>
      <c r="I28" s="555">
        <f t="shared" si="10"/>
        <v>479</v>
      </c>
      <c r="J28" s="555">
        <f t="shared" si="10"/>
        <v>389</v>
      </c>
    </row>
    <row r="29" spans="1:10" ht="14.3">
      <c r="A29" s="396" t="s">
        <v>44</v>
      </c>
      <c r="B29" s="1241" t="s">
        <v>1074</v>
      </c>
      <c r="C29" s="238" t="s">
        <v>42</v>
      </c>
      <c r="D29" s="240">
        <f t="shared" ref="D29:J29" si="11">+D25+20</f>
        <v>453</v>
      </c>
      <c r="E29" s="240">
        <f t="shared" si="11"/>
        <v>368</v>
      </c>
      <c r="F29" s="240">
        <f t="shared" si="11"/>
        <v>410</v>
      </c>
      <c r="G29" s="240">
        <f t="shared" si="11"/>
        <v>368</v>
      </c>
      <c r="H29" s="240">
        <f t="shared" si="11"/>
        <v>410</v>
      </c>
      <c r="I29" s="240">
        <f t="shared" si="11"/>
        <v>458</v>
      </c>
      <c r="J29" s="240">
        <f t="shared" si="11"/>
        <v>368</v>
      </c>
    </row>
    <row r="30" spans="1:10" ht="14.3">
      <c r="A30" s="1242" t="s">
        <v>1075</v>
      </c>
      <c r="B30" s="1239" t="s">
        <v>1076</v>
      </c>
      <c r="C30" s="478" t="s">
        <v>38</v>
      </c>
      <c r="D30" s="555">
        <v>668</v>
      </c>
      <c r="E30" s="555">
        <v>557</v>
      </c>
      <c r="F30" s="555">
        <v>569</v>
      </c>
      <c r="G30" s="555">
        <v>557</v>
      </c>
      <c r="H30" s="555">
        <v>569</v>
      </c>
      <c r="I30" s="555">
        <v>641</v>
      </c>
      <c r="J30" s="555">
        <v>557</v>
      </c>
    </row>
    <row r="31" spans="1:10" ht="14.3">
      <c r="A31" s="1242" t="s">
        <v>1075</v>
      </c>
      <c r="B31" s="1240" t="s">
        <v>1076</v>
      </c>
      <c r="C31" s="553" t="s">
        <v>39</v>
      </c>
      <c r="D31" s="555">
        <f t="shared" ref="D31:J31" si="12">+D30</f>
        <v>668</v>
      </c>
      <c r="E31" s="555">
        <f t="shared" si="12"/>
        <v>557</v>
      </c>
      <c r="F31" s="555">
        <f t="shared" si="12"/>
        <v>569</v>
      </c>
      <c r="G31" s="555">
        <f t="shared" si="12"/>
        <v>557</v>
      </c>
      <c r="H31" s="555">
        <f t="shared" si="12"/>
        <v>569</v>
      </c>
      <c r="I31" s="555">
        <f t="shared" si="12"/>
        <v>641</v>
      </c>
      <c r="J31" s="555">
        <f t="shared" si="12"/>
        <v>557</v>
      </c>
    </row>
    <row r="32" spans="1:10" ht="14.3">
      <c r="A32" s="1242" t="s">
        <v>1075</v>
      </c>
      <c r="B32" s="1240" t="s">
        <v>1076</v>
      </c>
      <c r="C32" s="553" t="s">
        <v>40</v>
      </c>
      <c r="D32" s="555">
        <f t="shared" ref="D32:J32" si="13">+D30+116</f>
        <v>784</v>
      </c>
      <c r="E32" s="555">
        <f t="shared" si="13"/>
        <v>673</v>
      </c>
      <c r="F32" s="555">
        <f t="shared" si="13"/>
        <v>685</v>
      </c>
      <c r="G32" s="555">
        <f t="shared" si="13"/>
        <v>673</v>
      </c>
      <c r="H32" s="555">
        <f t="shared" si="13"/>
        <v>685</v>
      </c>
      <c r="I32" s="555">
        <f t="shared" si="13"/>
        <v>757</v>
      </c>
      <c r="J32" s="555">
        <f t="shared" si="13"/>
        <v>673</v>
      </c>
    </row>
    <row r="33" spans="1:10" ht="14.3">
      <c r="A33" s="1242" t="s">
        <v>1075</v>
      </c>
      <c r="B33" s="1240" t="s">
        <v>1076</v>
      </c>
      <c r="C33" s="553" t="s">
        <v>41</v>
      </c>
      <c r="D33" s="555">
        <f t="shared" ref="D33:J33" si="14">+D30+60</f>
        <v>728</v>
      </c>
      <c r="E33" s="555">
        <f t="shared" si="14"/>
        <v>617</v>
      </c>
      <c r="F33" s="555">
        <f t="shared" si="14"/>
        <v>629</v>
      </c>
      <c r="G33" s="555">
        <f t="shared" si="14"/>
        <v>617</v>
      </c>
      <c r="H33" s="555">
        <f t="shared" si="14"/>
        <v>629</v>
      </c>
      <c r="I33" s="555">
        <f t="shared" si="14"/>
        <v>701</v>
      </c>
      <c r="J33" s="555">
        <f t="shared" si="14"/>
        <v>617</v>
      </c>
    </row>
    <row r="34" spans="1:10" ht="14.3">
      <c r="A34" s="1243" t="s">
        <v>1075</v>
      </c>
      <c r="B34" s="1241" t="s">
        <v>1076</v>
      </c>
      <c r="C34" s="238" t="s">
        <v>42</v>
      </c>
      <c r="D34" s="240">
        <f t="shared" ref="D34:J34" si="15">+D30+20</f>
        <v>688</v>
      </c>
      <c r="E34" s="240">
        <f t="shared" si="15"/>
        <v>577</v>
      </c>
      <c r="F34" s="240">
        <f t="shared" si="15"/>
        <v>589</v>
      </c>
      <c r="G34" s="240">
        <f t="shared" si="15"/>
        <v>577</v>
      </c>
      <c r="H34" s="240">
        <f t="shared" si="15"/>
        <v>589</v>
      </c>
      <c r="I34" s="240">
        <f t="shared" si="15"/>
        <v>661</v>
      </c>
      <c r="J34" s="240">
        <f t="shared" si="15"/>
        <v>577</v>
      </c>
    </row>
    <row r="35" spans="1:10" ht="14.3">
      <c r="A35" s="1242" t="s">
        <v>1075</v>
      </c>
      <c r="B35" s="1239" t="s">
        <v>1077</v>
      </c>
      <c r="C35" s="478" t="s">
        <v>38</v>
      </c>
      <c r="D35" s="555">
        <v>704</v>
      </c>
      <c r="E35" s="555">
        <v>660</v>
      </c>
      <c r="F35" s="555">
        <v>710</v>
      </c>
      <c r="G35" s="555">
        <v>660</v>
      </c>
      <c r="H35" s="555">
        <v>710</v>
      </c>
      <c r="I35" s="555">
        <v>778</v>
      </c>
      <c r="J35" s="555">
        <v>660</v>
      </c>
    </row>
    <row r="36" spans="1:10" ht="14.3">
      <c r="A36" s="1242" t="s">
        <v>1075</v>
      </c>
      <c r="B36" s="1240" t="s">
        <v>1077</v>
      </c>
      <c r="C36" s="553" t="s">
        <v>39</v>
      </c>
      <c r="D36" s="555">
        <f t="shared" ref="D36:J36" si="16">+D35</f>
        <v>704</v>
      </c>
      <c r="E36" s="555">
        <f t="shared" si="16"/>
        <v>660</v>
      </c>
      <c r="F36" s="555">
        <f t="shared" si="16"/>
        <v>710</v>
      </c>
      <c r="G36" s="555">
        <f t="shared" si="16"/>
        <v>660</v>
      </c>
      <c r="H36" s="555">
        <f t="shared" si="16"/>
        <v>710</v>
      </c>
      <c r="I36" s="555">
        <f t="shared" si="16"/>
        <v>778</v>
      </c>
      <c r="J36" s="555">
        <f t="shared" si="16"/>
        <v>660</v>
      </c>
    </row>
    <row r="37" spans="1:10" ht="14.3">
      <c r="A37" s="1242" t="s">
        <v>1075</v>
      </c>
      <c r="B37" s="1240" t="s">
        <v>1077</v>
      </c>
      <c r="C37" s="553" t="s">
        <v>40</v>
      </c>
      <c r="D37" s="555">
        <f t="shared" ref="D37:J37" si="17">+D35+116</f>
        <v>820</v>
      </c>
      <c r="E37" s="555">
        <f t="shared" si="17"/>
        <v>776</v>
      </c>
      <c r="F37" s="555">
        <f t="shared" si="17"/>
        <v>826</v>
      </c>
      <c r="G37" s="555">
        <f t="shared" si="17"/>
        <v>776</v>
      </c>
      <c r="H37" s="555">
        <f t="shared" si="17"/>
        <v>826</v>
      </c>
      <c r="I37" s="555">
        <f t="shared" si="17"/>
        <v>894</v>
      </c>
      <c r="J37" s="555">
        <f t="shared" si="17"/>
        <v>776</v>
      </c>
    </row>
    <row r="38" spans="1:10" ht="14.3">
      <c r="A38" s="1242" t="s">
        <v>1075</v>
      </c>
      <c r="B38" s="1240" t="s">
        <v>1077</v>
      </c>
      <c r="C38" s="553" t="s">
        <v>41</v>
      </c>
      <c r="D38" s="555">
        <f t="shared" ref="D38:J38" si="18">+D35+60</f>
        <v>764</v>
      </c>
      <c r="E38" s="555">
        <f t="shared" si="18"/>
        <v>720</v>
      </c>
      <c r="F38" s="555">
        <f t="shared" si="18"/>
        <v>770</v>
      </c>
      <c r="G38" s="555">
        <f t="shared" si="18"/>
        <v>720</v>
      </c>
      <c r="H38" s="555">
        <f t="shared" si="18"/>
        <v>770</v>
      </c>
      <c r="I38" s="555">
        <f t="shared" si="18"/>
        <v>838</v>
      </c>
      <c r="J38" s="555">
        <f t="shared" si="18"/>
        <v>720</v>
      </c>
    </row>
    <row r="39" spans="1:10" ht="14.3">
      <c r="A39" s="1243" t="s">
        <v>1075</v>
      </c>
      <c r="B39" s="1241" t="s">
        <v>1077</v>
      </c>
      <c r="C39" s="238" t="s">
        <v>42</v>
      </c>
      <c r="D39" s="240">
        <f t="shared" ref="D39:J39" si="19">+D35+20</f>
        <v>724</v>
      </c>
      <c r="E39" s="240">
        <f t="shared" si="19"/>
        <v>680</v>
      </c>
      <c r="F39" s="240">
        <f t="shared" si="19"/>
        <v>730</v>
      </c>
      <c r="G39" s="240">
        <f t="shared" si="19"/>
        <v>680</v>
      </c>
      <c r="H39" s="240">
        <f t="shared" si="19"/>
        <v>730</v>
      </c>
      <c r="I39" s="240">
        <f t="shared" si="19"/>
        <v>798</v>
      </c>
      <c r="J39" s="240">
        <f t="shared" si="19"/>
        <v>680</v>
      </c>
    </row>
    <row r="40" spans="1:10" ht="14.3">
      <c r="A40" s="1242" t="s">
        <v>47</v>
      </c>
      <c r="B40" s="1239" t="s">
        <v>1078</v>
      </c>
      <c r="C40" s="478" t="s">
        <v>38</v>
      </c>
      <c r="D40" s="555">
        <v>971</v>
      </c>
      <c r="E40" s="555">
        <v>668</v>
      </c>
      <c r="F40" s="555">
        <v>975</v>
      </c>
      <c r="G40" s="555">
        <v>668</v>
      </c>
      <c r="H40" s="555">
        <v>975</v>
      </c>
      <c r="I40" s="555">
        <v>1168</v>
      </c>
      <c r="J40" s="555">
        <v>668</v>
      </c>
    </row>
    <row r="41" spans="1:10" ht="14.3">
      <c r="A41" s="1242" t="s">
        <v>47</v>
      </c>
      <c r="B41" s="1240" t="s">
        <v>1078</v>
      </c>
      <c r="C41" s="553" t="s">
        <v>53</v>
      </c>
      <c r="D41" s="555">
        <f t="shared" ref="D41:J41" si="20">+D40</f>
        <v>971</v>
      </c>
      <c r="E41" s="555">
        <f t="shared" si="20"/>
        <v>668</v>
      </c>
      <c r="F41" s="555">
        <f t="shared" si="20"/>
        <v>975</v>
      </c>
      <c r="G41" s="555">
        <f t="shared" si="20"/>
        <v>668</v>
      </c>
      <c r="H41" s="555">
        <f t="shared" si="20"/>
        <v>975</v>
      </c>
      <c r="I41" s="555">
        <f t="shared" si="20"/>
        <v>1168</v>
      </c>
      <c r="J41" s="555">
        <f t="shared" si="20"/>
        <v>668</v>
      </c>
    </row>
    <row r="42" spans="1:10" ht="14.3">
      <c r="A42" s="1242" t="s">
        <v>47</v>
      </c>
      <c r="B42" s="1240" t="s">
        <v>1078</v>
      </c>
      <c r="C42" s="553" t="s">
        <v>200</v>
      </c>
      <c r="D42" s="555">
        <f t="shared" ref="D42:J42" si="21">+D40+60</f>
        <v>1031</v>
      </c>
      <c r="E42" s="555">
        <f t="shared" si="21"/>
        <v>728</v>
      </c>
      <c r="F42" s="555">
        <f t="shared" si="21"/>
        <v>1035</v>
      </c>
      <c r="G42" s="555">
        <f t="shared" si="21"/>
        <v>728</v>
      </c>
      <c r="H42" s="555">
        <f t="shared" si="21"/>
        <v>1035</v>
      </c>
      <c r="I42" s="555">
        <f t="shared" si="21"/>
        <v>1228</v>
      </c>
      <c r="J42" s="555">
        <f t="shared" si="21"/>
        <v>728</v>
      </c>
    </row>
    <row r="43" spans="1:10" ht="14.3">
      <c r="A43" s="1243" t="s">
        <v>47</v>
      </c>
      <c r="B43" s="1241" t="s">
        <v>1078</v>
      </c>
      <c r="C43" s="238" t="s">
        <v>50</v>
      </c>
      <c r="D43" s="240">
        <f t="shared" ref="D43:J43" si="22">+D40+20</f>
        <v>991</v>
      </c>
      <c r="E43" s="240">
        <f t="shared" si="22"/>
        <v>688</v>
      </c>
      <c r="F43" s="240">
        <f t="shared" si="22"/>
        <v>995</v>
      </c>
      <c r="G43" s="240">
        <f t="shared" si="22"/>
        <v>688</v>
      </c>
      <c r="H43" s="240">
        <f t="shared" si="22"/>
        <v>995</v>
      </c>
      <c r="I43" s="240">
        <f t="shared" si="22"/>
        <v>1188</v>
      </c>
      <c r="J43" s="240">
        <f t="shared" si="22"/>
        <v>688</v>
      </c>
    </row>
    <row r="44" spans="1:10">
      <c r="A44" s="151"/>
    </row>
    <row r="45" spans="1:10" ht="16.3">
      <c r="A45" s="1244" t="s">
        <v>1061</v>
      </c>
      <c r="B45" s="1245"/>
    </row>
    <row r="46" spans="1:10" ht="16.3">
      <c r="A46" s="1246" t="s">
        <v>1062</v>
      </c>
      <c r="B46" s="230"/>
    </row>
    <row r="47" spans="1:10" ht="16.3">
      <c r="A47" s="1246" t="s">
        <v>1063</v>
      </c>
      <c r="B47" s="230"/>
    </row>
    <row r="48" spans="1:10" ht="16.3">
      <c r="A48" s="787" t="s">
        <v>1064</v>
      </c>
      <c r="B48" s="230"/>
    </row>
    <row r="49" spans="1:2" ht="16.3">
      <c r="A49" s="1247" t="s">
        <v>1065</v>
      </c>
    </row>
    <row r="50" spans="1:2" ht="16.3">
      <c r="A50" s="1246" t="s">
        <v>1066</v>
      </c>
    </row>
    <row r="51" spans="1:2" ht="16.3">
      <c r="A51" s="1246" t="s">
        <v>1067</v>
      </c>
    </row>
    <row r="52" spans="1:2">
      <c r="A52" s="1" t="s">
        <v>810</v>
      </c>
    </row>
    <row r="54" spans="1:2" ht="14.3">
      <c r="A54" s="364" t="s">
        <v>1031</v>
      </c>
      <c r="B54" s="36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F29"/>
  <sheetViews>
    <sheetView workbookViewId="0"/>
  </sheetViews>
  <sheetFormatPr defaultColWidth="9" defaultRowHeight="12.9"/>
  <cols>
    <col min="1" max="1" width="16.625" style="1" customWidth="1"/>
    <col min="2" max="2" width="28.625" style="1" customWidth="1"/>
    <col min="3" max="3" width="19.625" style="1" customWidth="1"/>
    <col min="4" max="6" width="9.625" style="1" customWidth="1"/>
    <col min="7" max="16384" width="9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48</v>
      </c>
    </row>
    <row r="5" spans="1:6">
      <c r="A5" s="1" t="s">
        <v>23</v>
      </c>
      <c r="B5" s="1" t="s">
        <v>1068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936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3" spans="1:6">
      <c r="A13" s="780" t="s">
        <v>35</v>
      </c>
      <c r="B13" s="478" t="s">
        <v>36</v>
      </c>
      <c r="C13" s="564" t="s">
        <v>37</v>
      </c>
      <c r="D13" s="477">
        <v>45397</v>
      </c>
      <c r="E13" s="477">
        <v>45474</v>
      </c>
      <c r="F13" s="477">
        <v>45536</v>
      </c>
    </row>
    <row r="14" spans="1:6">
      <c r="A14" s="396"/>
      <c r="B14" s="238"/>
      <c r="C14" s="159"/>
      <c r="D14" s="237">
        <v>45473</v>
      </c>
      <c r="E14" s="237">
        <v>45535</v>
      </c>
      <c r="F14" s="237">
        <v>45649</v>
      </c>
    </row>
    <row r="15" spans="1:6" ht="14.3">
      <c r="A15" s="170" t="s">
        <v>44</v>
      </c>
      <c r="B15" s="478" t="s">
        <v>197</v>
      </c>
      <c r="C15" s="478" t="s">
        <v>38</v>
      </c>
      <c r="D15" s="784">
        <v>40</v>
      </c>
      <c r="E15" s="784">
        <v>50</v>
      </c>
      <c r="F15" s="784">
        <v>40</v>
      </c>
    </row>
    <row r="16" spans="1:6" ht="14.3">
      <c r="A16" s="170" t="s">
        <v>45</v>
      </c>
      <c r="B16" s="553" t="s">
        <v>197</v>
      </c>
      <c r="C16" s="553" t="s">
        <v>39</v>
      </c>
      <c r="D16" s="555">
        <f>+D15</f>
        <v>40</v>
      </c>
      <c r="E16" s="555">
        <f>+E15</f>
        <v>50</v>
      </c>
      <c r="F16" s="555">
        <f>+F15</f>
        <v>40</v>
      </c>
    </row>
    <row r="17" spans="1:6" ht="14.3">
      <c r="A17" s="396" t="s">
        <v>44</v>
      </c>
      <c r="B17" s="553" t="s">
        <v>197</v>
      </c>
      <c r="C17" s="553" t="s">
        <v>42</v>
      </c>
      <c r="D17" s="240">
        <f>+D15+13</f>
        <v>53</v>
      </c>
      <c r="E17" s="240">
        <f>+E15+13</f>
        <v>63</v>
      </c>
      <c r="F17" s="240">
        <f>+F15+13</f>
        <v>53</v>
      </c>
    </row>
    <row r="18" spans="1:6" ht="14.3">
      <c r="A18" s="170" t="s">
        <v>44</v>
      </c>
      <c r="B18" s="478" t="s">
        <v>177</v>
      </c>
      <c r="C18" s="478" t="s">
        <v>38</v>
      </c>
      <c r="D18" s="784">
        <v>47</v>
      </c>
      <c r="E18" s="784">
        <v>58</v>
      </c>
      <c r="F18" s="784">
        <v>47</v>
      </c>
    </row>
    <row r="19" spans="1:6" ht="14.3">
      <c r="A19" s="170" t="s">
        <v>45</v>
      </c>
      <c r="B19" s="553" t="s">
        <v>177</v>
      </c>
      <c r="C19" s="553" t="s">
        <v>39</v>
      </c>
      <c r="D19" s="555">
        <f>+D18</f>
        <v>47</v>
      </c>
      <c r="E19" s="555">
        <f>+E18</f>
        <v>58</v>
      </c>
      <c r="F19" s="555">
        <f>+F18</f>
        <v>47</v>
      </c>
    </row>
    <row r="20" spans="1:6" ht="14.3">
      <c r="A20" s="170" t="s">
        <v>44</v>
      </c>
      <c r="B20" s="553" t="s">
        <v>177</v>
      </c>
      <c r="C20" s="553" t="s">
        <v>40</v>
      </c>
      <c r="D20" s="555">
        <f>+D18+30</f>
        <v>77</v>
      </c>
      <c r="E20" s="555">
        <f>+E18+30</f>
        <v>88</v>
      </c>
      <c r="F20" s="555">
        <f>+F18+30</f>
        <v>77</v>
      </c>
    </row>
    <row r="21" spans="1:6" ht="14.3">
      <c r="A21" s="170" t="s">
        <v>44</v>
      </c>
      <c r="B21" s="553" t="s">
        <v>177</v>
      </c>
      <c r="C21" s="553" t="s">
        <v>41</v>
      </c>
      <c r="D21" s="555">
        <f>+D18+30</f>
        <v>77</v>
      </c>
      <c r="E21" s="555">
        <f>+E18+30</f>
        <v>88</v>
      </c>
      <c r="F21" s="555">
        <f>+F18+30</f>
        <v>77</v>
      </c>
    </row>
    <row r="22" spans="1:6" ht="14.3">
      <c r="A22" s="396" t="s">
        <v>44</v>
      </c>
      <c r="B22" s="238" t="s">
        <v>177</v>
      </c>
      <c r="C22" s="238" t="s">
        <v>42</v>
      </c>
      <c r="D22" s="240">
        <f>+D20+13</f>
        <v>90</v>
      </c>
      <c r="E22" s="240">
        <f>+E20+13</f>
        <v>101</v>
      </c>
      <c r="F22" s="240">
        <f>+F20+13</f>
        <v>90</v>
      </c>
    </row>
    <row r="23" spans="1:6">
      <c r="A23" s="790"/>
    </row>
    <row r="24" spans="1:6" ht="16.3">
      <c r="A24" s="791" t="s">
        <v>1070</v>
      </c>
    </row>
    <row r="25" spans="1:6" ht="16.3">
      <c r="A25" s="792" t="s">
        <v>1071</v>
      </c>
    </row>
    <row r="26" spans="1:6" ht="16.3">
      <c r="A26" s="792" t="s">
        <v>417</v>
      </c>
    </row>
    <row r="27" spans="1:6" ht="16.3">
      <c r="A27" s="787"/>
    </row>
    <row r="28" spans="1:6" ht="16.3">
      <c r="A28" s="794"/>
    </row>
    <row r="29" spans="1:6" ht="14.3">
      <c r="A29" s="364" t="s">
        <v>1031</v>
      </c>
      <c r="B29" s="36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F62"/>
  <sheetViews>
    <sheetView zoomScale="85" zoomScaleNormal="85" workbookViewId="0"/>
  </sheetViews>
  <sheetFormatPr defaultColWidth="9" defaultRowHeight="12.9"/>
  <cols>
    <col min="1" max="1" width="16.625" style="1" customWidth="1"/>
    <col min="2" max="2" width="45.75" style="1" customWidth="1"/>
    <col min="3" max="3" width="19.625" style="1" customWidth="1"/>
    <col min="4" max="6" width="10.375" style="1" customWidth="1"/>
    <col min="7" max="16384" width="9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165</v>
      </c>
    </row>
    <row r="5" spans="1:6">
      <c r="A5" s="1" t="s">
        <v>23</v>
      </c>
      <c r="B5" s="1" t="s">
        <v>695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936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4" spans="1:6">
      <c r="A14" s="780" t="s">
        <v>35</v>
      </c>
      <c r="B14" s="478" t="s">
        <v>36</v>
      </c>
      <c r="C14" s="564" t="s">
        <v>37</v>
      </c>
      <c r="D14" s="477">
        <v>45397</v>
      </c>
      <c r="E14" s="477">
        <v>45458</v>
      </c>
      <c r="F14" s="477">
        <v>45550</v>
      </c>
    </row>
    <row r="15" spans="1:6">
      <c r="A15" s="396"/>
      <c r="B15" s="238"/>
      <c r="C15" s="159"/>
      <c r="D15" s="237">
        <v>45457</v>
      </c>
      <c r="E15" s="237">
        <v>45535</v>
      </c>
      <c r="F15" s="237">
        <v>45641</v>
      </c>
    </row>
    <row r="16" spans="1:6" ht="14.3">
      <c r="A16" s="170" t="s">
        <v>44</v>
      </c>
      <c r="B16" s="478" t="s">
        <v>1003</v>
      </c>
      <c r="C16" s="478" t="s">
        <v>38</v>
      </c>
      <c r="D16" s="784">
        <v>193</v>
      </c>
      <c r="E16" s="784">
        <v>260</v>
      </c>
      <c r="F16" s="784">
        <v>193</v>
      </c>
    </row>
    <row r="17" spans="1:6" ht="14.3">
      <c r="A17" s="170" t="s">
        <v>45</v>
      </c>
      <c r="B17" s="553" t="s">
        <v>1003</v>
      </c>
      <c r="C17" s="553" t="s">
        <v>39</v>
      </c>
      <c r="D17" s="555">
        <f>+D16</f>
        <v>193</v>
      </c>
      <c r="E17" s="555">
        <f>+E16</f>
        <v>260</v>
      </c>
      <c r="F17" s="555">
        <f>+F16</f>
        <v>193</v>
      </c>
    </row>
    <row r="18" spans="1:6" ht="14.3">
      <c r="A18" s="170" t="s">
        <v>44</v>
      </c>
      <c r="B18" s="553" t="s">
        <v>1003</v>
      </c>
      <c r="C18" s="553" t="s">
        <v>40</v>
      </c>
      <c r="D18" s="555">
        <f>+D16+54</f>
        <v>247</v>
      </c>
      <c r="E18" s="555">
        <f>+E16+54</f>
        <v>314</v>
      </c>
      <c r="F18" s="555">
        <f>+F16+54</f>
        <v>247</v>
      </c>
    </row>
    <row r="19" spans="1:6" ht="14.3">
      <c r="A19" s="170" t="s">
        <v>44</v>
      </c>
      <c r="B19" s="553" t="s">
        <v>1003</v>
      </c>
      <c r="C19" s="553" t="s">
        <v>41</v>
      </c>
      <c r="D19" s="555">
        <f>+D16+27</f>
        <v>220</v>
      </c>
      <c r="E19" s="555">
        <f>+E16+27</f>
        <v>287</v>
      </c>
      <c r="F19" s="555">
        <f>+F16+27</f>
        <v>220</v>
      </c>
    </row>
    <row r="20" spans="1:6" ht="14.3">
      <c r="A20" s="396" t="s">
        <v>44</v>
      </c>
      <c r="B20" s="553" t="s">
        <v>1003</v>
      </c>
      <c r="C20" s="553" t="s">
        <v>42</v>
      </c>
      <c r="D20" s="240">
        <f>+D16+15</f>
        <v>208</v>
      </c>
      <c r="E20" s="240">
        <f>+E16+15</f>
        <v>275</v>
      </c>
      <c r="F20" s="240">
        <f>+F16+15</f>
        <v>208</v>
      </c>
    </row>
    <row r="21" spans="1:6" ht="14.3">
      <c r="A21" s="170" t="s">
        <v>44</v>
      </c>
      <c r="B21" s="478" t="s">
        <v>1005</v>
      </c>
      <c r="C21" s="478" t="s">
        <v>38</v>
      </c>
      <c r="D21" s="784">
        <v>274</v>
      </c>
      <c r="E21" s="784">
        <v>361</v>
      </c>
      <c r="F21" s="784">
        <v>274</v>
      </c>
    </row>
    <row r="22" spans="1:6" ht="14.3">
      <c r="A22" s="170" t="s">
        <v>45</v>
      </c>
      <c r="B22" s="553" t="s">
        <v>1005</v>
      </c>
      <c r="C22" s="553" t="s">
        <v>39</v>
      </c>
      <c r="D22" s="555">
        <f>+D21</f>
        <v>274</v>
      </c>
      <c r="E22" s="555">
        <f>+E21</f>
        <v>361</v>
      </c>
      <c r="F22" s="555">
        <f>+F21</f>
        <v>274</v>
      </c>
    </row>
    <row r="23" spans="1:6" ht="14.3">
      <c r="A23" s="170" t="s">
        <v>44</v>
      </c>
      <c r="B23" s="553" t="s">
        <v>1005</v>
      </c>
      <c r="C23" s="553" t="s">
        <v>40</v>
      </c>
      <c r="D23" s="555">
        <f>+D21+65</f>
        <v>339</v>
      </c>
      <c r="E23" s="555">
        <f>+E21+65</f>
        <v>426</v>
      </c>
      <c r="F23" s="555">
        <f>+F21+65</f>
        <v>339</v>
      </c>
    </row>
    <row r="24" spans="1:6" ht="14.3">
      <c r="A24" s="170" t="s">
        <v>44</v>
      </c>
      <c r="B24" s="553" t="s">
        <v>1005</v>
      </c>
      <c r="C24" s="553" t="s">
        <v>41</v>
      </c>
      <c r="D24" s="555">
        <f>+D21+34</f>
        <v>308</v>
      </c>
      <c r="E24" s="555">
        <f>+E21+34</f>
        <v>395</v>
      </c>
      <c r="F24" s="555">
        <f>+F21+34</f>
        <v>308</v>
      </c>
    </row>
    <row r="25" spans="1:6" ht="14.3">
      <c r="A25" s="396" t="s">
        <v>44</v>
      </c>
      <c r="B25" s="238" t="s">
        <v>1005</v>
      </c>
      <c r="C25" s="553" t="s">
        <v>42</v>
      </c>
      <c r="D25" s="240">
        <f>+D21+25</f>
        <v>299</v>
      </c>
      <c r="E25" s="240">
        <f>+E21+25</f>
        <v>386</v>
      </c>
      <c r="F25" s="240">
        <f>+F21+25</f>
        <v>299</v>
      </c>
    </row>
    <row r="26" spans="1:6">
      <c r="A26" s="170" t="s">
        <v>44</v>
      </c>
      <c r="B26" s="478" t="s">
        <v>1006</v>
      </c>
      <c r="C26" s="478" t="s">
        <v>38</v>
      </c>
      <c r="D26" s="785">
        <v>300</v>
      </c>
      <c r="E26" s="785">
        <v>393</v>
      </c>
      <c r="F26" s="785">
        <v>300</v>
      </c>
    </row>
    <row r="27" spans="1:6" ht="14.3">
      <c r="A27" s="170" t="s">
        <v>45</v>
      </c>
      <c r="B27" s="553" t="s">
        <v>1006</v>
      </c>
      <c r="C27" s="553" t="s">
        <v>39</v>
      </c>
      <c r="D27" s="555">
        <f>+D26</f>
        <v>300</v>
      </c>
      <c r="E27" s="555">
        <f>+E26</f>
        <v>393</v>
      </c>
      <c r="F27" s="555">
        <f>+F26</f>
        <v>300</v>
      </c>
    </row>
    <row r="28" spans="1:6" ht="14.3">
      <c r="A28" s="170" t="s">
        <v>44</v>
      </c>
      <c r="B28" s="553" t="s">
        <v>1006</v>
      </c>
      <c r="C28" s="553" t="s">
        <v>40</v>
      </c>
      <c r="D28" s="555">
        <f>+D26+65</f>
        <v>365</v>
      </c>
      <c r="E28" s="555">
        <f>+E26+65</f>
        <v>458</v>
      </c>
      <c r="F28" s="555">
        <f>+F26+65</f>
        <v>365</v>
      </c>
    </row>
    <row r="29" spans="1:6" ht="14.3">
      <c r="A29" s="170" t="s">
        <v>44</v>
      </c>
      <c r="B29" s="553" t="s">
        <v>1006</v>
      </c>
      <c r="C29" s="553" t="s">
        <v>41</v>
      </c>
      <c r="D29" s="555">
        <f>+D26+34</f>
        <v>334</v>
      </c>
      <c r="E29" s="555">
        <f>+E26+34</f>
        <v>427</v>
      </c>
      <c r="F29" s="555">
        <f>+F26+34</f>
        <v>334</v>
      </c>
    </row>
    <row r="30" spans="1:6" ht="14.3">
      <c r="A30" s="396" t="s">
        <v>44</v>
      </c>
      <c r="B30" s="238" t="s">
        <v>1006</v>
      </c>
      <c r="C30" s="238" t="s">
        <v>42</v>
      </c>
      <c r="D30" s="240">
        <f>+D26+25</f>
        <v>325</v>
      </c>
      <c r="E30" s="240">
        <f>+E26+25</f>
        <v>418</v>
      </c>
      <c r="F30" s="240">
        <f>+F26+25</f>
        <v>325</v>
      </c>
    </row>
    <row r="31" spans="1:6" ht="14.3">
      <c r="A31" s="780" t="s">
        <v>783</v>
      </c>
      <c r="B31" s="478" t="s">
        <v>1081</v>
      </c>
      <c r="C31" s="478" t="s">
        <v>38</v>
      </c>
      <c r="D31" s="784">
        <v>315</v>
      </c>
      <c r="E31" s="784">
        <v>419</v>
      </c>
      <c r="F31" s="784">
        <v>315</v>
      </c>
    </row>
    <row r="32" spans="1:6">
      <c r="A32" s="170" t="s">
        <v>783</v>
      </c>
      <c r="B32" s="553" t="s">
        <v>1081</v>
      </c>
      <c r="C32" s="553" t="s">
        <v>39</v>
      </c>
      <c r="D32" s="554">
        <f>+D31</f>
        <v>315</v>
      </c>
      <c r="E32" s="554">
        <f>+E31</f>
        <v>419</v>
      </c>
      <c r="F32" s="554">
        <f>+F31</f>
        <v>315</v>
      </c>
    </row>
    <row r="33" spans="1:6">
      <c r="A33" s="170" t="s">
        <v>783</v>
      </c>
      <c r="B33" s="553" t="s">
        <v>1081</v>
      </c>
      <c r="C33" s="553" t="s">
        <v>40</v>
      </c>
      <c r="D33" s="554">
        <f>+D31+73</f>
        <v>388</v>
      </c>
      <c r="E33" s="554">
        <f>+E31+73</f>
        <v>492</v>
      </c>
      <c r="F33" s="554">
        <f>+F31+73</f>
        <v>388</v>
      </c>
    </row>
    <row r="34" spans="1:6">
      <c r="A34" s="170" t="s">
        <v>783</v>
      </c>
      <c r="B34" s="553" t="s">
        <v>1081</v>
      </c>
      <c r="C34" s="553" t="s">
        <v>41</v>
      </c>
      <c r="D34" s="554">
        <f>+D31+60</f>
        <v>375</v>
      </c>
      <c r="E34" s="554">
        <f>+E31+60</f>
        <v>479</v>
      </c>
      <c r="F34" s="554">
        <f>+F31+60</f>
        <v>375</v>
      </c>
    </row>
    <row r="35" spans="1:6">
      <c r="A35" s="396" t="s">
        <v>783</v>
      </c>
      <c r="B35" s="238" t="s">
        <v>1081</v>
      </c>
      <c r="C35" s="238" t="s">
        <v>42</v>
      </c>
      <c r="D35" s="239">
        <f>+D31+32</f>
        <v>347</v>
      </c>
      <c r="E35" s="239">
        <f>+E31+32</f>
        <v>451</v>
      </c>
      <c r="F35" s="239">
        <f>+F31+32</f>
        <v>347</v>
      </c>
    </row>
    <row r="36" spans="1:6" ht="14.3">
      <c r="A36" s="780" t="s">
        <v>783</v>
      </c>
      <c r="B36" s="478" t="s">
        <v>1082</v>
      </c>
      <c r="C36" s="478" t="s">
        <v>38</v>
      </c>
      <c r="D36" s="784">
        <v>348</v>
      </c>
      <c r="E36" s="784">
        <v>157</v>
      </c>
      <c r="F36" s="784">
        <v>348</v>
      </c>
    </row>
    <row r="37" spans="1:6">
      <c r="A37" s="170" t="s">
        <v>783</v>
      </c>
      <c r="B37" s="553" t="s">
        <v>1082</v>
      </c>
      <c r="C37" s="553" t="s">
        <v>39</v>
      </c>
      <c r="D37" s="554">
        <f>+D36</f>
        <v>348</v>
      </c>
      <c r="E37" s="554">
        <f>+E36</f>
        <v>157</v>
      </c>
      <c r="F37" s="554">
        <f>+F36</f>
        <v>348</v>
      </c>
    </row>
    <row r="38" spans="1:6">
      <c r="A38" s="170" t="s">
        <v>783</v>
      </c>
      <c r="B38" s="553" t="s">
        <v>1082</v>
      </c>
      <c r="C38" s="553" t="s">
        <v>40</v>
      </c>
      <c r="D38" s="554">
        <f>+D36+73</f>
        <v>421</v>
      </c>
      <c r="E38" s="554">
        <f>+E36+73</f>
        <v>230</v>
      </c>
      <c r="F38" s="554">
        <f>+F36+73</f>
        <v>421</v>
      </c>
    </row>
    <row r="39" spans="1:6">
      <c r="A39" s="170" t="s">
        <v>783</v>
      </c>
      <c r="B39" s="553" t="s">
        <v>1082</v>
      </c>
      <c r="C39" s="553" t="s">
        <v>41</v>
      </c>
      <c r="D39" s="554">
        <f>+D36+60</f>
        <v>408</v>
      </c>
      <c r="E39" s="554">
        <f>+E36+60</f>
        <v>217</v>
      </c>
      <c r="F39" s="554">
        <f>+F36+60</f>
        <v>408</v>
      </c>
    </row>
    <row r="40" spans="1:6">
      <c r="A40" s="396" t="s">
        <v>783</v>
      </c>
      <c r="B40" s="238" t="s">
        <v>1082</v>
      </c>
      <c r="C40" s="553" t="s">
        <v>42</v>
      </c>
      <c r="D40" s="239">
        <f>+D36+32</f>
        <v>380</v>
      </c>
      <c r="E40" s="239">
        <f>+E36+32</f>
        <v>189</v>
      </c>
      <c r="F40" s="239">
        <f>+F36+32</f>
        <v>380</v>
      </c>
    </row>
    <row r="41" spans="1:6" ht="14.3">
      <c r="A41" s="170" t="s">
        <v>49</v>
      </c>
      <c r="B41" s="478" t="s">
        <v>1083</v>
      </c>
      <c r="C41" s="478" t="s">
        <v>38</v>
      </c>
      <c r="D41" s="784">
        <v>395</v>
      </c>
      <c r="E41" s="784">
        <v>513</v>
      </c>
      <c r="F41" s="784">
        <v>395</v>
      </c>
    </row>
    <row r="42" spans="1:6">
      <c r="A42" s="170" t="s">
        <v>49</v>
      </c>
      <c r="B42" s="553" t="s">
        <v>1083</v>
      </c>
      <c r="C42" s="553" t="s">
        <v>39</v>
      </c>
      <c r="D42" s="554">
        <f>+D41</f>
        <v>395</v>
      </c>
      <c r="E42" s="554">
        <f>+E41</f>
        <v>513</v>
      </c>
      <c r="F42" s="554">
        <f>+F41</f>
        <v>395</v>
      </c>
    </row>
    <row r="43" spans="1:6">
      <c r="A43" s="170" t="s">
        <v>49</v>
      </c>
      <c r="B43" s="553" t="s">
        <v>1083</v>
      </c>
      <c r="C43" s="553" t="s">
        <v>40</v>
      </c>
      <c r="D43" s="554">
        <f>+D41+73</f>
        <v>468</v>
      </c>
      <c r="E43" s="554">
        <f>+E41+73</f>
        <v>586</v>
      </c>
      <c r="F43" s="554">
        <f>+F41+73</f>
        <v>468</v>
      </c>
    </row>
    <row r="44" spans="1:6">
      <c r="A44" s="170" t="s">
        <v>49</v>
      </c>
      <c r="B44" s="553" t="s">
        <v>1083</v>
      </c>
      <c r="C44" s="553" t="s">
        <v>41</v>
      </c>
      <c r="D44" s="554">
        <f>+D41+60</f>
        <v>455</v>
      </c>
      <c r="E44" s="554">
        <f>+E41+60</f>
        <v>573</v>
      </c>
      <c r="F44" s="554">
        <f>+F41+60</f>
        <v>455</v>
      </c>
    </row>
    <row r="45" spans="1:6">
      <c r="A45" s="396" t="s">
        <v>49</v>
      </c>
      <c r="B45" s="238" t="s">
        <v>1083</v>
      </c>
      <c r="C45" s="238" t="s">
        <v>42</v>
      </c>
      <c r="D45" s="239">
        <f>+D41+32</f>
        <v>427</v>
      </c>
      <c r="E45" s="239">
        <f>+E41+32</f>
        <v>545</v>
      </c>
      <c r="F45" s="239">
        <f>+F41+32</f>
        <v>427</v>
      </c>
    </row>
    <row r="46" spans="1:6">
      <c r="A46" s="790"/>
    </row>
    <row r="47" spans="1:6" ht="16.3">
      <c r="A47" s="791" t="s">
        <v>879</v>
      </c>
    </row>
    <row r="48" spans="1:6" ht="16.3">
      <c r="A48" s="792" t="s">
        <v>1012</v>
      </c>
    </row>
    <row r="49" spans="1:2" ht="16.3">
      <c r="A49" s="792" t="s">
        <v>1013</v>
      </c>
    </row>
    <row r="50" spans="1:2" ht="16.3">
      <c r="A50" s="793" t="s">
        <v>1014</v>
      </c>
    </row>
    <row r="51" spans="1:2" ht="16.3">
      <c r="A51" s="793" t="s">
        <v>1015</v>
      </c>
    </row>
    <row r="52" spans="1:2" ht="16.3">
      <c r="A52" s="792" t="s">
        <v>1016</v>
      </c>
    </row>
    <row r="53" spans="1:2" ht="16.3">
      <c r="A53" s="787" t="s">
        <v>1017</v>
      </c>
    </row>
    <row r="54" spans="1:2" ht="16.3">
      <c r="A54" s="787" t="s">
        <v>1018</v>
      </c>
    </row>
    <row r="55" spans="1:2" ht="16.3">
      <c r="A55" s="787" t="s">
        <v>1019</v>
      </c>
    </row>
    <row r="56" spans="1:2" ht="16.3">
      <c r="A56" s="794" t="s">
        <v>1020</v>
      </c>
    </row>
    <row r="57" spans="1:2" ht="16.3">
      <c r="A57" s="1247" t="s">
        <v>417</v>
      </c>
    </row>
    <row r="58" spans="1:2" ht="16.3">
      <c r="A58" s="787" t="s">
        <v>696</v>
      </c>
    </row>
    <row r="59" spans="1:2" ht="16.3">
      <c r="A59" s="794" t="s">
        <v>782</v>
      </c>
    </row>
    <row r="60" spans="1:2" ht="16.3">
      <c r="A60" s="1249"/>
    </row>
    <row r="61" spans="1:2" ht="16.3">
      <c r="A61" s="1249"/>
    </row>
    <row r="62" spans="1:2" ht="14.3">
      <c r="A62" s="364" t="s">
        <v>1027</v>
      </c>
      <c r="B62" s="365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6"/>
  <sheetViews>
    <sheetView workbookViewId="0"/>
  </sheetViews>
  <sheetFormatPr defaultColWidth="9.125" defaultRowHeight="12.9"/>
  <cols>
    <col min="1" max="1" width="16.375" style="1" customWidth="1"/>
    <col min="2" max="2" width="26.875" style="1" bestFit="1" customWidth="1"/>
    <col min="3" max="3" width="18.125" style="1" bestFit="1" customWidth="1"/>
    <col min="4" max="4" width="11" style="1" customWidth="1"/>
    <col min="5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51</v>
      </c>
    </row>
    <row r="5" spans="1:4">
      <c r="A5" s="1" t="s">
        <v>23</v>
      </c>
      <c r="B5" s="1" t="s">
        <v>674</v>
      </c>
    </row>
    <row r="6" spans="1:4">
      <c r="A6" s="1" t="s">
        <v>24</v>
      </c>
      <c r="B6" s="1" t="s">
        <v>279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651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4" spans="1:4" ht="14.3">
      <c r="A14" s="462" t="s">
        <v>35</v>
      </c>
      <c r="B14" s="465" t="s">
        <v>36</v>
      </c>
      <c r="C14" s="463" t="s">
        <v>37</v>
      </c>
      <c r="D14" s="474">
        <v>44994</v>
      </c>
    </row>
    <row r="15" spans="1:4" ht="14.3">
      <c r="A15" s="170"/>
      <c r="B15" s="429"/>
      <c r="C15" s="159"/>
      <c r="D15" s="475">
        <v>45016</v>
      </c>
    </row>
    <row r="16" spans="1:4" ht="14.3">
      <c r="A16" s="465" t="s">
        <v>44</v>
      </c>
      <c r="B16" s="465" t="s">
        <v>271</v>
      </c>
      <c r="C16" s="465" t="s">
        <v>38</v>
      </c>
      <c r="D16" s="214">
        <v>44</v>
      </c>
    </row>
    <row r="17" spans="1:33" ht="14.3">
      <c r="A17" s="207" t="s">
        <v>45</v>
      </c>
      <c r="B17" s="207" t="s">
        <v>271</v>
      </c>
      <c r="C17" s="207" t="s">
        <v>39</v>
      </c>
      <c r="D17" s="214">
        <f>+D16</f>
        <v>44</v>
      </c>
    </row>
    <row r="18" spans="1:33" ht="14.3">
      <c r="A18" s="170" t="s">
        <v>44</v>
      </c>
      <c r="B18" s="207" t="s">
        <v>271</v>
      </c>
      <c r="C18" s="207" t="s">
        <v>40</v>
      </c>
      <c r="D18" s="214">
        <f>+D16+20</f>
        <v>64</v>
      </c>
    </row>
    <row r="19" spans="1:33" ht="14.3">
      <c r="A19" s="170" t="s">
        <v>44</v>
      </c>
      <c r="B19" s="207" t="s">
        <v>271</v>
      </c>
      <c r="C19" s="207" t="s">
        <v>41</v>
      </c>
      <c r="D19" s="214">
        <f>+D16+20</f>
        <v>64</v>
      </c>
    </row>
    <row r="20" spans="1:33" ht="14.3">
      <c r="A20" s="429" t="s">
        <v>44</v>
      </c>
      <c r="B20" s="429" t="s">
        <v>271</v>
      </c>
      <c r="C20" s="429" t="s">
        <v>42</v>
      </c>
      <c r="D20" s="430">
        <f>+D16+8</f>
        <v>52</v>
      </c>
    </row>
    <row r="21" spans="1:33">
      <c r="A21" s="465" t="s">
        <v>44</v>
      </c>
      <c r="B21" s="465" t="s">
        <v>173</v>
      </c>
      <c r="C21" s="465" t="s">
        <v>38</v>
      </c>
      <c r="D21" s="209">
        <v>47</v>
      </c>
    </row>
    <row r="22" spans="1:33" ht="14.3">
      <c r="A22" s="170" t="s">
        <v>45</v>
      </c>
      <c r="B22" s="207" t="s">
        <v>173</v>
      </c>
      <c r="C22" s="207" t="s">
        <v>39</v>
      </c>
      <c r="D22" s="214">
        <f>+D21</f>
        <v>47</v>
      </c>
    </row>
    <row r="23" spans="1:33" ht="14.3">
      <c r="A23" s="170" t="s">
        <v>44</v>
      </c>
      <c r="B23" s="207" t="s">
        <v>173</v>
      </c>
      <c r="C23" s="207" t="s">
        <v>40</v>
      </c>
      <c r="D23" s="214">
        <f>+D21+20</f>
        <v>67</v>
      </c>
    </row>
    <row r="24" spans="1:33" ht="14.3">
      <c r="A24" s="170" t="s">
        <v>44</v>
      </c>
      <c r="B24" s="207" t="s">
        <v>173</v>
      </c>
      <c r="C24" s="207" t="s">
        <v>41</v>
      </c>
      <c r="D24" s="214">
        <f>+D21+20</f>
        <v>67</v>
      </c>
    </row>
    <row r="25" spans="1:33" ht="14.3">
      <c r="A25" s="429" t="s">
        <v>44</v>
      </c>
      <c r="B25" s="429" t="s">
        <v>173</v>
      </c>
      <c r="C25" s="429" t="s">
        <v>42</v>
      </c>
      <c r="D25" s="430">
        <f>+D21+8</f>
        <v>55</v>
      </c>
    </row>
    <row r="26" spans="1:33" ht="14.3">
      <c r="A26" s="465" t="s">
        <v>44</v>
      </c>
      <c r="B26" s="207" t="s">
        <v>675</v>
      </c>
      <c r="C26" s="465" t="s">
        <v>38</v>
      </c>
      <c r="D26" s="214">
        <v>73</v>
      </c>
    </row>
    <row r="27" spans="1:33" ht="14.3">
      <c r="A27" s="170" t="s">
        <v>45</v>
      </c>
      <c r="B27" s="207" t="s">
        <v>675</v>
      </c>
      <c r="C27" s="207" t="s">
        <v>39</v>
      </c>
      <c r="D27" s="214">
        <f>+D26</f>
        <v>73</v>
      </c>
    </row>
    <row r="28" spans="1:33" ht="14.3">
      <c r="A28" s="170" t="s">
        <v>44</v>
      </c>
      <c r="B28" s="207" t="s">
        <v>675</v>
      </c>
      <c r="C28" s="207" t="s">
        <v>40</v>
      </c>
      <c r="D28" s="214">
        <f>+D26+20</f>
        <v>93</v>
      </c>
    </row>
    <row r="29" spans="1:33" ht="14.3">
      <c r="A29" s="170" t="s">
        <v>44</v>
      </c>
      <c r="B29" s="207" t="s">
        <v>675</v>
      </c>
      <c r="C29" s="207" t="s">
        <v>41</v>
      </c>
      <c r="D29" s="214">
        <f>+D26+20</f>
        <v>93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4.3">
      <c r="A30" s="429" t="s">
        <v>44</v>
      </c>
      <c r="B30" s="429" t="s">
        <v>675</v>
      </c>
      <c r="C30" s="429" t="s">
        <v>42</v>
      </c>
      <c r="D30" s="430">
        <f>+D26+8</f>
        <v>81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ht="16.3">
      <c r="A31" s="275" t="s">
        <v>676</v>
      </c>
      <c r="D31" s="34"/>
    </row>
    <row r="32" spans="1:33">
      <c r="A32" s="1" t="s">
        <v>677</v>
      </c>
    </row>
    <row r="33" spans="1:2">
      <c r="A33" s="1" t="s">
        <v>670</v>
      </c>
    </row>
    <row r="34" spans="1:2">
      <c r="A34" s="1" t="s">
        <v>67</v>
      </c>
    </row>
    <row r="36" spans="1:2" ht="14.3">
      <c r="A36" s="381" t="s">
        <v>691</v>
      </c>
      <c r="B36" s="283"/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sqref="A1:XFD1048576"/>
    </sheetView>
  </sheetViews>
  <sheetFormatPr defaultColWidth="9.125" defaultRowHeight="12.9"/>
  <cols>
    <col min="1" max="1" width="16.875" style="1" customWidth="1"/>
    <col min="2" max="2" width="31" style="1" customWidth="1"/>
    <col min="3" max="3" width="19.125" style="1" customWidth="1"/>
    <col min="4" max="6" width="12.375" style="1" customWidth="1"/>
    <col min="7" max="16384" width="9.125" style="1"/>
  </cols>
  <sheetData>
    <row r="2" spans="1:6">
      <c r="A2" s="1" t="s">
        <v>20</v>
      </c>
      <c r="B2" s="1" t="s">
        <v>21</v>
      </c>
    </row>
    <row r="3" spans="1:6">
      <c r="A3" s="1" t="s">
        <v>22</v>
      </c>
      <c r="B3" s="1" t="s">
        <v>60</v>
      </c>
    </row>
    <row r="4" spans="1:6">
      <c r="A4" s="1" t="s">
        <v>23</v>
      </c>
      <c r="B4" s="1" t="s">
        <v>437</v>
      </c>
    </row>
    <row r="5" spans="1:6">
      <c r="A5" s="1" t="s">
        <v>24</v>
      </c>
      <c r="B5" s="1" t="s">
        <v>25</v>
      </c>
    </row>
    <row r="6" spans="1:6">
      <c r="A6" s="1" t="s">
        <v>26</v>
      </c>
      <c r="B6" s="1" t="s">
        <v>27</v>
      </c>
    </row>
    <row r="7" spans="1:6">
      <c r="A7" s="1" t="s">
        <v>28</v>
      </c>
      <c r="B7" s="1" t="s">
        <v>274</v>
      </c>
    </row>
    <row r="8" spans="1:6">
      <c r="A8" s="1" t="s">
        <v>29</v>
      </c>
      <c r="B8" s="1" t="s">
        <v>30</v>
      </c>
    </row>
    <row r="9" spans="1:6" ht="14.3">
      <c r="A9" s="1" t="s">
        <v>31</v>
      </c>
      <c r="B9" s="29" t="s">
        <v>32</v>
      </c>
    </row>
    <row r="10" spans="1:6">
      <c r="A10" s="1" t="s">
        <v>33</v>
      </c>
      <c r="B10" s="1" t="s">
        <v>34</v>
      </c>
    </row>
    <row r="12" spans="1:6">
      <c r="A12" s="40" t="s">
        <v>35</v>
      </c>
      <c r="B12" s="41" t="s">
        <v>36</v>
      </c>
      <c r="C12" s="42" t="s">
        <v>37</v>
      </c>
      <c r="D12" s="217">
        <v>44652</v>
      </c>
      <c r="E12" s="218">
        <v>44743</v>
      </c>
      <c r="F12" s="218">
        <v>44805</v>
      </c>
    </row>
    <row r="13" spans="1:6">
      <c r="A13" s="39"/>
      <c r="B13" s="43"/>
      <c r="C13" s="30"/>
      <c r="D13" s="219">
        <v>44742</v>
      </c>
      <c r="E13" s="220">
        <v>44074</v>
      </c>
      <c r="F13" s="220">
        <v>44910</v>
      </c>
    </row>
    <row r="14" spans="1:6">
      <c r="A14" s="225" t="s">
        <v>49</v>
      </c>
      <c r="B14" s="225" t="s">
        <v>63</v>
      </c>
      <c r="C14" s="225" t="s">
        <v>46</v>
      </c>
      <c r="D14" s="233">
        <v>148</v>
      </c>
      <c r="E14" s="233">
        <v>174</v>
      </c>
      <c r="F14" s="233">
        <v>149</v>
      </c>
    </row>
    <row r="15" spans="1:6">
      <c r="A15" s="207" t="s">
        <v>49</v>
      </c>
      <c r="B15" s="207" t="s">
        <v>63</v>
      </c>
      <c r="C15" s="207" t="s">
        <v>53</v>
      </c>
      <c r="D15" s="209">
        <f>+D14</f>
        <v>148</v>
      </c>
      <c r="E15" s="209">
        <f>+E14</f>
        <v>174</v>
      </c>
      <c r="F15" s="209">
        <f>+F14</f>
        <v>149</v>
      </c>
    </row>
    <row r="16" spans="1:6">
      <c r="A16" s="207" t="s">
        <v>49</v>
      </c>
      <c r="B16" s="207" t="s">
        <v>63</v>
      </c>
      <c r="C16" s="207" t="s">
        <v>436</v>
      </c>
      <c r="D16" s="209">
        <f>+D14</f>
        <v>148</v>
      </c>
      <c r="E16" s="209">
        <f>+E14</f>
        <v>174</v>
      </c>
      <c r="F16" s="209">
        <f>+F14</f>
        <v>149</v>
      </c>
    </row>
    <row r="17" spans="1:6">
      <c r="A17" s="207" t="s">
        <v>49</v>
      </c>
      <c r="B17" s="207" t="s">
        <v>63</v>
      </c>
      <c r="C17" s="207" t="s">
        <v>50</v>
      </c>
      <c r="D17" s="209">
        <f>+D14</f>
        <v>148</v>
      </c>
      <c r="E17" s="209">
        <f>+E14</f>
        <v>174</v>
      </c>
      <c r="F17" s="209">
        <f>+F14</f>
        <v>149</v>
      </c>
    </row>
    <row r="18" spans="1:6">
      <c r="A18" s="238" t="s">
        <v>49</v>
      </c>
      <c r="B18" s="238" t="s">
        <v>63</v>
      </c>
      <c r="C18" s="238" t="s">
        <v>62</v>
      </c>
      <c r="D18" s="239">
        <f>+D14</f>
        <v>148</v>
      </c>
      <c r="E18" s="239">
        <f>+E14</f>
        <v>174</v>
      </c>
      <c r="F18" s="239">
        <f>+F14</f>
        <v>149</v>
      </c>
    </row>
    <row r="20" spans="1:6" ht="16.3">
      <c r="A20" s="49" t="s">
        <v>55</v>
      </c>
    </row>
    <row r="21" spans="1:6" ht="16.3">
      <c r="A21" s="49" t="s">
        <v>379</v>
      </c>
    </row>
    <row r="22" spans="1:6" ht="16.3">
      <c r="A22" s="49" t="s">
        <v>380</v>
      </c>
    </row>
    <row r="23" spans="1:6" ht="16.3">
      <c r="A23" s="49" t="s">
        <v>381</v>
      </c>
    </row>
    <row r="24" spans="1:6" ht="16.3">
      <c r="A24" s="49" t="s">
        <v>56</v>
      </c>
    </row>
    <row r="25" spans="1:6" ht="16.3">
      <c r="A25" s="50" t="s">
        <v>57</v>
      </c>
    </row>
    <row r="26" spans="1:6" ht="16.3">
      <c r="A26" s="50" t="s">
        <v>58</v>
      </c>
    </row>
    <row r="27" spans="1:6" ht="16.3">
      <c r="A27" s="51" t="s">
        <v>59</v>
      </c>
    </row>
    <row r="31" spans="1:6" ht="14.3">
      <c r="A31" s="52" t="s">
        <v>435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sqref="A1:XFD1048576"/>
    </sheetView>
  </sheetViews>
  <sheetFormatPr defaultColWidth="9.125" defaultRowHeight="12.9"/>
  <cols>
    <col min="1" max="1" width="15.875" style="1" customWidth="1"/>
    <col min="2" max="2" width="20" style="1" customWidth="1"/>
    <col min="3" max="3" width="22.25" style="1" customWidth="1"/>
    <col min="4" max="4" width="11.75" style="34" customWidth="1"/>
    <col min="5" max="5" width="10.75" style="1" customWidth="1"/>
    <col min="6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233</v>
      </c>
    </row>
    <row r="5" spans="1:4">
      <c r="A5" s="1" t="s">
        <v>23</v>
      </c>
      <c r="B5" s="1" t="s">
        <v>230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89" t="s">
        <v>35</v>
      </c>
      <c r="B13" s="92" t="s">
        <v>36</v>
      </c>
      <c r="C13" s="81" t="s">
        <v>37</v>
      </c>
      <c r="D13" s="94">
        <v>44594</v>
      </c>
    </row>
    <row r="14" spans="1:4">
      <c r="A14" s="71"/>
      <c r="B14" s="64"/>
      <c r="C14" s="30"/>
      <c r="D14" s="62">
        <v>44651</v>
      </c>
    </row>
    <row r="15" spans="1:4">
      <c r="A15" s="78" t="s">
        <v>47</v>
      </c>
      <c r="B15" s="78" t="s">
        <v>232</v>
      </c>
      <c r="C15" s="78" t="s">
        <v>226</v>
      </c>
      <c r="D15" s="83">
        <v>115</v>
      </c>
    </row>
    <row r="16" spans="1:4">
      <c r="A16" s="78" t="s">
        <v>47</v>
      </c>
      <c r="B16" s="78" t="s">
        <v>232</v>
      </c>
      <c r="C16" s="78" t="s">
        <v>227</v>
      </c>
      <c r="D16" s="83">
        <f>+D15+25</f>
        <v>140</v>
      </c>
    </row>
    <row r="17" spans="1:4">
      <c r="A17" s="78" t="s">
        <v>47</v>
      </c>
      <c r="B17" s="78" t="s">
        <v>232</v>
      </c>
      <c r="C17" s="78" t="s">
        <v>228</v>
      </c>
      <c r="D17" s="83">
        <f>+D15+25</f>
        <v>140</v>
      </c>
    </row>
    <row r="18" spans="1:4" ht="14.3">
      <c r="A18" s="64" t="s">
        <v>47</v>
      </c>
      <c r="B18" s="64" t="s">
        <v>232</v>
      </c>
      <c r="C18" s="67" t="s">
        <v>164</v>
      </c>
      <c r="D18" s="65">
        <f>+D15+5</f>
        <v>120</v>
      </c>
    </row>
    <row r="19" spans="1:4">
      <c r="A19" s="106"/>
    </row>
    <row r="20" spans="1:4" s="35" customFormat="1" ht="14.3">
      <c r="A20" s="109" t="s">
        <v>231</v>
      </c>
      <c r="D20" s="69"/>
    </row>
    <row r="21" spans="1:4" s="35" customFormat="1" ht="14.3">
      <c r="A21" s="107"/>
      <c r="D21" s="69"/>
    </row>
    <row r="22" spans="1:4" s="35" customFormat="1" ht="14.3">
      <c r="A22" s="29" t="s">
        <v>273</v>
      </c>
      <c r="D22" s="69"/>
    </row>
    <row r="23" spans="1:4" s="35" customFormat="1" ht="14.3">
      <c r="A23" s="107"/>
      <c r="D23" s="69"/>
    </row>
    <row r="24" spans="1:4" s="35" customFormat="1" ht="14.3">
      <c r="A24" s="107"/>
      <c r="D24" s="69"/>
    </row>
    <row r="25" spans="1:4" s="35" customFormat="1" ht="14.3">
      <c r="A25" s="108"/>
      <c r="D25" s="69"/>
    </row>
    <row r="26" spans="1:4" s="35" customFormat="1" ht="14.3">
      <c r="A26" s="108"/>
      <c r="D26" s="6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A23" sqref="A23"/>
    </sheetView>
  </sheetViews>
  <sheetFormatPr defaultColWidth="9.125" defaultRowHeight="12.9"/>
  <cols>
    <col min="1" max="1" width="15.875" style="1" customWidth="1"/>
    <col min="2" max="2" width="20" style="1" customWidth="1"/>
    <col min="3" max="3" width="22.25" style="1" customWidth="1"/>
    <col min="4" max="4" width="11.75" style="34" customWidth="1"/>
    <col min="5" max="5" width="10.75" style="1" customWidth="1"/>
    <col min="6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233</v>
      </c>
    </row>
    <row r="5" spans="1:4">
      <c r="A5" s="1" t="s">
        <v>23</v>
      </c>
      <c r="B5" s="1" t="s">
        <v>370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89" t="s">
        <v>35</v>
      </c>
      <c r="B13" s="92" t="s">
        <v>36</v>
      </c>
      <c r="C13" s="81" t="s">
        <v>37</v>
      </c>
      <c r="D13" s="94">
        <v>44606</v>
      </c>
    </row>
    <row r="14" spans="1:4">
      <c r="A14" s="71"/>
      <c r="B14" s="64"/>
      <c r="C14" s="30"/>
      <c r="D14" s="62">
        <v>44651</v>
      </c>
    </row>
    <row r="15" spans="1:4">
      <c r="A15" s="170" t="s">
        <v>44</v>
      </c>
      <c r="B15" s="78" t="s">
        <v>371</v>
      </c>
      <c r="C15" s="180" t="s">
        <v>38</v>
      </c>
      <c r="D15" s="83">
        <v>58</v>
      </c>
    </row>
    <row r="16" spans="1:4">
      <c r="A16" s="170" t="s">
        <v>45</v>
      </c>
      <c r="B16" s="78" t="s">
        <v>371</v>
      </c>
      <c r="C16" s="181" t="s">
        <v>39</v>
      </c>
      <c r="D16" s="83">
        <f>+D15</f>
        <v>58</v>
      </c>
    </row>
    <row r="17" spans="1:4">
      <c r="A17" s="170" t="s">
        <v>44</v>
      </c>
      <c r="B17" s="78" t="s">
        <v>371</v>
      </c>
      <c r="C17" s="182" t="s">
        <v>40</v>
      </c>
      <c r="D17" s="83">
        <f>+D15+34</f>
        <v>92</v>
      </c>
    </row>
    <row r="18" spans="1:4">
      <c r="A18" s="170" t="s">
        <v>44</v>
      </c>
      <c r="B18" s="207" t="s">
        <v>371</v>
      </c>
      <c r="C18" s="181" t="s">
        <v>41</v>
      </c>
      <c r="D18" s="209">
        <f>+D15+18</f>
        <v>76</v>
      </c>
    </row>
    <row r="19" spans="1:4">
      <c r="A19" s="165" t="s">
        <v>44</v>
      </c>
      <c r="B19" s="64" t="s">
        <v>371</v>
      </c>
      <c r="C19" s="183" t="s">
        <v>42</v>
      </c>
      <c r="D19" s="65">
        <f>+D15+14</f>
        <v>72</v>
      </c>
    </row>
    <row r="20" spans="1:4">
      <c r="A20" s="106"/>
    </row>
    <row r="21" spans="1:4" s="35" customFormat="1" ht="14.3">
      <c r="A21" s="109"/>
      <c r="D21" s="69"/>
    </row>
    <row r="22" spans="1:4" s="35" customFormat="1" ht="14.3">
      <c r="A22" s="107"/>
      <c r="D22" s="69"/>
    </row>
    <row r="23" spans="1:4" s="35" customFormat="1" ht="14.3">
      <c r="A23" s="29" t="s">
        <v>374</v>
      </c>
      <c r="D23" s="69"/>
    </row>
    <row r="24" spans="1:4" s="35" customFormat="1" ht="14.3">
      <c r="A24" s="107"/>
      <c r="D24" s="69"/>
    </row>
    <row r="25" spans="1:4" s="35" customFormat="1" ht="14.3">
      <c r="A25" s="107"/>
      <c r="D25" s="69"/>
    </row>
    <row r="26" spans="1:4" s="35" customFormat="1" ht="14.3">
      <c r="A26" s="108"/>
      <c r="D26" s="69"/>
    </row>
    <row r="27" spans="1:4" s="35" customFormat="1" ht="14.3">
      <c r="A27" s="108"/>
      <c r="D27" s="69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topLeftCell="A7" workbookViewId="0">
      <selection activeCell="D13" sqref="D13:D22"/>
    </sheetView>
  </sheetViews>
  <sheetFormatPr defaultRowHeight="12.9"/>
  <cols>
    <col min="1" max="1" width="16.75" style="1" customWidth="1"/>
    <col min="2" max="2" width="18.875" style="1" customWidth="1"/>
    <col min="3" max="3" width="20.25" style="1" customWidth="1"/>
    <col min="4" max="8" width="11" style="1" customWidth="1"/>
    <col min="9" max="252" width="9.125" style="1"/>
    <col min="253" max="253" width="13.125" style="1" customWidth="1"/>
    <col min="254" max="254" width="22.75" style="1" customWidth="1"/>
    <col min="255" max="255" width="20.25" style="1" customWidth="1"/>
    <col min="256" max="256" width="12.75" style="1" customWidth="1"/>
    <col min="257" max="257" width="11.75" style="1" customWidth="1"/>
    <col min="258" max="258" width="12.25" style="1" customWidth="1"/>
    <col min="259" max="259" width="12.375" style="1" customWidth="1"/>
    <col min="260" max="508" width="9.125" style="1"/>
    <col min="509" max="509" width="13.125" style="1" customWidth="1"/>
    <col min="510" max="510" width="22.75" style="1" customWidth="1"/>
    <col min="511" max="511" width="20.25" style="1" customWidth="1"/>
    <col min="512" max="512" width="12.75" style="1" customWidth="1"/>
    <col min="513" max="513" width="11.75" style="1" customWidth="1"/>
    <col min="514" max="514" width="12.25" style="1" customWidth="1"/>
    <col min="515" max="515" width="12.375" style="1" customWidth="1"/>
    <col min="516" max="764" width="9.125" style="1"/>
    <col min="765" max="765" width="13.125" style="1" customWidth="1"/>
    <col min="766" max="766" width="22.75" style="1" customWidth="1"/>
    <col min="767" max="767" width="20.25" style="1" customWidth="1"/>
    <col min="768" max="768" width="12.75" style="1" customWidth="1"/>
    <col min="769" max="769" width="11.75" style="1" customWidth="1"/>
    <col min="770" max="770" width="12.25" style="1" customWidth="1"/>
    <col min="771" max="771" width="12.375" style="1" customWidth="1"/>
    <col min="772" max="1020" width="9.125" style="1"/>
    <col min="1021" max="1021" width="13.125" style="1" customWidth="1"/>
    <col min="1022" max="1022" width="22.75" style="1" customWidth="1"/>
    <col min="1023" max="1023" width="20.25" style="1" customWidth="1"/>
    <col min="1024" max="1024" width="12.75" style="1" customWidth="1"/>
    <col min="1025" max="1025" width="11.75" style="1" customWidth="1"/>
    <col min="1026" max="1026" width="12.25" style="1" customWidth="1"/>
    <col min="1027" max="1027" width="12.375" style="1" customWidth="1"/>
    <col min="1028" max="1276" width="9.125" style="1"/>
    <col min="1277" max="1277" width="13.125" style="1" customWidth="1"/>
    <col min="1278" max="1278" width="22.75" style="1" customWidth="1"/>
    <col min="1279" max="1279" width="20.25" style="1" customWidth="1"/>
    <col min="1280" max="1280" width="12.75" style="1" customWidth="1"/>
    <col min="1281" max="1281" width="11.75" style="1" customWidth="1"/>
    <col min="1282" max="1282" width="12.25" style="1" customWidth="1"/>
    <col min="1283" max="1283" width="12.375" style="1" customWidth="1"/>
    <col min="1284" max="1532" width="9.125" style="1"/>
    <col min="1533" max="1533" width="13.125" style="1" customWidth="1"/>
    <col min="1534" max="1534" width="22.75" style="1" customWidth="1"/>
    <col min="1535" max="1535" width="20.25" style="1" customWidth="1"/>
    <col min="1536" max="1536" width="12.75" style="1" customWidth="1"/>
    <col min="1537" max="1537" width="11.75" style="1" customWidth="1"/>
    <col min="1538" max="1538" width="12.25" style="1" customWidth="1"/>
    <col min="1539" max="1539" width="12.375" style="1" customWidth="1"/>
    <col min="1540" max="1788" width="9.125" style="1"/>
    <col min="1789" max="1789" width="13.125" style="1" customWidth="1"/>
    <col min="1790" max="1790" width="22.75" style="1" customWidth="1"/>
    <col min="1791" max="1791" width="20.25" style="1" customWidth="1"/>
    <col min="1792" max="1792" width="12.75" style="1" customWidth="1"/>
    <col min="1793" max="1793" width="11.75" style="1" customWidth="1"/>
    <col min="1794" max="1794" width="12.25" style="1" customWidth="1"/>
    <col min="1795" max="1795" width="12.375" style="1" customWidth="1"/>
    <col min="1796" max="2044" width="9.125" style="1"/>
    <col min="2045" max="2045" width="13.125" style="1" customWidth="1"/>
    <col min="2046" max="2046" width="22.75" style="1" customWidth="1"/>
    <col min="2047" max="2047" width="20.25" style="1" customWidth="1"/>
    <col min="2048" max="2048" width="12.75" style="1" customWidth="1"/>
    <col min="2049" max="2049" width="11.75" style="1" customWidth="1"/>
    <col min="2050" max="2050" width="12.25" style="1" customWidth="1"/>
    <col min="2051" max="2051" width="12.375" style="1" customWidth="1"/>
    <col min="2052" max="2300" width="9.125" style="1"/>
    <col min="2301" max="2301" width="13.125" style="1" customWidth="1"/>
    <col min="2302" max="2302" width="22.75" style="1" customWidth="1"/>
    <col min="2303" max="2303" width="20.25" style="1" customWidth="1"/>
    <col min="2304" max="2304" width="12.75" style="1" customWidth="1"/>
    <col min="2305" max="2305" width="11.75" style="1" customWidth="1"/>
    <col min="2306" max="2306" width="12.25" style="1" customWidth="1"/>
    <col min="2307" max="2307" width="12.375" style="1" customWidth="1"/>
    <col min="2308" max="2556" width="9.125" style="1"/>
    <col min="2557" max="2557" width="13.125" style="1" customWidth="1"/>
    <col min="2558" max="2558" width="22.75" style="1" customWidth="1"/>
    <col min="2559" max="2559" width="20.25" style="1" customWidth="1"/>
    <col min="2560" max="2560" width="12.75" style="1" customWidth="1"/>
    <col min="2561" max="2561" width="11.75" style="1" customWidth="1"/>
    <col min="2562" max="2562" width="12.25" style="1" customWidth="1"/>
    <col min="2563" max="2563" width="12.375" style="1" customWidth="1"/>
    <col min="2564" max="2812" width="9.125" style="1"/>
    <col min="2813" max="2813" width="13.125" style="1" customWidth="1"/>
    <col min="2814" max="2814" width="22.75" style="1" customWidth="1"/>
    <col min="2815" max="2815" width="20.25" style="1" customWidth="1"/>
    <col min="2816" max="2816" width="12.75" style="1" customWidth="1"/>
    <col min="2817" max="2817" width="11.75" style="1" customWidth="1"/>
    <col min="2818" max="2818" width="12.25" style="1" customWidth="1"/>
    <col min="2819" max="2819" width="12.375" style="1" customWidth="1"/>
    <col min="2820" max="3068" width="9.125" style="1"/>
    <col min="3069" max="3069" width="13.125" style="1" customWidth="1"/>
    <col min="3070" max="3070" width="22.75" style="1" customWidth="1"/>
    <col min="3071" max="3071" width="20.25" style="1" customWidth="1"/>
    <col min="3072" max="3072" width="12.75" style="1" customWidth="1"/>
    <col min="3073" max="3073" width="11.75" style="1" customWidth="1"/>
    <col min="3074" max="3074" width="12.25" style="1" customWidth="1"/>
    <col min="3075" max="3075" width="12.375" style="1" customWidth="1"/>
    <col min="3076" max="3324" width="9.125" style="1"/>
    <col min="3325" max="3325" width="13.125" style="1" customWidth="1"/>
    <col min="3326" max="3326" width="22.75" style="1" customWidth="1"/>
    <col min="3327" max="3327" width="20.25" style="1" customWidth="1"/>
    <col min="3328" max="3328" width="12.75" style="1" customWidth="1"/>
    <col min="3329" max="3329" width="11.75" style="1" customWidth="1"/>
    <col min="3330" max="3330" width="12.25" style="1" customWidth="1"/>
    <col min="3331" max="3331" width="12.375" style="1" customWidth="1"/>
    <col min="3332" max="3580" width="9.125" style="1"/>
    <col min="3581" max="3581" width="13.125" style="1" customWidth="1"/>
    <col min="3582" max="3582" width="22.75" style="1" customWidth="1"/>
    <col min="3583" max="3583" width="20.25" style="1" customWidth="1"/>
    <col min="3584" max="3584" width="12.75" style="1" customWidth="1"/>
    <col min="3585" max="3585" width="11.75" style="1" customWidth="1"/>
    <col min="3586" max="3586" width="12.25" style="1" customWidth="1"/>
    <col min="3587" max="3587" width="12.375" style="1" customWidth="1"/>
    <col min="3588" max="3836" width="9.125" style="1"/>
    <col min="3837" max="3837" width="13.125" style="1" customWidth="1"/>
    <col min="3838" max="3838" width="22.75" style="1" customWidth="1"/>
    <col min="3839" max="3839" width="20.25" style="1" customWidth="1"/>
    <col min="3840" max="3840" width="12.75" style="1" customWidth="1"/>
    <col min="3841" max="3841" width="11.75" style="1" customWidth="1"/>
    <col min="3842" max="3842" width="12.25" style="1" customWidth="1"/>
    <col min="3843" max="3843" width="12.375" style="1" customWidth="1"/>
    <col min="3844" max="4092" width="9.125" style="1"/>
    <col min="4093" max="4093" width="13.125" style="1" customWidth="1"/>
    <col min="4094" max="4094" width="22.75" style="1" customWidth="1"/>
    <col min="4095" max="4095" width="20.25" style="1" customWidth="1"/>
    <col min="4096" max="4096" width="12.75" style="1" customWidth="1"/>
    <col min="4097" max="4097" width="11.75" style="1" customWidth="1"/>
    <col min="4098" max="4098" width="12.25" style="1" customWidth="1"/>
    <col min="4099" max="4099" width="12.375" style="1" customWidth="1"/>
    <col min="4100" max="4348" width="9.125" style="1"/>
    <col min="4349" max="4349" width="13.125" style="1" customWidth="1"/>
    <col min="4350" max="4350" width="22.75" style="1" customWidth="1"/>
    <col min="4351" max="4351" width="20.25" style="1" customWidth="1"/>
    <col min="4352" max="4352" width="12.75" style="1" customWidth="1"/>
    <col min="4353" max="4353" width="11.75" style="1" customWidth="1"/>
    <col min="4354" max="4354" width="12.25" style="1" customWidth="1"/>
    <col min="4355" max="4355" width="12.375" style="1" customWidth="1"/>
    <col min="4356" max="4604" width="9.125" style="1"/>
    <col min="4605" max="4605" width="13.125" style="1" customWidth="1"/>
    <col min="4606" max="4606" width="22.75" style="1" customWidth="1"/>
    <col min="4607" max="4607" width="20.25" style="1" customWidth="1"/>
    <col min="4608" max="4608" width="12.75" style="1" customWidth="1"/>
    <col min="4609" max="4609" width="11.75" style="1" customWidth="1"/>
    <col min="4610" max="4610" width="12.25" style="1" customWidth="1"/>
    <col min="4611" max="4611" width="12.375" style="1" customWidth="1"/>
    <col min="4612" max="4860" width="9.125" style="1"/>
    <col min="4861" max="4861" width="13.125" style="1" customWidth="1"/>
    <col min="4862" max="4862" width="22.75" style="1" customWidth="1"/>
    <col min="4863" max="4863" width="20.25" style="1" customWidth="1"/>
    <col min="4864" max="4864" width="12.75" style="1" customWidth="1"/>
    <col min="4865" max="4865" width="11.75" style="1" customWidth="1"/>
    <col min="4866" max="4866" width="12.25" style="1" customWidth="1"/>
    <col min="4867" max="4867" width="12.375" style="1" customWidth="1"/>
    <col min="4868" max="5116" width="9.125" style="1"/>
    <col min="5117" max="5117" width="13.125" style="1" customWidth="1"/>
    <col min="5118" max="5118" width="22.75" style="1" customWidth="1"/>
    <col min="5119" max="5119" width="20.25" style="1" customWidth="1"/>
    <col min="5120" max="5120" width="12.75" style="1" customWidth="1"/>
    <col min="5121" max="5121" width="11.75" style="1" customWidth="1"/>
    <col min="5122" max="5122" width="12.25" style="1" customWidth="1"/>
    <col min="5123" max="5123" width="12.375" style="1" customWidth="1"/>
    <col min="5124" max="5372" width="9.125" style="1"/>
    <col min="5373" max="5373" width="13.125" style="1" customWidth="1"/>
    <col min="5374" max="5374" width="22.75" style="1" customWidth="1"/>
    <col min="5375" max="5375" width="20.25" style="1" customWidth="1"/>
    <col min="5376" max="5376" width="12.75" style="1" customWidth="1"/>
    <col min="5377" max="5377" width="11.75" style="1" customWidth="1"/>
    <col min="5378" max="5378" width="12.25" style="1" customWidth="1"/>
    <col min="5379" max="5379" width="12.375" style="1" customWidth="1"/>
    <col min="5380" max="5628" width="9.125" style="1"/>
    <col min="5629" max="5629" width="13.125" style="1" customWidth="1"/>
    <col min="5630" max="5630" width="22.75" style="1" customWidth="1"/>
    <col min="5631" max="5631" width="20.25" style="1" customWidth="1"/>
    <col min="5632" max="5632" width="12.75" style="1" customWidth="1"/>
    <col min="5633" max="5633" width="11.75" style="1" customWidth="1"/>
    <col min="5634" max="5634" width="12.25" style="1" customWidth="1"/>
    <col min="5635" max="5635" width="12.375" style="1" customWidth="1"/>
    <col min="5636" max="5884" width="9.125" style="1"/>
    <col min="5885" max="5885" width="13.125" style="1" customWidth="1"/>
    <col min="5886" max="5886" width="22.75" style="1" customWidth="1"/>
    <col min="5887" max="5887" width="20.25" style="1" customWidth="1"/>
    <col min="5888" max="5888" width="12.75" style="1" customWidth="1"/>
    <col min="5889" max="5889" width="11.75" style="1" customWidth="1"/>
    <col min="5890" max="5890" width="12.25" style="1" customWidth="1"/>
    <col min="5891" max="5891" width="12.375" style="1" customWidth="1"/>
    <col min="5892" max="6140" width="9.125" style="1"/>
    <col min="6141" max="6141" width="13.125" style="1" customWidth="1"/>
    <col min="6142" max="6142" width="22.75" style="1" customWidth="1"/>
    <col min="6143" max="6143" width="20.25" style="1" customWidth="1"/>
    <col min="6144" max="6144" width="12.75" style="1" customWidth="1"/>
    <col min="6145" max="6145" width="11.75" style="1" customWidth="1"/>
    <col min="6146" max="6146" width="12.25" style="1" customWidth="1"/>
    <col min="6147" max="6147" width="12.375" style="1" customWidth="1"/>
    <col min="6148" max="6396" width="9.125" style="1"/>
    <col min="6397" max="6397" width="13.125" style="1" customWidth="1"/>
    <col min="6398" max="6398" width="22.75" style="1" customWidth="1"/>
    <col min="6399" max="6399" width="20.25" style="1" customWidth="1"/>
    <col min="6400" max="6400" width="12.75" style="1" customWidth="1"/>
    <col min="6401" max="6401" width="11.75" style="1" customWidth="1"/>
    <col min="6402" max="6402" width="12.25" style="1" customWidth="1"/>
    <col min="6403" max="6403" width="12.375" style="1" customWidth="1"/>
    <col min="6404" max="6652" width="9.125" style="1"/>
    <col min="6653" max="6653" width="13.125" style="1" customWidth="1"/>
    <col min="6654" max="6654" width="22.75" style="1" customWidth="1"/>
    <col min="6655" max="6655" width="20.25" style="1" customWidth="1"/>
    <col min="6656" max="6656" width="12.75" style="1" customWidth="1"/>
    <col min="6657" max="6657" width="11.75" style="1" customWidth="1"/>
    <col min="6658" max="6658" width="12.25" style="1" customWidth="1"/>
    <col min="6659" max="6659" width="12.375" style="1" customWidth="1"/>
    <col min="6660" max="6908" width="9.125" style="1"/>
    <col min="6909" max="6909" width="13.125" style="1" customWidth="1"/>
    <col min="6910" max="6910" width="22.75" style="1" customWidth="1"/>
    <col min="6911" max="6911" width="20.25" style="1" customWidth="1"/>
    <col min="6912" max="6912" width="12.75" style="1" customWidth="1"/>
    <col min="6913" max="6913" width="11.75" style="1" customWidth="1"/>
    <col min="6914" max="6914" width="12.25" style="1" customWidth="1"/>
    <col min="6915" max="6915" width="12.375" style="1" customWidth="1"/>
    <col min="6916" max="7164" width="9.125" style="1"/>
    <col min="7165" max="7165" width="13.125" style="1" customWidth="1"/>
    <col min="7166" max="7166" width="22.75" style="1" customWidth="1"/>
    <col min="7167" max="7167" width="20.25" style="1" customWidth="1"/>
    <col min="7168" max="7168" width="12.75" style="1" customWidth="1"/>
    <col min="7169" max="7169" width="11.75" style="1" customWidth="1"/>
    <col min="7170" max="7170" width="12.25" style="1" customWidth="1"/>
    <col min="7171" max="7171" width="12.375" style="1" customWidth="1"/>
    <col min="7172" max="7420" width="9.125" style="1"/>
    <col min="7421" max="7421" width="13.125" style="1" customWidth="1"/>
    <col min="7422" max="7422" width="22.75" style="1" customWidth="1"/>
    <col min="7423" max="7423" width="20.25" style="1" customWidth="1"/>
    <col min="7424" max="7424" width="12.75" style="1" customWidth="1"/>
    <col min="7425" max="7425" width="11.75" style="1" customWidth="1"/>
    <col min="7426" max="7426" width="12.25" style="1" customWidth="1"/>
    <col min="7427" max="7427" width="12.375" style="1" customWidth="1"/>
    <col min="7428" max="7676" width="9.125" style="1"/>
    <col min="7677" max="7677" width="13.125" style="1" customWidth="1"/>
    <col min="7678" max="7678" width="22.75" style="1" customWidth="1"/>
    <col min="7679" max="7679" width="20.25" style="1" customWidth="1"/>
    <col min="7680" max="7680" width="12.75" style="1" customWidth="1"/>
    <col min="7681" max="7681" width="11.75" style="1" customWidth="1"/>
    <col min="7682" max="7682" width="12.25" style="1" customWidth="1"/>
    <col min="7683" max="7683" width="12.375" style="1" customWidth="1"/>
    <col min="7684" max="7932" width="9.125" style="1"/>
    <col min="7933" max="7933" width="13.125" style="1" customWidth="1"/>
    <col min="7934" max="7934" width="22.75" style="1" customWidth="1"/>
    <col min="7935" max="7935" width="20.25" style="1" customWidth="1"/>
    <col min="7936" max="7936" width="12.75" style="1" customWidth="1"/>
    <col min="7937" max="7937" width="11.75" style="1" customWidth="1"/>
    <col min="7938" max="7938" width="12.25" style="1" customWidth="1"/>
    <col min="7939" max="7939" width="12.375" style="1" customWidth="1"/>
    <col min="7940" max="8188" width="9.125" style="1"/>
    <col min="8189" max="8189" width="13.125" style="1" customWidth="1"/>
    <col min="8190" max="8190" width="22.75" style="1" customWidth="1"/>
    <col min="8191" max="8191" width="20.25" style="1" customWidth="1"/>
    <col min="8192" max="8192" width="12.75" style="1" customWidth="1"/>
    <col min="8193" max="8193" width="11.75" style="1" customWidth="1"/>
    <col min="8194" max="8194" width="12.25" style="1" customWidth="1"/>
    <col min="8195" max="8195" width="12.375" style="1" customWidth="1"/>
    <col min="8196" max="8444" width="9.125" style="1"/>
    <col min="8445" max="8445" width="13.125" style="1" customWidth="1"/>
    <col min="8446" max="8446" width="22.75" style="1" customWidth="1"/>
    <col min="8447" max="8447" width="20.25" style="1" customWidth="1"/>
    <col min="8448" max="8448" width="12.75" style="1" customWidth="1"/>
    <col min="8449" max="8449" width="11.75" style="1" customWidth="1"/>
    <col min="8450" max="8450" width="12.25" style="1" customWidth="1"/>
    <col min="8451" max="8451" width="12.375" style="1" customWidth="1"/>
    <col min="8452" max="8700" width="9.125" style="1"/>
    <col min="8701" max="8701" width="13.125" style="1" customWidth="1"/>
    <col min="8702" max="8702" width="22.75" style="1" customWidth="1"/>
    <col min="8703" max="8703" width="20.25" style="1" customWidth="1"/>
    <col min="8704" max="8704" width="12.75" style="1" customWidth="1"/>
    <col min="8705" max="8705" width="11.75" style="1" customWidth="1"/>
    <col min="8706" max="8706" width="12.25" style="1" customWidth="1"/>
    <col min="8707" max="8707" width="12.375" style="1" customWidth="1"/>
    <col min="8708" max="8956" width="9.125" style="1"/>
    <col min="8957" max="8957" width="13.125" style="1" customWidth="1"/>
    <col min="8958" max="8958" width="22.75" style="1" customWidth="1"/>
    <col min="8959" max="8959" width="20.25" style="1" customWidth="1"/>
    <col min="8960" max="8960" width="12.75" style="1" customWidth="1"/>
    <col min="8961" max="8961" width="11.75" style="1" customWidth="1"/>
    <col min="8962" max="8962" width="12.25" style="1" customWidth="1"/>
    <col min="8963" max="8963" width="12.375" style="1" customWidth="1"/>
    <col min="8964" max="9212" width="9.125" style="1"/>
    <col min="9213" max="9213" width="13.125" style="1" customWidth="1"/>
    <col min="9214" max="9214" width="22.75" style="1" customWidth="1"/>
    <col min="9215" max="9215" width="20.25" style="1" customWidth="1"/>
    <col min="9216" max="9216" width="12.75" style="1" customWidth="1"/>
    <col min="9217" max="9217" width="11.75" style="1" customWidth="1"/>
    <col min="9218" max="9218" width="12.25" style="1" customWidth="1"/>
    <col min="9219" max="9219" width="12.375" style="1" customWidth="1"/>
    <col min="9220" max="9468" width="9.125" style="1"/>
    <col min="9469" max="9469" width="13.125" style="1" customWidth="1"/>
    <col min="9470" max="9470" width="22.75" style="1" customWidth="1"/>
    <col min="9471" max="9471" width="20.25" style="1" customWidth="1"/>
    <col min="9472" max="9472" width="12.75" style="1" customWidth="1"/>
    <col min="9473" max="9473" width="11.75" style="1" customWidth="1"/>
    <col min="9474" max="9474" width="12.25" style="1" customWidth="1"/>
    <col min="9475" max="9475" width="12.375" style="1" customWidth="1"/>
    <col min="9476" max="9724" width="9.125" style="1"/>
    <col min="9725" max="9725" width="13.125" style="1" customWidth="1"/>
    <col min="9726" max="9726" width="22.75" style="1" customWidth="1"/>
    <col min="9727" max="9727" width="20.25" style="1" customWidth="1"/>
    <col min="9728" max="9728" width="12.75" style="1" customWidth="1"/>
    <col min="9729" max="9729" width="11.75" style="1" customWidth="1"/>
    <col min="9730" max="9730" width="12.25" style="1" customWidth="1"/>
    <col min="9731" max="9731" width="12.375" style="1" customWidth="1"/>
    <col min="9732" max="9980" width="9.125" style="1"/>
    <col min="9981" max="9981" width="13.125" style="1" customWidth="1"/>
    <col min="9982" max="9982" width="22.75" style="1" customWidth="1"/>
    <col min="9983" max="9983" width="20.25" style="1" customWidth="1"/>
    <col min="9984" max="9984" width="12.75" style="1" customWidth="1"/>
    <col min="9985" max="9985" width="11.75" style="1" customWidth="1"/>
    <col min="9986" max="9986" width="12.25" style="1" customWidth="1"/>
    <col min="9987" max="9987" width="12.375" style="1" customWidth="1"/>
    <col min="9988" max="10236" width="9.125" style="1"/>
    <col min="10237" max="10237" width="13.125" style="1" customWidth="1"/>
    <col min="10238" max="10238" width="22.75" style="1" customWidth="1"/>
    <col min="10239" max="10239" width="20.25" style="1" customWidth="1"/>
    <col min="10240" max="10240" width="12.75" style="1" customWidth="1"/>
    <col min="10241" max="10241" width="11.75" style="1" customWidth="1"/>
    <col min="10242" max="10242" width="12.25" style="1" customWidth="1"/>
    <col min="10243" max="10243" width="12.375" style="1" customWidth="1"/>
    <col min="10244" max="10492" width="9.125" style="1"/>
    <col min="10493" max="10493" width="13.125" style="1" customWidth="1"/>
    <col min="10494" max="10494" width="22.75" style="1" customWidth="1"/>
    <col min="10495" max="10495" width="20.25" style="1" customWidth="1"/>
    <col min="10496" max="10496" width="12.75" style="1" customWidth="1"/>
    <col min="10497" max="10497" width="11.75" style="1" customWidth="1"/>
    <col min="10498" max="10498" width="12.25" style="1" customWidth="1"/>
    <col min="10499" max="10499" width="12.375" style="1" customWidth="1"/>
    <col min="10500" max="10748" width="9.125" style="1"/>
    <col min="10749" max="10749" width="13.125" style="1" customWidth="1"/>
    <col min="10750" max="10750" width="22.75" style="1" customWidth="1"/>
    <col min="10751" max="10751" width="20.25" style="1" customWidth="1"/>
    <col min="10752" max="10752" width="12.75" style="1" customWidth="1"/>
    <col min="10753" max="10753" width="11.75" style="1" customWidth="1"/>
    <col min="10754" max="10754" width="12.25" style="1" customWidth="1"/>
    <col min="10755" max="10755" width="12.375" style="1" customWidth="1"/>
    <col min="10756" max="11004" width="9.125" style="1"/>
    <col min="11005" max="11005" width="13.125" style="1" customWidth="1"/>
    <col min="11006" max="11006" width="22.75" style="1" customWidth="1"/>
    <col min="11007" max="11007" width="20.25" style="1" customWidth="1"/>
    <col min="11008" max="11008" width="12.75" style="1" customWidth="1"/>
    <col min="11009" max="11009" width="11.75" style="1" customWidth="1"/>
    <col min="11010" max="11010" width="12.25" style="1" customWidth="1"/>
    <col min="11011" max="11011" width="12.375" style="1" customWidth="1"/>
    <col min="11012" max="11260" width="9.125" style="1"/>
    <col min="11261" max="11261" width="13.125" style="1" customWidth="1"/>
    <col min="11262" max="11262" width="22.75" style="1" customWidth="1"/>
    <col min="11263" max="11263" width="20.25" style="1" customWidth="1"/>
    <col min="11264" max="11264" width="12.75" style="1" customWidth="1"/>
    <col min="11265" max="11265" width="11.75" style="1" customWidth="1"/>
    <col min="11266" max="11266" width="12.25" style="1" customWidth="1"/>
    <col min="11267" max="11267" width="12.375" style="1" customWidth="1"/>
    <col min="11268" max="11516" width="9.125" style="1"/>
    <col min="11517" max="11517" width="13.125" style="1" customWidth="1"/>
    <col min="11518" max="11518" width="22.75" style="1" customWidth="1"/>
    <col min="11519" max="11519" width="20.25" style="1" customWidth="1"/>
    <col min="11520" max="11520" width="12.75" style="1" customWidth="1"/>
    <col min="11521" max="11521" width="11.75" style="1" customWidth="1"/>
    <col min="11522" max="11522" width="12.25" style="1" customWidth="1"/>
    <col min="11523" max="11523" width="12.375" style="1" customWidth="1"/>
    <col min="11524" max="11772" width="9.125" style="1"/>
    <col min="11773" max="11773" width="13.125" style="1" customWidth="1"/>
    <col min="11774" max="11774" width="22.75" style="1" customWidth="1"/>
    <col min="11775" max="11775" width="20.25" style="1" customWidth="1"/>
    <col min="11776" max="11776" width="12.75" style="1" customWidth="1"/>
    <col min="11777" max="11777" width="11.75" style="1" customWidth="1"/>
    <col min="11778" max="11778" width="12.25" style="1" customWidth="1"/>
    <col min="11779" max="11779" width="12.375" style="1" customWidth="1"/>
    <col min="11780" max="12028" width="9.125" style="1"/>
    <col min="12029" max="12029" width="13.125" style="1" customWidth="1"/>
    <col min="12030" max="12030" width="22.75" style="1" customWidth="1"/>
    <col min="12031" max="12031" width="20.25" style="1" customWidth="1"/>
    <col min="12032" max="12032" width="12.75" style="1" customWidth="1"/>
    <col min="12033" max="12033" width="11.75" style="1" customWidth="1"/>
    <col min="12034" max="12034" width="12.25" style="1" customWidth="1"/>
    <col min="12035" max="12035" width="12.375" style="1" customWidth="1"/>
    <col min="12036" max="12284" width="9.125" style="1"/>
    <col min="12285" max="12285" width="13.125" style="1" customWidth="1"/>
    <col min="12286" max="12286" width="22.75" style="1" customWidth="1"/>
    <col min="12287" max="12287" width="20.25" style="1" customWidth="1"/>
    <col min="12288" max="12288" width="12.75" style="1" customWidth="1"/>
    <col min="12289" max="12289" width="11.75" style="1" customWidth="1"/>
    <col min="12290" max="12290" width="12.25" style="1" customWidth="1"/>
    <col min="12291" max="12291" width="12.375" style="1" customWidth="1"/>
    <col min="12292" max="12540" width="9.125" style="1"/>
    <col min="12541" max="12541" width="13.125" style="1" customWidth="1"/>
    <col min="12542" max="12542" width="22.75" style="1" customWidth="1"/>
    <col min="12543" max="12543" width="20.25" style="1" customWidth="1"/>
    <col min="12544" max="12544" width="12.75" style="1" customWidth="1"/>
    <col min="12545" max="12545" width="11.75" style="1" customWidth="1"/>
    <col min="12546" max="12546" width="12.25" style="1" customWidth="1"/>
    <col min="12547" max="12547" width="12.375" style="1" customWidth="1"/>
    <col min="12548" max="12796" width="9.125" style="1"/>
    <col min="12797" max="12797" width="13.125" style="1" customWidth="1"/>
    <col min="12798" max="12798" width="22.75" style="1" customWidth="1"/>
    <col min="12799" max="12799" width="20.25" style="1" customWidth="1"/>
    <col min="12800" max="12800" width="12.75" style="1" customWidth="1"/>
    <col min="12801" max="12801" width="11.75" style="1" customWidth="1"/>
    <col min="12802" max="12802" width="12.25" style="1" customWidth="1"/>
    <col min="12803" max="12803" width="12.375" style="1" customWidth="1"/>
    <col min="12804" max="13052" width="9.125" style="1"/>
    <col min="13053" max="13053" width="13.125" style="1" customWidth="1"/>
    <col min="13054" max="13054" width="22.75" style="1" customWidth="1"/>
    <col min="13055" max="13055" width="20.25" style="1" customWidth="1"/>
    <col min="13056" max="13056" width="12.75" style="1" customWidth="1"/>
    <col min="13057" max="13057" width="11.75" style="1" customWidth="1"/>
    <col min="13058" max="13058" width="12.25" style="1" customWidth="1"/>
    <col min="13059" max="13059" width="12.375" style="1" customWidth="1"/>
    <col min="13060" max="13308" width="9.125" style="1"/>
    <col min="13309" max="13309" width="13.125" style="1" customWidth="1"/>
    <col min="13310" max="13310" width="22.75" style="1" customWidth="1"/>
    <col min="13311" max="13311" width="20.25" style="1" customWidth="1"/>
    <col min="13312" max="13312" width="12.75" style="1" customWidth="1"/>
    <col min="13313" max="13313" width="11.75" style="1" customWidth="1"/>
    <col min="13314" max="13314" width="12.25" style="1" customWidth="1"/>
    <col min="13315" max="13315" width="12.375" style="1" customWidth="1"/>
    <col min="13316" max="13564" width="9.125" style="1"/>
    <col min="13565" max="13565" width="13.125" style="1" customWidth="1"/>
    <col min="13566" max="13566" width="22.75" style="1" customWidth="1"/>
    <col min="13567" max="13567" width="20.25" style="1" customWidth="1"/>
    <col min="13568" max="13568" width="12.75" style="1" customWidth="1"/>
    <col min="13569" max="13569" width="11.75" style="1" customWidth="1"/>
    <col min="13570" max="13570" width="12.25" style="1" customWidth="1"/>
    <col min="13571" max="13571" width="12.375" style="1" customWidth="1"/>
    <col min="13572" max="13820" width="9.125" style="1"/>
    <col min="13821" max="13821" width="13.125" style="1" customWidth="1"/>
    <col min="13822" max="13822" width="22.75" style="1" customWidth="1"/>
    <col min="13823" max="13823" width="20.25" style="1" customWidth="1"/>
    <col min="13824" max="13824" width="12.75" style="1" customWidth="1"/>
    <col min="13825" max="13825" width="11.75" style="1" customWidth="1"/>
    <col min="13826" max="13826" width="12.25" style="1" customWidth="1"/>
    <col min="13827" max="13827" width="12.375" style="1" customWidth="1"/>
    <col min="13828" max="14076" width="9.125" style="1"/>
    <col min="14077" max="14077" width="13.125" style="1" customWidth="1"/>
    <col min="14078" max="14078" width="22.75" style="1" customWidth="1"/>
    <col min="14079" max="14079" width="20.25" style="1" customWidth="1"/>
    <col min="14080" max="14080" width="12.75" style="1" customWidth="1"/>
    <col min="14081" max="14081" width="11.75" style="1" customWidth="1"/>
    <col min="14082" max="14082" width="12.25" style="1" customWidth="1"/>
    <col min="14083" max="14083" width="12.375" style="1" customWidth="1"/>
    <col min="14084" max="14332" width="9.125" style="1"/>
    <col min="14333" max="14333" width="13.125" style="1" customWidth="1"/>
    <col min="14334" max="14334" width="22.75" style="1" customWidth="1"/>
    <col min="14335" max="14335" width="20.25" style="1" customWidth="1"/>
    <col min="14336" max="14336" width="12.75" style="1" customWidth="1"/>
    <col min="14337" max="14337" width="11.75" style="1" customWidth="1"/>
    <col min="14338" max="14338" width="12.25" style="1" customWidth="1"/>
    <col min="14339" max="14339" width="12.375" style="1" customWidth="1"/>
    <col min="14340" max="14588" width="9.125" style="1"/>
    <col min="14589" max="14589" width="13.125" style="1" customWidth="1"/>
    <col min="14590" max="14590" width="22.75" style="1" customWidth="1"/>
    <col min="14591" max="14591" width="20.25" style="1" customWidth="1"/>
    <col min="14592" max="14592" width="12.75" style="1" customWidth="1"/>
    <col min="14593" max="14593" width="11.75" style="1" customWidth="1"/>
    <col min="14594" max="14594" width="12.25" style="1" customWidth="1"/>
    <col min="14595" max="14595" width="12.375" style="1" customWidth="1"/>
    <col min="14596" max="14844" width="9.125" style="1"/>
    <col min="14845" max="14845" width="13.125" style="1" customWidth="1"/>
    <col min="14846" max="14846" width="22.75" style="1" customWidth="1"/>
    <col min="14847" max="14847" width="20.25" style="1" customWidth="1"/>
    <col min="14848" max="14848" width="12.75" style="1" customWidth="1"/>
    <col min="14849" max="14849" width="11.75" style="1" customWidth="1"/>
    <col min="14850" max="14850" width="12.25" style="1" customWidth="1"/>
    <col min="14851" max="14851" width="12.375" style="1" customWidth="1"/>
    <col min="14852" max="15100" width="9.125" style="1"/>
    <col min="15101" max="15101" width="13.125" style="1" customWidth="1"/>
    <col min="15102" max="15102" width="22.75" style="1" customWidth="1"/>
    <col min="15103" max="15103" width="20.25" style="1" customWidth="1"/>
    <col min="15104" max="15104" width="12.75" style="1" customWidth="1"/>
    <col min="15105" max="15105" width="11.75" style="1" customWidth="1"/>
    <col min="15106" max="15106" width="12.25" style="1" customWidth="1"/>
    <col min="15107" max="15107" width="12.375" style="1" customWidth="1"/>
    <col min="15108" max="15356" width="9.125" style="1"/>
    <col min="15357" max="15357" width="13.125" style="1" customWidth="1"/>
    <col min="15358" max="15358" width="22.75" style="1" customWidth="1"/>
    <col min="15359" max="15359" width="20.25" style="1" customWidth="1"/>
    <col min="15360" max="15360" width="12.75" style="1" customWidth="1"/>
    <col min="15361" max="15361" width="11.75" style="1" customWidth="1"/>
    <col min="15362" max="15362" width="12.25" style="1" customWidth="1"/>
    <col min="15363" max="15363" width="12.375" style="1" customWidth="1"/>
    <col min="15364" max="15612" width="9.125" style="1"/>
    <col min="15613" max="15613" width="13.125" style="1" customWidth="1"/>
    <col min="15614" max="15614" width="22.75" style="1" customWidth="1"/>
    <col min="15615" max="15615" width="20.25" style="1" customWidth="1"/>
    <col min="15616" max="15616" width="12.75" style="1" customWidth="1"/>
    <col min="15617" max="15617" width="11.75" style="1" customWidth="1"/>
    <col min="15618" max="15618" width="12.25" style="1" customWidth="1"/>
    <col min="15619" max="15619" width="12.375" style="1" customWidth="1"/>
    <col min="15620" max="15868" width="9.125" style="1"/>
    <col min="15869" max="15869" width="13.125" style="1" customWidth="1"/>
    <col min="15870" max="15870" width="22.75" style="1" customWidth="1"/>
    <col min="15871" max="15871" width="20.25" style="1" customWidth="1"/>
    <col min="15872" max="15872" width="12.75" style="1" customWidth="1"/>
    <col min="15873" max="15873" width="11.75" style="1" customWidth="1"/>
    <col min="15874" max="15874" width="12.25" style="1" customWidth="1"/>
    <col min="15875" max="15875" width="12.375" style="1" customWidth="1"/>
    <col min="15876" max="16124" width="9.125" style="1"/>
    <col min="16125" max="16125" width="13.125" style="1" customWidth="1"/>
    <col min="16126" max="16126" width="22.75" style="1" customWidth="1"/>
    <col min="16127" max="16127" width="20.25" style="1" customWidth="1"/>
    <col min="16128" max="16128" width="12.75" style="1" customWidth="1"/>
    <col min="16129" max="16129" width="11.75" style="1" customWidth="1"/>
    <col min="16130" max="16130" width="12.25" style="1" customWidth="1"/>
    <col min="16131" max="16131" width="12.375" style="1" customWidth="1"/>
    <col min="16132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60</v>
      </c>
    </row>
    <row r="5" spans="1:4">
      <c r="A5" s="1" t="s">
        <v>23</v>
      </c>
      <c r="B5" s="1" t="s">
        <v>410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222" t="s">
        <v>35</v>
      </c>
      <c r="B13" s="225" t="s">
        <v>36</v>
      </c>
      <c r="C13" s="223" t="s">
        <v>37</v>
      </c>
      <c r="D13" s="228">
        <v>44789</v>
      </c>
    </row>
    <row r="14" spans="1:4">
      <c r="A14" s="165"/>
      <c r="B14" s="64"/>
      <c r="C14" s="159"/>
      <c r="D14" s="62">
        <v>44834</v>
      </c>
    </row>
    <row r="15" spans="1:4">
      <c r="A15" s="170" t="s">
        <v>44</v>
      </c>
      <c r="B15" s="207" t="s">
        <v>411</v>
      </c>
      <c r="C15" s="225" t="s">
        <v>38</v>
      </c>
      <c r="D15" s="233">
        <v>32</v>
      </c>
    </row>
    <row r="16" spans="1:4">
      <c r="A16" s="170" t="s">
        <v>45</v>
      </c>
      <c r="B16" s="207" t="s">
        <v>411</v>
      </c>
      <c r="C16" s="207" t="s">
        <v>39</v>
      </c>
      <c r="D16" s="209">
        <f>+D15</f>
        <v>32</v>
      </c>
    </row>
    <row r="17" spans="1:4">
      <c r="A17" s="64" t="s">
        <v>44</v>
      </c>
      <c r="B17" s="207" t="s">
        <v>411</v>
      </c>
      <c r="C17" s="207" t="s">
        <v>42</v>
      </c>
      <c r="D17" s="209">
        <f>+D15+6</f>
        <v>38</v>
      </c>
    </row>
    <row r="18" spans="1:4">
      <c r="A18" s="170" t="s">
        <v>44</v>
      </c>
      <c r="B18" s="225" t="s">
        <v>412</v>
      </c>
      <c r="C18" s="225" t="s">
        <v>38</v>
      </c>
      <c r="D18" s="233">
        <v>40</v>
      </c>
    </row>
    <row r="19" spans="1:4">
      <c r="A19" s="170" t="s">
        <v>45</v>
      </c>
      <c r="B19" s="207" t="s">
        <v>412</v>
      </c>
      <c r="C19" s="207" t="s">
        <v>39</v>
      </c>
      <c r="D19" s="209">
        <f>+D18</f>
        <v>40</v>
      </c>
    </row>
    <row r="20" spans="1:4">
      <c r="A20" s="170" t="s">
        <v>44</v>
      </c>
      <c r="B20" s="207" t="s">
        <v>412</v>
      </c>
      <c r="C20" s="207" t="s">
        <v>41</v>
      </c>
      <c r="D20" s="209">
        <f>+D18+19</f>
        <v>59</v>
      </c>
    </row>
    <row r="21" spans="1:4">
      <c r="A21" s="170" t="s">
        <v>44</v>
      </c>
      <c r="B21" s="207" t="s">
        <v>412</v>
      </c>
      <c r="C21" s="207" t="s">
        <v>42</v>
      </c>
      <c r="D21" s="209">
        <f>+D18+6</f>
        <v>46</v>
      </c>
    </row>
    <row r="22" spans="1:4">
      <c r="A22" s="165" t="s">
        <v>44</v>
      </c>
      <c r="B22" s="64" t="s">
        <v>412</v>
      </c>
      <c r="C22" s="64" t="s">
        <v>40</v>
      </c>
      <c r="D22" s="65">
        <f>+D18+19</f>
        <v>59</v>
      </c>
    </row>
    <row r="23" spans="1:4" s="35" customFormat="1" ht="14.3">
      <c r="A23" s="234" t="s">
        <v>413</v>
      </c>
    </row>
    <row r="24" spans="1:4" ht="14.3">
      <c r="A24" s="29" t="s">
        <v>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I263"/>
  <sheetViews>
    <sheetView topLeftCell="A256" workbookViewId="0">
      <selection activeCell="C264" sqref="C264"/>
    </sheetView>
  </sheetViews>
  <sheetFormatPr defaultRowHeight="12.9"/>
  <cols>
    <col min="1" max="1" width="16.25" style="1" customWidth="1"/>
    <col min="2" max="2" width="39" style="1" customWidth="1"/>
    <col min="3" max="3" width="19.625" style="1" customWidth="1"/>
    <col min="4" max="7" width="12" style="1" customWidth="1"/>
    <col min="8" max="8" width="12" style="34" customWidth="1"/>
    <col min="9" max="9" width="12.875" style="34" customWidth="1"/>
    <col min="10" max="10" width="11.75" style="1" customWidth="1"/>
    <col min="11" max="11" width="13.25" style="1" customWidth="1"/>
    <col min="12" max="256" width="9.125" style="1"/>
    <col min="257" max="257" width="19.375" style="1" customWidth="1"/>
    <col min="258" max="258" width="26" style="1" customWidth="1"/>
    <col min="259" max="259" width="20.25" style="1" customWidth="1"/>
    <col min="260" max="260" width="10.125" style="1" customWidth="1"/>
    <col min="261" max="261" width="11.625" style="1" customWidth="1"/>
    <col min="262" max="262" width="12.375" style="1" customWidth="1"/>
    <col min="263" max="263" width="12.25" style="1" customWidth="1"/>
    <col min="264" max="264" width="12.375" style="1" customWidth="1"/>
    <col min="265" max="265" width="12.875" style="1" customWidth="1"/>
    <col min="266" max="266" width="11.75" style="1" customWidth="1"/>
    <col min="267" max="267" width="13.25" style="1" customWidth="1"/>
    <col min="268" max="512" width="9.125" style="1"/>
    <col min="513" max="513" width="19.375" style="1" customWidth="1"/>
    <col min="514" max="514" width="26" style="1" customWidth="1"/>
    <col min="515" max="515" width="20.25" style="1" customWidth="1"/>
    <col min="516" max="516" width="10.125" style="1" customWidth="1"/>
    <col min="517" max="517" width="11.625" style="1" customWidth="1"/>
    <col min="518" max="518" width="12.375" style="1" customWidth="1"/>
    <col min="519" max="519" width="12.25" style="1" customWidth="1"/>
    <col min="520" max="520" width="12.375" style="1" customWidth="1"/>
    <col min="521" max="521" width="12.875" style="1" customWidth="1"/>
    <col min="522" max="522" width="11.75" style="1" customWidth="1"/>
    <col min="523" max="523" width="13.25" style="1" customWidth="1"/>
    <col min="524" max="768" width="9.125" style="1"/>
    <col min="769" max="769" width="19.375" style="1" customWidth="1"/>
    <col min="770" max="770" width="26" style="1" customWidth="1"/>
    <col min="771" max="771" width="20.25" style="1" customWidth="1"/>
    <col min="772" max="772" width="10.125" style="1" customWidth="1"/>
    <col min="773" max="773" width="11.625" style="1" customWidth="1"/>
    <col min="774" max="774" width="12.375" style="1" customWidth="1"/>
    <col min="775" max="775" width="12.25" style="1" customWidth="1"/>
    <col min="776" max="776" width="12.375" style="1" customWidth="1"/>
    <col min="777" max="777" width="12.875" style="1" customWidth="1"/>
    <col min="778" max="778" width="11.75" style="1" customWidth="1"/>
    <col min="779" max="779" width="13.25" style="1" customWidth="1"/>
    <col min="780" max="1024" width="9.125" style="1"/>
    <col min="1025" max="1025" width="19.375" style="1" customWidth="1"/>
    <col min="1026" max="1026" width="26" style="1" customWidth="1"/>
    <col min="1027" max="1027" width="20.25" style="1" customWidth="1"/>
    <col min="1028" max="1028" width="10.125" style="1" customWidth="1"/>
    <col min="1029" max="1029" width="11.625" style="1" customWidth="1"/>
    <col min="1030" max="1030" width="12.375" style="1" customWidth="1"/>
    <col min="1031" max="1031" width="12.25" style="1" customWidth="1"/>
    <col min="1032" max="1032" width="12.375" style="1" customWidth="1"/>
    <col min="1033" max="1033" width="12.875" style="1" customWidth="1"/>
    <col min="1034" max="1034" width="11.75" style="1" customWidth="1"/>
    <col min="1035" max="1035" width="13.25" style="1" customWidth="1"/>
    <col min="1036" max="1280" width="9.125" style="1"/>
    <col min="1281" max="1281" width="19.375" style="1" customWidth="1"/>
    <col min="1282" max="1282" width="26" style="1" customWidth="1"/>
    <col min="1283" max="1283" width="20.25" style="1" customWidth="1"/>
    <col min="1284" max="1284" width="10.125" style="1" customWidth="1"/>
    <col min="1285" max="1285" width="11.625" style="1" customWidth="1"/>
    <col min="1286" max="1286" width="12.375" style="1" customWidth="1"/>
    <col min="1287" max="1287" width="12.25" style="1" customWidth="1"/>
    <col min="1288" max="1288" width="12.375" style="1" customWidth="1"/>
    <col min="1289" max="1289" width="12.875" style="1" customWidth="1"/>
    <col min="1290" max="1290" width="11.75" style="1" customWidth="1"/>
    <col min="1291" max="1291" width="13.25" style="1" customWidth="1"/>
    <col min="1292" max="1536" width="9.125" style="1"/>
    <col min="1537" max="1537" width="19.375" style="1" customWidth="1"/>
    <col min="1538" max="1538" width="26" style="1" customWidth="1"/>
    <col min="1539" max="1539" width="20.25" style="1" customWidth="1"/>
    <col min="1540" max="1540" width="10.125" style="1" customWidth="1"/>
    <col min="1541" max="1541" width="11.625" style="1" customWidth="1"/>
    <col min="1542" max="1542" width="12.375" style="1" customWidth="1"/>
    <col min="1543" max="1543" width="12.25" style="1" customWidth="1"/>
    <col min="1544" max="1544" width="12.375" style="1" customWidth="1"/>
    <col min="1545" max="1545" width="12.875" style="1" customWidth="1"/>
    <col min="1546" max="1546" width="11.75" style="1" customWidth="1"/>
    <col min="1547" max="1547" width="13.25" style="1" customWidth="1"/>
    <col min="1548" max="1792" width="9.125" style="1"/>
    <col min="1793" max="1793" width="19.375" style="1" customWidth="1"/>
    <col min="1794" max="1794" width="26" style="1" customWidth="1"/>
    <col min="1795" max="1795" width="20.25" style="1" customWidth="1"/>
    <col min="1796" max="1796" width="10.125" style="1" customWidth="1"/>
    <col min="1797" max="1797" width="11.625" style="1" customWidth="1"/>
    <col min="1798" max="1798" width="12.375" style="1" customWidth="1"/>
    <col min="1799" max="1799" width="12.25" style="1" customWidth="1"/>
    <col min="1800" max="1800" width="12.375" style="1" customWidth="1"/>
    <col min="1801" max="1801" width="12.875" style="1" customWidth="1"/>
    <col min="1802" max="1802" width="11.75" style="1" customWidth="1"/>
    <col min="1803" max="1803" width="13.25" style="1" customWidth="1"/>
    <col min="1804" max="2048" width="9.125" style="1"/>
    <col min="2049" max="2049" width="19.375" style="1" customWidth="1"/>
    <col min="2050" max="2050" width="26" style="1" customWidth="1"/>
    <col min="2051" max="2051" width="20.25" style="1" customWidth="1"/>
    <col min="2052" max="2052" width="10.125" style="1" customWidth="1"/>
    <col min="2053" max="2053" width="11.625" style="1" customWidth="1"/>
    <col min="2054" max="2054" width="12.375" style="1" customWidth="1"/>
    <col min="2055" max="2055" width="12.25" style="1" customWidth="1"/>
    <col min="2056" max="2056" width="12.375" style="1" customWidth="1"/>
    <col min="2057" max="2057" width="12.875" style="1" customWidth="1"/>
    <col min="2058" max="2058" width="11.75" style="1" customWidth="1"/>
    <col min="2059" max="2059" width="13.25" style="1" customWidth="1"/>
    <col min="2060" max="2304" width="9.125" style="1"/>
    <col min="2305" max="2305" width="19.375" style="1" customWidth="1"/>
    <col min="2306" max="2306" width="26" style="1" customWidth="1"/>
    <col min="2307" max="2307" width="20.25" style="1" customWidth="1"/>
    <col min="2308" max="2308" width="10.125" style="1" customWidth="1"/>
    <col min="2309" max="2309" width="11.625" style="1" customWidth="1"/>
    <col min="2310" max="2310" width="12.375" style="1" customWidth="1"/>
    <col min="2311" max="2311" width="12.25" style="1" customWidth="1"/>
    <col min="2312" max="2312" width="12.375" style="1" customWidth="1"/>
    <col min="2313" max="2313" width="12.875" style="1" customWidth="1"/>
    <col min="2314" max="2314" width="11.75" style="1" customWidth="1"/>
    <col min="2315" max="2315" width="13.25" style="1" customWidth="1"/>
    <col min="2316" max="2560" width="9.125" style="1"/>
    <col min="2561" max="2561" width="19.375" style="1" customWidth="1"/>
    <col min="2562" max="2562" width="26" style="1" customWidth="1"/>
    <col min="2563" max="2563" width="20.25" style="1" customWidth="1"/>
    <col min="2564" max="2564" width="10.125" style="1" customWidth="1"/>
    <col min="2565" max="2565" width="11.625" style="1" customWidth="1"/>
    <col min="2566" max="2566" width="12.375" style="1" customWidth="1"/>
    <col min="2567" max="2567" width="12.25" style="1" customWidth="1"/>
    <col min="2568" max="2568" width="12.375" style="1" customWidth="1"/>
    <col min="2569" max="2569" width="12.875" style="1" customWidth="1"/>
    <col min="2570" max="2570" width="11.75" style="1" customWidth="1"/>
    <col min="2571" max="2571" width="13.25" style="1" customWidth="1"/>
    <col min="2572" max="2816" width="9.125" style="1"/>
    <col min="2817" max="2817" width="19.375" style="1" customWidth="1"/>
    <col min="2818" max="2818" width="26" style="1" customWidth="1"/>
    <col min="2819" max="2819" width="20.25" style="1" customWidth="1"/>
    <col min="2820" max="2820" width="10.125" style="1" customWidth="1"/>
    <col min="2821" max="2821" width="11.625" style="1" customWidth="1"/>
    <col min="2822" max="2822" width="12.375" style="1" customWidth="1"/>
    <col min="2823" max="2823" width="12.25" style="1" customWidth="1"/>
    <col min="2824" max="2824" width="12.375" style="1" customWidth="1"/>
    <col min="2825" max="2825" width="12.875" style="1" customWidth="1"/>
    <col min="2826" max="2826" width="11.75" style="1" customWidth="1"/>
    <col min="2827" max="2827" width="13.25" style="1" customWidth="1"/>
    <col min="2828" max="3072" width="9.125" style="1"/>
    <col min="3073" max="3073" width="19.375" style="1" customWidth="1"/>
    <col min="3074" max="3074" width="26" style="1" customWidth="1"/>
    <col min="3075" max="3075" width="20.25" style="1" customWidth="1"/>
    <col min="3076" max="3076" width="10.125" style="1" customWidth="1"/>
    <col min="3077" max="3077" width="11.625" style="1" customWidth="1"/>
    <col min="3078" max="3078" width="12.375" style="1" customWidth="1"/>
    <col min="3079" max="3079" width="12.25" style="1" customWidth="1"/>
    <col min="3080" max="3080" width="12.375" style="1" customWidth="1"/>
    <col min="3081" max="3081" width="12.875" style="1" customWidth="1"/>
    <col min="3082" max="3082" width="11.75" style="1" customWidth="1"/>
    <col min="3083" max="3083" width="13.25" style="1" customWidth="1"/>
    <col min="3084" max="3328" width="9.125" style="1"/>
    <col min="3329" max="3329" width="19.375" style="1" customWidth="1"/>
    <col min="3330" max="3330" width="26" style="1" customWidth="1"/>
    <col min="3331" max="3331" width="20.25" style="1" customWidth="1"/>
    <col min="3332" max="3332" width="10.125" style="1" customWidth="1"/>
    <col min="3333" max="3333" width="11.625" style="1" customWidth="1"/>
    <col min="3334" max="3334" width="12.375" style="1" customWidth="1"/>
    <col min="3335" max="3335" width="12.25" style="1" customWidth="1"/>
    <col min="3336" max="3336" width="12.375" style="1" customWidth="1"/>
    <col min="3337" max="3337" width="12.875" style="1" customWidth="1"/>
    <col min="3338" max="3338" width="11.75" style="1" customWidth="1"/>
    <col min="3339" max="3339" width="13.25" style="1" customWidth="1"/>
    <col min="3340" max="3584" width="9.125" style="1"/>
    <col min="3585" max="3585" width="19.375" style="1" customWidth="1"/>
    <col min="3586" max="3586" width="26" style="1" customWidth="1"/>
    <col min="3587" max="3587" width="20.25" style="1" customWidth="1"/>
    <col min="3588" max="3588" width="10.125" style="1" customWidth="1"/>
    <col min="3589" max="3589" width="11.625" style="1" customWidth="1"/>
    <col min="3590" max="3590" width="12.375" style="1" customWidth="1"/>
    <col min="3591" max="3591" width="12.25" style="1" customWidth="1"/>
    <col min="3592" max="3592" width="12.375" style="1" customWidth="1"/>
    <col min="3593" max="3593" width="12.875" style="1" customWidth="1"/>
    <col min="3594" max="3594" width="11.75" style="1" customWidth="1"/>
    <col min="3595" max="3595" width="13.25" style="1" customWidth="1"/>
    <col min="3596" max="3840" width="9.125" style="1"/>
    <col min="3841" max="3841" width="19.375" style="1" customWidth="1"/>
    <col min="3842" max="3842" width="26" style="1" customWidth="1"/>
    <col min="3843" max="3843" width="20.25" style="1" customWidth="1"/>
    <col min="3844" max="3844" width="10.125" style="1" customWidth="1"/>
    <col min="3845" max="3845" width="11.625" style="1" customWidth="1"/>
    <col min="3846" max="3846" width="12.375" style="1" customWidth="1"/>
    <col min="3847" max="3847" width="12.25" style="1" customWidth="1"/>
    <col min="3848" max="3848" width="12.375" style="1" customWidth="1"/>
    <col min="3849" max="3849" width="12.875" style="1" customWidth="1"/>
    <col min="3850" max="3850" width="11.75" style="1" customWidth="1"/>
    <col min="3851" max="3851" width="13.25" style="1" customWidth="1"/>
    <col min="3852" max="4096" width="9.125" style="1"/>
    <col min="4097" max="4097" width="19.375" style="1" customWidth="1"/>
    <col min="4098" max="4098" width="26" style="1" customWidth="1"/>
    <col min="4099" max="4099" width="20.25" style="1" customWidth="1"/>
    <col min="4100" max="4100" width="10.125" style="1" customWidth="1"/>
    <col min="4101" max="4101" width="11.625" style="1" customWidth="1"/>
    <col min="4102" max="4102" width="12.375" style="1" customWidth="1"/>
    <col min="4103" max="4103" width="12.25" style="1" customWidth="1"/>
    <col min="4104" max="4104" width="12.375" style="1" customWidth="1"/>
    <col min="4105" max="4105" width="12.875" style="1" customWidth="1"/>
    <col min="4106" max="4106" width="11.75" style="1" customWidth="1"/>
    <col min="4107" max="4107" width="13.25" style="1" customWidth="1"/>
    <col min="4108" max="4352" width="9.125" style="1"/>
    <col min="4353" max="4353" width="19.375" style="1" customWidth="1"/>
    <col min="4354" max="4354" width="26" style="1" customWidth="1"/>
    <col min="4355" max="4355" width="20.25" style="1" customWidth="1"/>
    <col min="4356" max="4356" width="10.125" style="1" customWidth="1"/>
    <col min="4357" max="4357" width="11.625" style="1" customWidth="1"/>
    <col min="4358" max="4358" width="12.375" style="1" customWidth="1"/>
    <col min="4359" max="4359" width="12.25" style="1" customWidth="1"/>
    <col min="4360" max="4360" width="12.375" style="1" customWidth="1"/>
    <col min="4361" max="4361" width="12.875" style="1" customWidth="1"/>
    <col min="4362" max="4362" width="11.75" style="1" customWidth="1"/>
    <col min="4363" max="4363" width="13.25" style="1" customWidth="1"/>
    <col min="4364" max="4608" width="9.125" style="1"/>
    <col min="4609" max="4609" width="19.375" style="1" customWidth="1"/>
    <col min="4610" max="4610" width="26" style="1" customWidth="1"/>
    <col min="4611" max="4611" width="20.25" style="1" customWidth="1"/>
    <col min="4612" max="4612" width="10.125" style="1" customWidth="1"/>
    <col min="4613" max="4613" width="11.625" style="1" customWidth="1"/>
    <col min="4614" max="4614" width="12.375" style="1" customWidth="1"/>
    <col min="4615" max="4615" width="12.25" style="1" customWidth="1"/>
    <col min="4616" max="4616" width="12.375" style="1" customWidth="1"/>
    <col min="4617" max="4617" width="12.875" style="1" customWidth="1"/>
    <col min="4618" max="4618" width="11.75" style="1" customWidth="1"/>
    <col min="4619" max="4619" width="13.25" style="1" customWidth="1"/>
    <col min="4620" max="4864" width="9.125" style="1"/>
    <col min="4865" max="4865" width="19.375" style="1" customWidth="1"/>
    <col min="4866" max="4866" width="26" style="1" customWidth="1"/>
    <col min="4867" max="4867" width="20.25" style="1" customWidth="1"/>
    <col min="4868" max="4868" width="10.125" style="1" customWidth="1"/>
    <col min="4869" max="4869" width="11.625" style="1" customWidth="1"/>
    <col min="4870" max="4870" width="12.375" style="1" customWidth="1"/>
    <col min="4871" max="4871" width="12.25" style="1" customWidth="1"/>
    <col min="4872" max="4872" width="12.375" style="1" customWidth="1"/>
    <col min="4873" max="4873" width="12.875" style="1" customWidth="1"/>
    <col min="4874" max="4874" width="11.75" style="1" customWidth="1"/>
    <col min="4875" max="4875" width="13.25" style="1" customWidth="1"/>
    <col min="4876" max="5120" width="9.125" style="1"/>
    <col min="5121" max="5121" width="19.375" style="1" customWidth="1"/>
    <col min="5122" max="5122" width="26" style="1" customWidth="1"/>
    <col min="5123" max="5123" width="20.25" style="1" customWidth="1"/>
    <col min="5124" max="5124" width="10.125" style="1" customWidth="1"/>
    <col min="5125" max="5125" width="11.625" style="1" customWidth="1"/>
    <col min="5126" max="5126" width="12.375" style="1" customWidth="1"/>
    <col min="5127" max="5127" width="12.25" style="1" customWidth="1"/>
    <col min="5128" max="5128" width="12.375" style="1" customWidth="1"/>
    <col min="5129" max="5129" width="12.875" style="1" customWidth="1"/>
    <col min="5130" max="5130" width="11.75" style="1" customWidth="1"/>
    <col min="5131" max="5131" width="13.25" style="1" customWidth="1"/>
    <col min="5132" max="5376" width="9.125" style="1"/>
    <col min="5377" max="5377" width="19.375" style="1" customWidth="1"/>
    <col min="5378" max="5378" width="26" style="1" customWidth="1"/>
    <col min="5379" max="5379" width="20.25" style="1" customWidth="1"/>
    <col min="5380" max="5380" width="10.125" style="1" customWidth="1"/>
    <col min="5381" max="5381" width="11.625" style="1" customWidth="1"/>
    <col min="5382" max="5382" width="12.375" style="1" customWidth="1"/>
    <col min="5383" max="5383" width="12.25" style="1" customWidth="1"/>
    <col min="5384" max="5384" width="12.375" style="1" customWidth="1"/>
    <col min="5385" max="5385" width="12.875" style="1" customWidth="1"/>
    <col min="5386" max="5386" width="11.75" style="1" customWidth="1"/>
    <col min="5387" max="5387" width="13.25" style="1" customWidth="1"/>
    <col min="5388" max="5632" width="9.125" style="1"/>
    <col min="5633" max="5633" width="19.375" style="1" customWidth="1"/>
    <col min="5634" max="5634" width="26" style="1" customWidth="1"/>
    <col min="5635" max="5635" width="20.25" style="1" customWidth="1"/>
    <col min="5636" max="5636" width="10.125" style="1" customWidth="1"/>
    <col min="5637" max="5637" width="11.625" style="1" customWidth="1"/>
    <col min="5638" max="5638" width="12.375" style="1" customWidth="1"/>
    <col min="5639" max="5639" width="12.25" style="1" customWidth="1"/>
    <col min="5640" max="5640" width="12.375" style="1" customWidth="1"/>
    <col min="5641" max="5641" width="12.875" style="1" customWidth="1"/>
    <col min="5642" max="5642" width="11.75" style="1" customWidth="1"/>
    <col min="5643" max="5643" width="13.25" style="1" customWidth="1"/>
    <col min="5644" max="5888" width="9.125" style="1"/>
    <col min="5889" max="5889" width="19.375" style="1" customWidth="1"/>
    <col min="5890" max="5890" width="26" style="1" customWidth="1"/>
    <col min="5891" max="5891" width="20.25" style="1" customWidth="1"/>
    <col min="5892" max="5892" width="10.125" style="1" customWidth="1"/>
    <col min="5893" max="5893" width="11.625" style="1" customWidth="1"/>
    <col min="5894" max="5894" width="12.375" style="1" customWidth="1"/>
    <col min="5895" max="5895" width="12.25" style="1" customWidth="1"/>
    <col min="5896" max="5896" width="12.375" style="1" customWidth="1"/>
    <col min="5897" max="5897" width="12.875" style="1" customWidth="1"/>
    <col min="5898" max="5898" width="11.75" style="1" customWidth="1"/>
    <col min="5899" max="5899" width="13.25" style="1" customWidth="1"/>
    <col min="5900" max="6144" width="9.125" style="1"/>
    <col min="6145" max="6145" width="19.375" style="1" customWidth="1"/>
    <col min="6146" max="6146" width="26" style="1" customWidth="1"/>
    <col min="6147" max="6147" width="20.25" style="1" customWidth="1"/>
    <col min="6148" max="6148" width="10.125" style="1" customWidth="1"/>
    <col min="6149" max="6149" width="11.625" style="1" customWidth="1"/>
    <col min="6150" max="6150" width="12.375" style="1" customWidth="1"/>
    <col min="6151" max="6151" width="12.25" style="1" customWidth="1"/>
    <col min="6152" max="6152" width="12.375" style="1" customWidth="1"/>
    <col min="6153" max="6153" width="12.875" style="1" customWidth="1"/>
    <col min="6154" max="6154" width="11.75" style="1" customWidth="1"/>
    <col min="6155" max="6155" width="13.25" style="1" customWidth="1"/>
    <col min="6156" max="6400" width="9.125" style="1"/>
    <col min="6401" max="6401" width="19.375" style="1" customWidth="1"/>
    <col min="6402" max="6402" width="26" style="1" customWidth="1"/>
    <col min="6403" max="6403" width="20.25" style="1" customWidth="1"/>
    <col min="6404" max="6404" width="10.125" style="1" customWidth="1"/>
    <col min="6405" max="6405" width="11.625" style="1" customWidth="1"/>
    <col min="6406" max="6406" width="12.375" style="1" customWidth="1"/>
    <col min="6407" max="6407" width="12.25" style="1" customWidth="1"/>
    <col min="6408" max="6408" width="12.375" style="1" customWidth="1"/>
    <col min="6409" max="6409" width="12.875" style="1" customWidth="1"/>
    <col min="6410" max="6410" width="11.75" style="1" customWidth="1"/>
    <col min="6411" max="6411" width="13.25" style="1" customWidth="1"/>
    <col min="6412" max="6656" width="9.125" style="1"/>
    <col min="6657" max="6657" width="19.375" style="1" customWidth="1"/>
    <col min="6658" max="6658" width="26" style="1" customWidth="1"/>
    <col min="6659" max="6659" width="20.25" style="1" customWidth="1"/>
    <col min="6660" max="6660" width="10.125" style="1" customWidth="1"/>
    <col min="6661" max="6661" width="11.625" style="1" customWidth="1"/>
    <col min="6662" max="6662" width="12.375" style="1" customWidth="1"/>
    <col min="6663" max="6663" width="12.25" style="1" customWidth="1"/>
    <col min="6664" max="6664" width="12.375" style="1" customWidth="1"/>
    <col min="6665" max="6665" width="12.875" style="1" customWidth="1"/>
    <col min="6666" max="6666" width="11.75" style="1" customWidth="1"/>
    <col min="6667" max="6667" width="13.25" style="1" customWidth="1"/>
    <col min="6668" max="6912" width="9.125" style="1"/>
    <col min="6913" max="6913" width="19.375" style="1" customWidth="1"/>
    <col min="6914" max="6914" width="26" style="1" customWidth="1"/>
    <col min="6915" max="6915" width="20.25" style="1" customWidth="1"/>
    <col min="6916" max="6916" width="10.125" style="1" customWidth="1"/>
    <col min="6917" max="6917" width="11.625" style="1" customWidth="1"/>
    <col min="6918" max="6918" width="12.375" style="1" customWidth="1"/>
    <col min="6919" max="6919" width="12.25" style="1" customWidth="1"/>
    <col min="6920" max="6920" width="12.375" style="1" customWidth="1"/>
    <col min="6921" max="6921" width="12.875" style="1" customWidth="1"/>
    <col min="6922" max="6922" width="11.75" style="1" customWidth="1"/>
    <col min="6923" max="6923" width="13.25" style="1" customWidth="1"/>
    <col min="6924" max="7168" width="9.125" style="1"/>
    <col min="7169" max="7169" width="19.375" style="1" customWidth="1"/>
    <col min="7170" max="7170" width="26" style="1" customWidth="1"/>
    <col min="7171" max="7171" width="20.25" style="1" customWidth="1"/>
    <col min="7172" max="7172" width="10.125" style="1" customWidth="1"/>
    <col min="7173" max="7173" width="11.625" style="1" customWidth="1"/>
    <col min="7174" max="7174" width="12.375" style="1" customWidth="1"/>
    <col min="7175" max="7175" width="12.25" style="1" customWidth="1"/>
    <col min="7176" max="7176" width="12.375" style="1" customWidth="1"/>
    <col min="7177" max="7177" width="12.875" style="1" customWidth="1"/>
    <col min="7178" max="7178" width="11.75" style="1" customWidth="1"/>
    <col min="7179" max="7179" width="13.25" style="1" customWidth="1"/>
    <col min="7180" max="7424" width="9.125" style="1"/>
    <col min="7425" max="7425" width="19.375" style="1" customWidth="1"/>
    <col min="7426" max="7426" width="26" style="1" customWidth="1"/>
    <col min="7427" max="7427" width="20.25" style="1" customWidth="1"/>
    <col min="7428" max="7428" width="10.125" style="1" customWidth="1"/>
    <col min="7429" max="7429" width="11.625" style="1" customWidth="1"/>
    <col min="7430" max="7430" width="12.375" style="1" customWidth="1"/>
    <col min="7431" max="7431" width="12.25" style="1" customWidth="1"/>
    <col min="7432" max="7432" width="12.375" style="1" customWidth="1"/>
    <col min="7433" max="7433" width="12.875" style="1" customWidth="1"/>
    <col min="7434" max="7434" width="11.75" style="1" customWidth="1"/>
    <col min="7435" max="7435" width="13.25" style="1" customWidth="1"/>
    <col min="7436" max="7680" width="9.125" style="1"/>
    <col min="7681" max="7681" width="19.375" style="1" customWidth="1"/>
    <col min="7682" max="7682" width="26" style="1" customWidth="1"/>
    <col min="7683" max="7683" width="20.25" style="1" customWidth="1"/>
    <col min="7684" max="7684" width="10.125" style="1" customWidth="1"/>
    <col min="7685" max="7685" width="11.625" style="1" customWidth="1"/>
    <col min="7686" max="7686" width="12.375" style="1" customWidth="1"/>
    <col min="7687" max="7687" width="12.25" style="1" customWidth="1"/>
    <col min="7688" max="7688" width="12.375" style="1" customWidth="1"/>
    <col min="7689" max="7689" width="12.875" style="1" customWidth="1"/>
    <col min="7690" max="7690" width="11.75" style="1" customWidth="1"/>
    <col min="7691" max="7691" width="13.25" style="1" customWidth="1"/>
    <col min="7692" max="7936" width="9.125" style="1"/>
    <col min="7937" max="7937" width="19.375" style="1" customWidth="1"/>
    <col min="7938" max="7938" width="26" style="1" customWidth="1"/>
    <col min="7939" max="7939" width="20.25" style="1" customWidth="1"/>
    <col min="7940" max="7940" width="10.125" style="1" customWidth="1"/>
    <col min="7941" max="7941" width="11.625" style="1" customWidth="1"/>
    <col min="7942" max="7942" width="12.375" style="1" customWidth="1"/>
    <col min="7943" max="7943" width="12.25" style="1" customWidth="1"/>
    <col min="7944" max="7944" width="12.375" style="1" customWidth="1"/>
    <col min="7945" max="7945" width="12.875" style="1" customWidth="1"/>
    <col min="7946" max="7946" width="11.75" style="1" customWidth="1"/>
    <col min="7947" max="7947" width="13.25" style="1" customWidth="1"/>
    <col min="7948" max="8192" width="9.125" style="1"/>
    <col min="8193" max="8193" width="19.375" style="1" customWidth="1"/>
    <col min="8194" max="8194" width="26" style="1" customWidth="1"/>
    <col min="8195" max="8195" width="20.25" style="1" customWidth="1"/>
    <col min="8196" max="8196" width="10.125" style="1" customWidth="1"/>
    <col min="8197" max="8197" width="11.625" style="1" customWidth="1"/>
    <col min="8198" max="8198" width="12.375" style="1" customWidth="1"/>
    <col min="8199" max="8199" width="12.25" style="1" customWidth="1"/>
    <col min="8200" max="8200" width="12.375" style="1" customWidth="1"/>
    <col min="8201" max="8201" width="12.875" style="1" customWidth="1"/>
    <col min="8202" max="8202" width="11.75" style="1" customWidth="1"/>
    <col min="8203" max="8203" width="13.25" style="1" customWidth="1"/>
    <col min="8204" max="8448" width="9.125" style="1"/>
    <col min="8449" max="8449" width="19.375" style="1" customWidth="1"/>
    <col min="8450" max="8450" width="26" style="1" customWidth="1"/>
    <col min="8451" max="8451" width="20.25" style="1" customWidth="1"/>
    <col min="8452" max="8452" width="10.125" style="1" customWidth="1"/>
    <col min="8453" max="8453" width="11.625" style="1" customWidth="1"/>
    <col min="8454" max="8454" width="12.375" style="1" customWidth="1"/>
    <col min="8455" max="8455" width="12.25" style="1" customWidth="1"/>
    <col min="8456" max="8456" width="12.375" style="1" customWidth="1"/>
    <col min="8457" max="8457" width="12.875" style="1" customWidth="1"/>
    <col min="8458" max="8458" width="11.75" style="1" customWidth="1"/>
    <col min="8459" max="8459" width="13.25" style="1" customWidth="1"/>
    <col min="8460" max="8704" width="9.125" style="1"/>
    <col min="8705" max="8705" width="19.375" style="1" customWidth="1"/>
    <col min="8706" max="8706" width="26" style="1" customWidth="1"/>
    <col min="8707" max="8707" width="20.25" style="1" customWidth="1"/>
    <col min="8708" max="8708" width="10.125" style="1" customWidth="1"/>
    <col min="8709" max="8709" width="11.625" style="1" customWidth="1"/>
    <col min="8710" max="8710" width="12.375" style="1" customWidth="1"/>
    <col min="8711" max="8711" width="12.25" style="1" customWidth="1"/>
    <col min="8712" max="8712" width="12.375" style="1" customWidth="1"/>
    <col min="8713" max="8713" width="12.875" style="1" customWidth="1"/>
    <col min="8714" max="8714" width="11.75" style="1" customWidth="1"/>
    <col min="8715" max="8715" width="13.25" style="1" customWidth="1"/>
    <col min="8716" max="8960" width="9.125" style="1"/>
    <col min="8961" max="8961" width="19.375" style="1" customWidth="1"/>
    <col min="8962" max="8962" width="26" style="1" customWidth="1"/>
    <col min="8963" max="8963" width="20.25" style="1" customWidth="1"/>
    <col min="8964" max="8964" width="10.125" style="1" customWidth="1"/>
    <col min="8965" max="8965" width="11.625" style="1" customWidth="1"/>
    <col min="8966" max="8966" width="12.375" style="1" customWidth="1"/>
    <col min="8967" max="8967" width="12.25" style="1" customWidth="1"/>
    <col min="8968" max="8968" width="12.375" style="1" customWidth="1"/>
    <col min="8969" max="8969" width="12.875" style="1" customWidth="1"/>
    <col min="8970" max="8970" width="11.75" style="1" customWidth="1"/>
    <col min="8971" max="8971" width="13.25" style="1" customWidth="1"/>
    <col min="8972" max="9216" width="9.125" style="1"/>
    <col min="9217" max="9217" width="19.375" style="1" customWidth="1"/>
    <col min="9218" max="9218" width="26" style="1" customWidth="1"/>
    <col min="9219" max="9219" width="20.25" style="1" customWidth="1"/>
    <col min="9220" max="9220" width="10.125" style="1" customWidth="1"/>
    <col min="9221" max="9221" width="11.625" style="1" customWidth="1"/>
    <col min="9222" max="9222" width="12.375" style="1" customWidth="1"/>
    <col min="9223" max="9223" width="12.25" style="1" customWidth="1"/>
    <col min="9224" max="9224" width="12.375" style="1" customWidth="1"/>
    <col min="9225" max="9225" width="12.875" style="1" customWidth="1"/>
    <col min="9226" max="9226" width="11.75" style="1" customWidth="1"/>
    <col min="9227" max="9227" width="13.25" style="1" customWidth="1"/>
    <col min="9228" max="9472" width="9.125" style="1"/>
    <col min="9473" max="9473" width="19.375" style="1" customWidth="1"/>
    <col min="9474" max="9474" width="26" style="1" customWidth="1"/>
    <col min="9475" max="9475" width="20.25" style="1" customWidth="1"/>
    <col min="9476" max="9476" width="10.125" style="1" customWidth="1"/>
    <col min="9477" max="9477" width="11.625" style="1" customWidth="1"/>
    <col min="9478" max="9478" width="12.375" style="1" customWidth="1"/>
    <col min="9479" max="9479" width="12.25" style="1" customWidth="1"/>
    <col min="9480" max="9480" width="12.375" style="1" customWidth="1"/>
    <col min="9481" max="9481" width="12.875" style="1" customWidth="1"/>
    <col min="9482" max="9482" width="11.75" style="1" customWidth="1"/>
    <col min="9483" max="9483" width="13.25" style="1" customWidth="1"/>
    <col min="9484" max="9728" width="9.125" style="1"/>
    <col min="9729" max="9729" width="19.375" style="1" customWidth="1"/>
    <col min="9730" max="9730" width="26" style="1" customWidth="1"/>
    <col min="9731" max="9731" width="20.25" style="1" customWidth="1"/>
    <col min="9732" max="9732" width="10.125" style="1" customWidth="1"/>
    <col min="9733" max="9733" width="11.625" style="1" customWidth="1"/>
    <col min="9734" max="9734" width="12.375" style="1" customWidth="1"/>
    <col min="9735" max="9735" width="12.25" style="1" customWidth="1"/>
    <col min="9736" max="9736" width="12.375" style="1" customWidth="1"/>
    <col min="9737" max="9737" width="12.875" style="1" customWidth="1"/>
    <col min="9738" max="9738" width="11.75" style="1" customWidth="1"/>
    <col min="9739" max="9739" width="13.25" style="1" customWidth="1"/>
    <col min="9740" max="9984" width="9.125" style="1"/>
    <col min="9985" max="9985" width="19.375" style="1" customWidth="1"/>
    <col min="9986" max="9986" width="26" style="1" customWidth="1"/>
    <col min="9987" max="9987" width="20.25" style="1" customWidth="1"/>
    <col min="9988" max="9988" width="10.125" style="1" customWidth="1"/>
    <col min="9989" max="9989" width="11.625" style="1" customWidth="1"/>
    <col min="9990" max="9990" width="12.375" style="1" customWidth="1"/>
    <col min="9991" max="9991" width="12.25" style="1" customWidth="1"/>
    <col min="9992" max="9992" width="12.375" style="1" customWidth="1"/>
    <col min="9993" max="9993" width="12.875" style="1" customWidth="1"/>
    <col min="9994" max="9994" width="11.75" style="1" customWidth="1"/>
    <col min="9995" max="9995" width="13.25" style="1" customWidth="1"/>
    <col min="9996" max="10240" width="9.125" style="1"/>
    <col min="10241" max="10241" width="19.375" style="1" customWidth="1"/>
    <col min="10242" max="10242" width="26" style="1" customWidth="1"/>
    <col min="10243" max="10243" width="20.25" style="1" customWidth="1"/>
    <col min="10244" max="10244" width="10.125" style="1" customWidth="1"/>
    <col min="10245" max="10245" width="11.625" style="1" customWidth="1"/>
    <col min="10246" max="10246" width="12.375" style="1" customWidth="1"/>
    <col min="10247" max="10247" width="12.25" style="1" customWidth="1"/>
    <col min="10248" max="10248" width="12.375" style="1" customWidth="1"/>
    <col min="10249" max="10249" width="12.875" style="1" customWidth="1"/>
    <col min="10250" max="10250" width="11.75" style="1" customWidth="1"/>
    <col min="10251" max="10251" width="13.25" style="1" customWidth="1"/>
    <col min="10252" max="10496" width="9.125" style="1"/>
    <col min="10497" max="10497" width="19.375" style="1" customWidth="1"/>
    <col min="10498" max="10498" width="26" style="1" customWidth="1"/>
    <col min="10499" max="10499" width="20.25" style="1" customWidth="1"/>
    <col min="10500" max="10500" width="10.125" style="1" customWidth="1"/>
    <col min="10501" max="10501" width="11.625" style="1" customWidth="1"/>
    <col min="10502" max="10502" width="12.375" style="1" customWidth="1"/>
    <col min="10503" max="10503" width="12.25" style="1" customWidth="1"/>
    <col min="10504" max="10504" width="12.375" style="1" customWidth="1"/>
    <col min="10505" max="10505" width="12.875" style="1" customWidth="1"/>
    <col min="10506" max="10506" width="11.75" style="1" customWidth="1"/>
    <col min="10507" max="10507" width="13.25" style="1" customWidth="1"/>
    <col min="10508" max="10752" width="9.125" style="1"/>
    <col min="10753" max="10753" width="19.375" style="1" customWidth="1"/>
    <col min="10754" max="10754" width="26" style="1" customWidth="1"/>
    <col min="10755" max="10755" width="20.25" style="1" customWidth="1"/>
    <col min="10756" max="10756" width="10.125" style="1" customWidth="1"/>
    <col min="10757" max="10757" width="11.625" style="1" customWidth="1"/>
    <col min="10758" max="10758" width="12.375" style="1" customWidth="1"/>
    <col min="10759" max="10759" width="12.25" style="1" customWidth="1"/>
    <col min="10760" max="10760" width="12.375" style="1" customWidth="1"/>
    <col min="10761" max="10761" width="12.875" style="1" customWidth="1"/>
    <col min="10762" max="10762" width="11.75" style="1" customWidth="1"/>
    <col min="10763" max="10763" width="13.25" style="1" customWidth="1"/>
    <col min="10764" max="11008" width="9.125" style="1"/>
    <col min="11009" max="11009" width="19.375" style="1" customWidth="1"/>
    <col min="11010" max="11010" width="26" style="1" customWidth="1"/>
    <col min="11011" max="11011" width="20.25" style="1" customWidth="1"/>
    <col min="11012" max="11012" width="10.125" style="1" customWidth="1"/>
    <col min="11013" max="11013" width="11.625" style="1" customWidth="1"/>
    <col min="11014" max="11014" width="12.375" style="1" customWidth="1"/>
    <col min="11015" max="11015" width="12.25" style="1" customWidth="1"/>
    <col min="11016" max="11016" width="12.375" style="1" customWidth="1"/>
    <col min="11017" max="11017" width="12.875" style="1" customWidth="1"/>
    <col min="11018" max="11018" width="11.75" style="1" customWidth="1"/>
    <col min="11019" max="11019" width="13.25" style="1" customWidth="1"/>
    <col min="11020" max="11264" width="9.125" style="1"/>
    <col min="11265" max="11265" width="19.375" style="1" customWidth="1"/>
    <col min="11266" max="11266" width="26" style="1" customWidth="1"/>
    <col min="11267" max="11267" width="20.25" style="1" customWidth="1"/>
    <col min="11268" max="11268" width="10.125" style="1" customWidth="1"/>
    <col min="11269" max="11269" width="11.625" style="1" customWidth="1"/>
    <col min="11270" max="11270" width="12.375" style="1" customWidth="1"/>
    <col min="11271" max="11271" width="12.25" style="1" customWidth="1"/>
    <col min="11272" max="11272" width="12.375" style="1" customWidth="1"/>
    <col min="11273" max="11273" width="12.875" style="1" customWidth="1"/>
    <col min="11274" max="11274" width="11.75" style="1" customWidth="1"/>
    <col min="11275" max="11275" width="13.25" style="1" customWidth="1"/>
    <col min="11276" max="11520" width="9.125" style="1"/>
    <col min="11521" max="11521" width="19.375" style="1" customWidth="1"/>
    <col min="11522" max="11522" width="26" style="1" customWidth="1"/>
    <col min="11523" max="11523" width="20.25" style="1" customWidth="1"/>
    <col min="11524" max="11524" width="10.125" style="1" customWidth="1"/>
    <col min="11525" max="11525" width="11.625" style="1" customWidth="1"/>
    <col min="11526" max="11526" width="12.375" style="1" customWidth="1"/>
    <col min="11527" max="11527" width="12.25" style="1" customWidth="1"/>
    <col min="11528" max="11528" width="12.375" style="1" customWidth="1"/>
    <col min="11529" max="11529" width="12.875" style="1" customWidth="1"/>
    <col min="11530" max="11530" width="11.75" style="1" customWidth="1"/>
    <col min="11531" max="11531" width="13.25" style="1" customWidth="1"/>
    <col min="11532" max="11776" width="9.125" style="1"/>
    <col min="11777" max="11777" width="19.375" style="1" customWidth="1"/>
    <col min="11778" max="11778" width="26" style="1" customWidth="1"/>
    <col min="11779" max="11779" width="20.25" style="1" customWidth="1"/>
    <col min="11780" max="11780" width="10.125" style="1" customWidth="1"/>
    <col min="11781" max="11781" width="11.625" style="1" customWidth="1"/>
    <col min="11782" max="11782" width="12.375" style="1" customWidth="1"/>
    <col min="11783" max="11783" width="12.25" style="1" customWidth="1"/>
    <col min="11784" max="11784" width="12.375" style="1" customWidth="1"/>
    <col min="11785" max="11785" width="12.875" style="1" customWidth="1"/>
    <col min="11786" max="11786" width="11.75" style="1" customWidth="1"/>
    <col min="11787" max="11787" width="13.25" style="1" customWidth="1"/>
    <col min="11788" max="12032" width="9.125" style="1"/>
    <col min="12033" max="12033" width="19.375" style="1" customWidth="1"/>
    <col min="12034" max="12034" width="26" style="1" customWidth="1"/>
    <col min="12035" max="12035" width="20.25" style="1" customWidth="1"/>
    <col min="12036" max="12036" width="10.125" style="1" customWidth="1"/>
    <col min="12037" max="12037" width="11.625" style="1" customWidth="1"/>
    <col min="12038" max="12038" width="12.375" style="1" customWidth="1"/>
    <col min="12039" max="12039" width="12.25" style="1" customWidth="1"/>
    <col min="12040" max="12040" width="12.375" style="1" customWidth="1"/>
    <col min="12041" max="12041" width="12.875" style="1" customWidth="1"/>
    <col min="12042" max="12042" width="11.75" style="1" customWidth="1"/>
    <col min="12043" max="12043" width="13.25" style="1" customWidth="1"/>
    <col min="12044" max="12288" width="9.125" style="1"/>
    <col min="12289" max="12289" width="19.375" style="1" customWidth="1"/>
    <col min="12290" max="12290" width="26" style="1" customWidth="1"/>
    <col min="12291" max="12291" width="20.25" style="1" customWidth="1"/>
    <col min="12292" max="12292" width="10.125" style="1" customWidth="1"/>
    <col min="12293" max="12293" width="11.625" style="1" customWidth="1"/>
    <col min="12294" max="12294" width="12.375" style="1" customWidth="1"/>
    <col min="12295" max="12295" width="12.25" style="1" customWidth="1"/>
    <col min="12296" max="12296" width="12.375" style="1" customWidth="1"/>
    <col min="12297" max="12297" width="12.875" style="1" customWidth="1"/>
    <col min="12298" max="12298" width="11.75" style="1" customWidth="1"/>
    <col min="12299" max="12299" width="13.25" style="1" customWidth="1"/>
    <col min="12300" max="12544" width="9.125" style="1"/>
    <col min="12545" max="12545" width="19.375" style="1" customWidth="1"/>
    <col min="12546" max="12546" width="26" style="1" customWidth="1"/>
    <col min="12547" max="12547" width="20.25" style="1" customWidth="1"/>
    <col min="12548" max="12548" width="10.125" style="1" customWidth="1"/>
    <col min="12549" max="12549" width="11.625" style="1" customWidth="1"/>
    <col min="12550" max="12550" width="12.375" style="1" customWidth="1"/>
    <col min="12551" max="12551" width="12.25" style="1" customWidth="1"/>
    <col min="12552" max="12552" width="12.375" style="1" customWidth="1"/>
    <col min="12553" max="12553" width="12.875" style="1" customWidth="1"/>
    <col min="12554" max="12554" width="11.75" style="1" customWidth="1"/>
    <col min="12555" max="12555" width="13.25" style="1" customWidth="1"/>
    <col min="12556" max="12800" width="9.125" style="1"/>
    <col min="12801" max="12801" width="19.375" style="1" customWidth="1"/>
    <col min="12802" max="12802" width="26" style="1" customWidth="1"/>
    <col min="12803" max="12803" width="20.25" style="1" customWidth="1"/>
    <col min="12804" max="12804" width="10.125" style="1" customWidth="1"/>
    <col min="12805" max="12805" width="11.625" style="1" customWidth="1"/>
    <col min="12806" max="12806" width="12.375" style="1" customWidth="1"/>
    <col min="12807" max="12807" width="12.25" style="1" customWidth="1"/>
    <col min="12808" max="12808" width="12.375" style="1" customWidth="1"/>
    <col min="12809" max="12809" width="12.875" style="1" customWidth="1"/>
    <col min="12810" max="12810" width="11.75" style="1" customWidth="1"/>
    <col min="12811" max="12811" width="13.25" style="1" customWidth="1"/>
    <col min="12812" max="13056" width="9.125" style="1"/>
    <col min="13057" max="13057" width="19.375" style="1" customWidth="1"/>
    <col min="13058" max="13058" width="26" style="1" customWidth="1"/>
    <col min="13059" max="13059" width="20.25" style="1" customWidth="1"/>
    <col min="13060" max="13060" width="10.125" style="1" customWidth="1"/>
    <col min="13061" max="13061" width="11.625" style="1" customWidth="1"/>
    <col min="13062" max="13062" width="12.375" style="1" customWidth="1"/>
    <col min="13063" max="13063" width="12.25" style="1" customWidth="1"/>
    <col min="13064" max="13064" width="12.375" style="1" customWidth="1"/>
    <col min="13065" max="13065" width="12.875" style="1" customWidth="1"/>
    <col min="13066" max="13066" width="11.75" style="1" customWidth="1"/>
    <col min="13067" max="13067" width="13.25" style="1" customWidth="1"/>
    <col min="13068" max="13312" width="9.125" style="1"/>
    <col min="13313" max="13313" width="19.375" style="1" customWidth="1"/>
    <col min="13314" max="13314" width="26" style="1" customWidth="1"/>
    <col min="13315" max="13315" width="20.25" style="1" customWidth="1"/>
    <col min="13316" max="13316" width="10.125" style="1" customWidth="1"/>
    <col min="13317" max="13317" width="11.625" style="1" customWidth="1"/>
    <col min="13318" max="13318" width="12.375" style="1" customWidth="1"/>
    <col min="13319" max="13319" width="12.25" style="1" customWidth="1"/>
    <col min="13320" max="13320" width="12.375" style="1" customWidth="1"/>
    <col min="13321" max="13321" width="12.875" style="1" customWidth="1"/>
    <col min="13322" max="13322" width="11.75" style="1" customWidth="1"/>
    <col min="13323" max="13323" width="13.25" style="1" customWidth="1"/>
    <col min="13324" max="13568" width="9.125" style="1"/>
    <col min="13569" max="13569" width="19.375" style="1" customWidth="1"/>
    <col min="13570" max="13570" width="26" style="1" customWidth="1"/>
    <col min="13571" max="13571" width="20.25" style="1" customWidth="1"/>
    <col min="13572" max="13572" width="10.125" style="1" customWidth="1"/>
    <col min="13573" max="13573" width="11.625" style="1" customWidth="1"/>
    <col min="13574" max="13574" width="12.375" style="1" customWidth="1"/>
    <col min="13575" max="13575" width="12.25" style="1" customWidth="1"/>
    <col min="13576" max="13576" width="12.375" style="1" customWidth="1"/>
    <col min="13577" max="13577" width="12.875" style="1" customWidth="1"/>
    <col min="13578" max="13578" width="11.75" style="1" customWidth="1"/>
    <col min="13579" max="13579" width="13.25" style="1" customWidth="1"/>
    <col min="13580" max="13824" width="9.125" style="1"/>
    <col min="13825" max="13825" width="19.375" style="1" customWidth="1"/>
    <col min="13826" max="13826" width="26" style="1" customWidth="1"/>
    <col min="13827" max="13827" width="20.25" style="1" customWidth="1"/>
    <col min="13828" max="13828" width="10.125" style="1" customWidth="1"/>
    <col min="13829" max="13829" width="11.625" style="1" customWidth="1"/>
    <col min="13830" max="13830" width="12.375" style="1" customWidth="1"/>
    <col min="13831" max="13831" width="12.25" style="1" customWidth="1"/>
    <col min="13832" max="13832" width="12.375" style="1" customWidth="1"/>
    <col min="13833" max="13833" width="12.875" style="1" customWidth="1"/>
    <col min="13834" max="13834" width="11.75" style="1" customWidth="1"/>
    <col min="13835" max="13835" width="13.25" style="1" customWidth="1"/>
    <col min="13836" max="14080" width="9.125" style="1"/>
    <col min="14081" max="14081" width="19.375" style="1" customWidth="1"/>
    <col min="14082" max="14082" width="26" style="1" customWidth="1"/>
    <col min="14083" max="14083" width="20.25" style="1" customWidth="1"/>
    <col min="14084" max="14084" width="10.125" style="1" customWidth="1"/>
    <col min="14085" max="14085" width="11.625" style="1" customWidth="1"/>
    <col min="14086" max="14086" width="12.375" style="1" customWidth="1"/>
    <col min="14087" max="14087" width="12.25" style="1" customWidth="1"/>
    <col min="14088" max="14088" width="12.375" style="1" customWidth="1"/>
    <col min="14089" max="14089" width="12.875" style="1" customWidth="1"/>
    <col min="14090" max="14090" width="11.75" style="1" customWidth="1"/>
    <col min="14091" max="14091" width="13.25" style="1" customWidth="1"/>
    <col min="14092" max="14336" width="9.125" style="1"/>
    <col min="14337" max="14337" width="19.375" style="1" customWidth="1"/>
    <col min="14338" max="14338" width="26" style="1" customWidth="1"/>
    <col min="14339" max="14339" width="20.25" style="1" customWidth="1"/>
    <col min="14340" max="14340" width="10.125" style="1" customWidth="1"/>
    <col min="14341" max="14341" width="11.625" style="1" customWidth="1"/>
    <col min="14342" max="14342" width="12.375" style="1" customWidth="1"/>
    <col min="14343" max="14343" width="12.25" style="1" customWidth="1"/>
    <col min="14344" max="14344" width="12.375" style="1" customWidth="1"/>
    <col min="14345" max="14345" width="12.875" style="1" customWidth="1"/>
    <col min="14346" max="14346" width="11.75" style="1" customWidth="1"/>
    <col min="14347" max="14347" width="13.25" style="1" customWidth="1"/>
    <col min="14348" max="14592" width="9.125" style="1"/>
    <col min="14593" max="14593" width="19.375" style="1" customWidth="1"/>
    <col min="14594" max="14594" width="26" style="1" customWidth="1"/>
    <col min="14595" max="14595" width="20.25" style="1" customWidth="1"/>
    <col min="14596" max="14596" width="10.125" style="1" customWidth="1"/>
    <col min="14597" max="14597" width="11.625" style="1" customWidth="1"/>
    <col min="14598" max="14598" width="12.375" style="1" customWidth="1"/>
    <col min="14599" max="14599" width="12.25" style="1" customWidth="1"/>
    <col min="14600" max="14600" width="12.375" style="1" customWidth="1"/>
    <col min="14601" max="14601" width="12.875" style="1" customWidth="1"/>
    <col min="14602" max="14602" width="11.75" style="1" customWidth="1"/>
    <col min="14603" max="14603" width="13.25" style="1" customWidth="1"/>
    <col min="14604" max="14848" width="9.125" style="1"/>
    <col min="14849" max="14849" width="19.375" style="1" customWidth="1"/>
    <col min="14850" max="14850" width="26" style="1" customWidth="1"/>
    <col min="14851" max="14851" width="20.25" style="1" customWidth="1"/>
    <col min="14852" max="14852" width="10.125" style="1" customWidth="1"/>
    <col min="14853" max="14853" width="11.625" style="1" customWidth="1"/>
    <col min="14854" max="14854" width="12.375" style="1" customWidth="1"/>
    <col min="14855" max="14855" width="12.25" style="1" customWidth="1"/>
    <col min="14856" max="14856" width="12.375" style="1" customWidth="1"/>
    <col min="14857" max="14857" width="12.875" style="1" customWidth="1"/>
    <col min="14858" max="14858" width="11.75" style="1" customWidth="1"/>
    <col min="14859" max="14859" width="13.25" style="1" customWidth="1"/>
    <col min="14860" max="15104" width="9.125" style="1"/>
    <col min="15105" max="15105" width="19.375" style="1" customWidth="1"/>
    <col min="15106" max="15106" width="26" style="1" customWidth="1"/>
    <col min="15107" max="15107" width="20.25" style="1" customWidth="1"/>
    <col min="15108" max="15108" width="10.125" style="1" customWidth="1"/>
    <col min="15109" max="15109" width="11.625" style="1" customWidth="1"/>
    <col min="15110" max="15110" width="12.375" style="1" customWidth="1"/>
    <col min="15111" max="15111" width="12.25" style="1" customWidth="1"/>
    <col min="15112" max="15112" width="12.375" style="1" customWidth="1"/>
    <col min="15113" max="15113" width="12.875" style="1" customWidth="1"/>
    <col min="15114" max="15114" width="11.75" style="1" customWidth="1"/>
    <col min="15115" max="15115" width="13.25" style="1" customWidth="1"/>
    <col min="15116" max="15360" width="9.125" style="1"/>
    <col min="15361" max="15361" width="19.375" style="1" customWidth="1"/>
    <col min="15362" max="15362" width="26" style="1" customWidth="1"/>
    <col min="15363" max="15363" width="20.25" style="1" customWidth="1"/>
    <col min="15364" max="15364" width="10.125" style="1" customWidth="1"/>
    <col min="15365" max="15365" width="11.625" style="1" customWidth="1"/>
    <col min="15366" max="15366" width="12.375" style="1" customWidth="1"/>
    <col min="15367" max="15367" width="12.25" style="1" customWidth="1"/>
    <col min="15368" max="15368" width="12.375" style="1" customWidth="1"/>
    <col min="15369" max="15369" width="12.875" style="1" customWidth="1"/>
    <col min="15370" max="15370" width="11.75" style="1" customWidth="1"/>
    <col min="15371" max="15371" width="13.25" style="1" customWidth="1"/>
    <col min="15372" max="15616" width="9.125" style="1"/>
    <col min="15617" max="15617" width="19.375" style="1" customWidth="1"/>
    <col min="15618" max="15618" width="26" style="1" customWidth="1"/>
    <col min="15619" max="15619" width="20.25" style="1" customWidth="1"/>
    <col min="15620" max="15620" width="10.125" style="1" customWidth="1"/>
    <col min="15621" max="15621" width="11.625" style="1" customWidth="1"/>
    <col min="15622" max="15622" width="12.375" style="1" customWidth="1"/>
    <col min="15623" max="15623" width="12.25" style="1" customWidth="1"/>
    <col min="15624" max="15624" width="12.375" style="1" customWidth="1"/>
    <col min="15625" max="15625" width="12.875" style="1" customWidth="1"/>
    <col min="15626" max="15626" width="11.75" style="1" customWidth="1"/>
    <col min="15627" max="15627" width="13.25" style="1" customWidth="1"/>
    <col min="15628" max="15872" width="9.125" style="1"/>
    <col min="15873" max="15873" width="19.375" style="1" customWidth="1"/>
    <col min="15874" max="15874" width="26" style="1" customWidth="1"/>
    <col min="15875" max="15875" width="20.25" style="1" customWidth="1"/>
    <col min="15876" max="15876" width="10.125" style="1" customWidth="1"/>
    <col min="15877" max="15877" width="11.625" style="1" customWidth="1"/>
    <col min="15878" max="15878" width="12.375" style="1" customWidth="1"/>
    <col min="15879" max="15879" width="12.25" style="1" customWidth="1"/>
    <col min="15880" max="15880" width="12.375" style="1" customWidth="1"/>
    <col min="15881" max="15881" width="12.875" style="1" customWidth="1"/>
    <col min="15882" max="15882" width="11.75" style="1" customWidth="1"/>
    <col min="15883" max="15883" width="13.25" style="1" customWidth="1"/>
    <col min="15884" max="16128" width="9.125" style="1"/>
    <col min="16129" max="16129" width="19.375" style="1" customWidth="1"/>
    <col min="16130" max="16130" width="26" style="1" customWidth="1"/>
    <col min="16131" max="16131" width="20.25" style="1" customWidth="1"/>
    <col min="16132" max="16132" width="10.125" style="1" customWidth="1"/>
    <col min="16133" max="16133" width="11.625" style="1" customWidth="1"/>
    <col min="16134" max="16134" width="12.375" style="1" customWidth="1"/>
    <col min="16135" max="16135" width="12.25" style="1" customWidth="1"/>
    <col min="16136" max="16136" width="12.375" style="1" customWidth="1"/>
    <col min="16137" max="16137" width="12.875" style="1" customWidth="1"/>
    <col min="16138" max="16138" width="11.75" style="1" customWidth="1"/>
    <col min="16139" max="16139" width="13.25" style="1" customWidth="1"/>
    <col min="16140" max="16384" width="9.125" style="1"/>
  </cols>
  <sheetData>
    <row r="2" spans="1:9">
      <c r="A2" s="1" t="s">
        <v>20</v>
      </c>
      <c r="B2" s="1" t="s">
        <v>21</v>
      </c>
      <c r="H2" s="1"/>
      <c r="I2" s="1"/>
    </row>
    <row r="3" spans="1:9">
      <c r="A3" s="1" t="s">
        <v>22</v>
      </c>
      <c r="B3" s="1" t="s">
        <v>48</v>
      </c>
      <c r="H3" s="1"/>
      <c r="I3" s="1"/>
    </row>
    <row r="4" spans="1:9">
      <c r="A4" s="1" t="s">
        <v>23</v>
      </c>
      <c r="B4" s="1" t="s">
        <v>143</v>
      </c>
      <c r="H4" s="1"/>
      <c r="I4" s="1"/>
    </row>
    <row r="5" spans="1:9">
      <c r="A5" s="1" t="s">
        <v>24</v>
      </c>
      <c r="B5" s="1" t="s">
        <v>25</v>
      </c>
      <c r="H5" s="1"/>
      <c r="I5" s="1"/>
    </row>
    <row r="6" spans="1:9">
      <c r="A6" s="1" t="s">
        <v>26</v>
      </c>
      <c r="B6" s="1" t="s">
        <v>27</v>
      </c>
      <c r="H6" s="1"/>
      <c r="I6" s="1"/>
    </row>
    <row r="7" spans="1:9">
      <c r="A7" s="1" t="s">
        <v>28</v>
      </c>
      <c r="B7" s="1" t="s">
        <v>936</v>
      </c>
      <c r="H7" s="1"/>
      <c r="I7" s="1"/>
    </row>
    <row r="8" spans="1:9">
      <c r="A8" s="1" t="s">
        <v>29</v>
      </c>
      <c r="B8" s="1" t="s">
        <v>30</v>
      </c>
      <c r="H8" s="1"/>
      <c r="I8" s="1"/>
    </row>
    <row r="9" spans="1:9" ht="14.3">
      <c r="A9" s="1" t="s">
        <v>31</v>
      </c>
      <c r="B9" s="29" t="s">
        <v>32</v>
      </c>
      <c r="H9" s="1"/>
      <c r="I9" s="1"/>
    </row>
    <row r="10" spans="1:9">
      <c r="A10" s="1" t="s">
        <v>33</v>
      </c>
      <c r="B10" s="1" t="s">
        <v>34</v>
      </c>
      <c r="H10" s="1"/>
      <c r="I10" s="1"/>
    </row>
    <row r="11" spans="1:9">
      <c r="H11" s="1"/>
      <c r="I11" s="1"/>
    </row>
    <row r="12" spans="1:9">
      <c r="A12" s="484" t="s">
        <v>35</v>
      </c>
      <c r="B12" s="564" t="s">
        <v>36</v>
      </c>
      <c r="C12" s="564" t="s">
        <v>37</v>
      </c>
      <c r="D12" s="486">
        <v>45297</v>
      </c>
      <c r="H12" s="1"/>
      <c r="I12" s="1"/>
    </row>
    <row r="13" spans="1:9">
      <c r="A13" s="170"/>
      <c r="B13" s="159"/>
      <c r="C13" s="159"/>
      <c r="D13" s="431">
        <v>45412</v>
      </c>
      <c r="H13" s="1"/>
      <c r="I13" s="1"/>
    </row>
    <row r="14" spans="1:9">
      <c r="A14" s="485" t="s">
        <v>144</v>
      </c>
      <c r="B14" s="485" t="s">
        <v>145</v>
      </c>
      <c r="C14" s="485" t="s">
        <v>38</v>
      </c>
      <c r="D14" s="255">
        <v>428</v>
      </c>
      <c r="H14" s="1"/>
      <c r="I14" s="1"/>
    </row>
    <row r="15" spans="1:9">
      <c r="A15" s="207" t="s">
        <v>144</v>
      </c>
      <c r="B15" s="207" t="s">
        <v>145</v>
      </c>
      <c r="C15" s="207" t="s">
        <v>40</v>
      </c>
      <c r="D15" s="255">
        <f>+D14+66</f>
        <v>494</v>
      </c>
      <c r="H15" s="1"/>
      <c r="I15" s="1"/>
    </row>
    <row r="16" spans="1:9">
      <c r="A16" s="207" t="s">
        <v>144</v>
      </c>
      <c r="B16" s="207" t="s">
        <v>145</v>
      </c>
      <c r="C16" s="207" t="s">
        <v>41</v>
      </c>
      <c r="D16" s="255">
        <f>+D14+35</f>
        <v>463</v>
      </c>
      <c r="H16" s="1"/>
      <c r="I16" s="1"/>
    </row>
    <row r="17" spans="1:9">
      <c r="A17" s="207" t="s">
        <v>144</v>
      </c>
      <c r="B17" s="207" t="s">
        <v>145</v>
      </c>
      <c r="C17" s="207" t="s">
        <v>53</v>
      </c>
      <c r="D17" s="255">
        <f>+D14+25+25</f>
        <v>478</v>
      </c>
      <c r="H17" s="1"/>
      <c r="I17" s="1"/>
    </row>
    <row r="18" spans="1:9">
      <c r="A18" s="429" t="s">
        <v>144</v>
      </c>
      <c r="B18" s="429" t="s">
        <v>145</v>
      </c>
      <c r="C18" s="429" t="s">
        <v>146</v>
      </c>
      <c r="D18" s="470">
        <f>+D14+35+25</f>
        <v>488</v>
      </c>
      <c r="H18" s="1"/>
      <c r="I18" s="1"/>
    </row>
    <row r="19" spans="1:9">
      <c r="A19" s="485" t="s">
        <v>144</v>
      </c>
      <c r="B19" s="485" t="s">
        <v>147</v>
      </c>
      <c r="C19" s="485" t="s">
        <v>38</v>
      </c>
      <c r="D19" s="255">
        <v>410</v>
      </c>
      <c r="H19" s="1"/>
      <c r="I19" s="1"/>
    </row>
    <row r="20" spans="1:9">
      <c r="A20" s="207" t="s">
        <v>144</v>
      </c>
      <c r="B20" s="207" t="s">
        <v>147</v>
      </c>
      <c r="C20" s="207" t="s">
        <v>40</v>
      </c>
      <c r="D20" s="255">
        <f>+D19+66</f>
        <v>476</v>
      </c>
      <c r="H20" s="1"/>
      <c r="I20" s="1"/>
    </row>
    <row r="21" spans="1:9">
      <c r="A21" s="207" t="s">
        <v>144</v>
      </c>
      <c r="B21" s="207" t="s">
        <v>147</v>
      </c>
      <c r="C21" s="207" t="s">
        <v>41</v>
      </c>
      <c r="D21" s="255">
        <f>+D19+35</f>
        <v>445</v>
      </c>
      <c r="H21" s="1"/>
      <c r="I21" s="1"/>
    </row>
    <row r="22" spans="1:9">
      <c r="A22" s="207" t="s">
        <v>144</v>
      </c>
      <c r="B22" s="207" t="s">
        <v>147</v>
      </c>
      <c r="C22" s="207" t="s">
        <v>53</v>
      </c>
      <c r="D22" s="255">
        <f>+D19+25+25</f>
        <v>460</v>
      </c>
      <c r="H22" s="1"/>
      <c r="I22" s="1"/>
    </row>
    <row r="23" spans="1:9">
      <c r="A23" s="429" t="s">
        <v>144</v>
      </c>
      <c r="B23" s="429" t="s">
        <v>147</v>
      </c>
      <c r="C23" s="429" t="s">
        <v>146</v>
      </c>
      <c r="D23" s="470">
        <f>+D19+35+25</f>
        <v>470</v>
      </c>
      <c r="H23" s="1"/>
      <c r="I23" s="1"/>
    </row>
    <row r="24" spans="1:9">
      <c r="A24" s="485" t="s">
        <v>144</v>
      </c>
      <c r="B24" s="485" t="s">
        <v>148</v>
      </c>
      <c r="C24" s="485" t="s">
        <v>38</v>
      </c>
      <c r="D24" s="255">
        <v>479</v>
      </c>
      <c r="H24" s="1"/>
      <c r="I24" s="1"/>
    </row>
    <row r="25" spans="1:9">
      <c r="A25" s="207" t="s">
        <v>144</v>
      </c>
      <c r="B25" s="207" t="s">
        <v>148</v>
      </c>
      <c r="C25" s="207" t="s">
        <v>40</v>
      </c>
      <c r="D25" s="255">
        <f>+D24+66</f>
        <v>545</v>
      </c>
      <c r="H25" s="1"/>
      <c r="I25" s="1"/>
    </row>
    <row r="26" spans="1:9">
      <c r="A26" s="207" t="s">
        <v>144</v>
      </c>
      <c r="B26" s="207" t="s">
        <v>148</v>
      </c>
      <c r="C26" s="207" t="s">
        <v>41</v>
      </c>
      <c r="D26" s="255">
        <f>+D24+35</f>
        <v>514</v>
      </c>
      <c r="H26" s="1"/>
      <c r="I26" s="1"/>
    </row>
    <row r="27" spans="1:9">
      <c r="A27" s="207" t="s">
        <v>144</v>
      </c>
      <c r="B27" s="207" t="s">
        <v>148</v>
      </c>
      <c r="C27" s="207" t="s">
        <v>53</v>
      </c>
      <c r="D27" s="255">
        <f>+D24+25+25</f>
        <v>529</v>
      </c>
      <c r="H27" s="1"/>
      <c r="I27" s="1"/>
    </row>
    <row r="28" spans="1:9">
      <c r="A28" s="429" t="s">
        <v>144</v>
      </c>
      <c r="B28" s="429" t="s">
        <v>148</v>
      </c>
      <c r="C28" s="429" t="s">
        <v>146</v>
      </c>
      <c r="D28" s="470">
        <f>+D24+35+25</f>
        <v>539</v>
      </c>
      <c r="H28" s="1"/>
      <c r="I28" s="1"/>
    </row>
    <row r="29" spans="1:9">
      <c r="A29" s="485" t="s">
        <v>149</v>
      </c>
      <c r="B29" s="485" t="s">
        <v>150</v>
      </c>
      <c r="C29" s="207" t="s">
        <v>38</v>
      </c>
      <c r="D29" s="255">
        <v>1052</v>
      </c>
      <c r="H29" s="1"/>
      <c r="I29" s="1"/>
    </row>
    <row r="30" spans="1:9">
      <c r="A30" s="207" t="s">
        <v>149</v>
      </c>
      <c r="B30" s="207" t="s">
        <v>150</v>
      </c>
      <c r="C30" s="429" t="s">
        <v>39</v>
      </c>
      <c r="D30" s="470">
        <f>+D29</f>
        <v>1052</v>
      </c>
      <c r="H30" s="1"/>
      <c r="I30" s="1"/>
    </row>
    <row r="31" spans="1:9">
      <c r="A31" s="485" t="s">
        <v>149</v>
      </c>
      <c r="B31" s="485" t="s">
        <v>151</v>
      </c>
      <c r="C31" s="207" t="s">
        <v>38</v>
      </c>
      <c r="D31" s="255">
        <v>1268</v>
      </c>
      <c r="H31" s="1"/>
      <c r="I31" s="1"/>
    </row>
    <row r="32" spans="1:9">
      <c r="A32" s="429" t="s">
        <v>149</v>
      </c>
      <c r="B32" s="429" t="s">
        <v>151</v>
      </c>
      <c r="C32" s="429" t="s">
        <v>39</v>
      </c>
      <c r="D32" s="451">
        <f>+D31</f>
        <v>1268</v>
      </c>
      <c r="H32" s="1"/>
      <c r="I32" s="1"/>
    </row>
    <row r="33" spans="1:9" s="35" customFormat="1" ht="16.3">
      <c r="A33" s="567" t="s">
        <v>117</v>
      </c>
      <c r="D33" s="69"/>
      <c r="E33" s="69"/>
      <c r="F33" s="69"/>
      <c r="G33" s="69"/>
    </row>
    <row r="34" spans="1:9" ht="16.3">
      <c r="A34" s="566" t="s">
        <v>602</v>
      </c>
      <c r="H34" s="1"/>
      <c r="I34" s="1"/>
    </row>
    <row r="35" spans="1:9" ht="16.3">
      <c r="A35" s="566" t="s">
        <v>792</v>
      </c>
      <c r="H35" s="1"/>
      <c r="I35" s="1"/>
    </row>
    <row r="36" spans="1:9" ht="16.3">
      <c r="A36" s="566" t="s">
        <v>793</v>
      </c>
      <c r="H36" s="1"/>
      <c r="I36" s="1"/>
    </row>
    <row r="37" spans="1:9" ht="16.3">
      <c r="A37" s="566" t="s">
        <v>794</v>
      </c>
      <c r="H37" s="1"/>
      <c r="I37" s="1"/>
    </row>
    <row r="38" spans="1:9" ht="16.3">
      <c r="A38" s="566" t="s">
        <v>607</v>
      </c>
      <c r="H38" s="1"/>
      <c r="I38" s="1"/>
    </row>
    <row r="39" spans="1:9" ht="16.3">
      <c r="A39" s="567" t="s">
        <v>118</v>
      </c>
      <c r="H39" s="1"/>
      <c r="I39" s="1"/>
    </row>
    <row r="40" spans="1:9" ht="16.3">
      <c r="A40" s="567" t="s">
        <v>119</v>
      </c>
      <c r="H40" s="1"/>
      <c r="I40" s="1"/>
    </row>
    <row r="41" spans="1:9" ht="16.3">
      <c r="A41" s="567" t="s">
        <v>665</v>
      </c>
      <c r="H41" s="1"/>
      <c r="I41" s="1"/>
    </row>
    <row r="42" spans="1:9" ht="16.3">
      <c r="A42" s="567" t="s">
        <v>666</v>
      </c>
      <c r="H42" s="1"/>
      <c r="I42" s="1"/>
    </row>
    <row r="43" spans="1:9" ht="16.3">
      <c r="A43" s="567" t="s">
        <v>120</v>
      </c>
      <c r="H43" s="1"/>
      <c r="I43" s="1"/>
    </row>
    <row r="44" spans="1:9" ht="16.3">
      <c r="A44" s="566" t="s">
        <v>121</v>
      </c>
      <c r="H44" s="1"/>
      <c r="I44" s="1"/>
    </row>
    <row r="45" spans="1:9" ht="16.3">
      <c r="A45" s="566" t="s">
        <v>123</v>
      </c>
      <c r="H45" s="1"/>
      <c r="I45" s="1"/>
    </row>
    <row r="46" spans="1:9">
      <c r="A46" s="35" t="s">
        <v>667</v>
      </c>
      <c r="H46" s="1"/>
      <c r="I46" s="1"/>
    </row>
    <row r="47" spans="1:9">
      <c r="A47" s="35" t="s">
        <v>668</v>
      </c>
      <c r="H47" s="1"/>
      <c r="I47" s="1"/>
    </row>
    <row r="48" spans="1:9">
      <c r="A48" s="35" t="s">
        <v>795</v>
      </c>
      <c r="H48" s="1"/>
      <c r="I48" s="1"/>
    </row>
    <row r="49" spans="1:9">
      <c r="A49" s="35"/>
      <c r="H49" s="1"/>
      <c r="I49" s="1"/>
    </row>
    <row r="50" spans="1:9" ht="14.3">
      <c r="A50" s="364" t="s">
        <v>796</v>
      </c>
      <c r="B50" s="365"/>
      <c r="C50" s="271"/>
      <c r="D50" s="272"/>
      <c r="E50" s="272"/>
      <c r="F50" s="272"/>
      <c r="G50" s="272"/>
      <c r="H50" s="53"/>
      <c r="I50" s="53"/>
    </row>
    <row r="51" spans="1:9">
      <c r="H51" s="1"/>
      <c r="I51" s="1"/>
    </row>
    <row r="52" spans="1:9">
      <c r="A52" s="1" t="s">
        <v>20</v>
      </c>
      <c r="B52" s="1" t="s">
        <v>21</v>
      </c>
      <c r="H52" s="1"/>
      <c r="I52" s="1"/>
    </row>
    <row r="53" spans="1:9">
      <c r="A53" s="1" t="s">
        <v>22</v>
      </c>
      <c r="B53" s="1" t="s">
        <v>48</v>
      </c>
      <c r="H53" s="1"/>
      <c r="I53" s="1"/>
    </row>
    <row r="54" spans="1:9">
      <c r="A54" s="1" t="s">
        <v>23</v>
      </c>
      <c r="B54" s="1" t="s">
        <v>143</v>
      </c>
      <c r="H54" s="1"/>
      <c r="I54" s="1"/>
    </row>
    <row r="55" spans="1:9">
      <c r="A55" s="1" t="s">
        <v>24</v>
      </c>
      <c r="B55" s="1" t="s">
        <v>25</v>
      </c>
      <c r="H55" s="1"/>
      <c r="I55" s="1"/>
    </row>
    <row r="56" spans="1:9">
      <c r="A56" s="1" t="s">
        <v>26</v>
      </c>
      <c r="B56" s="1" t="s">
        <v>27</v>
      </c>
      <c r="H56" s="1"/>
      <c r="I56" s="1"/>
    </row>
    <row r="57" spans="1:9">
      <c r="A57" s="1" t="s">
        <v>28</v>
      </c>
      <c r="B57" s="1" t="s">
        <v>914</v>
      </c>
      <c r="H57" s="1"/>
      <c r="I57" s="1"/>
    </row>
    <row r="58" spans="1:9">
      <c r="A58" s="1" t="s">
        <v>29</v>
      </c>
      <c r="B58" s="1" t="s">
        <v>30</v>
      </c>
      <c r="H58" s="1"/>
      <c r="I58" s="1"/>
    </row>
    <row r="59" spans="1:9" ht="14.3">
      <c r="A59" s="1" t="s">
        <v>31</v>
      </c>
      <c r="B59" s="29" t="s">
        <v>32</v>
      </c>
      <c r="H59" s="1"/>
      <c r="I59" s="1"/>
    </row>
    <row r="60" spans="1:9">
      <c r="A60" s="1" t="s">
        <v>33</v>
      </c>
      <c r="B60" s="1" t="s">
        <v>34</v>
      </c>
      <c r="H60" s="1"/>
      <c r="I60" s="1"/>
    </row>
    <row r="61" spans="1:9">
      <c r="H61" s="1"/>
      <c r="I61" s="1"/>
    </row>
    <row r="62" spans="1:9">
      <c r="A62" s="780" t="s">
        <v>35</v>
      </c>
      <c r="B62" s="564" t="s">
        <v>36</v>
      </c>
      <c r="C62" s="564" t="s">
        <v>37</v>
      </c>
      <c r="D62" s="477">
        <v>45413</v>
      </c>
      <c r="E62" s="477">
        <v>45488</v>
      </c>
      <c r="F62" s="477">
        <v>45536</v>
      </c>
      <c r="H62" s="1"/>
      <c r="I62" s="1"/>
    </row>
    <row r="63" spans="1:9">
      <c r="A63" s="170"/>
      <c r="B63" s="159"/>
      <c r="C63" s="159"/>
      <c r="D63" s="237">
        <v>45487</v>
      </c>
      <c r="E63" s="237">
        <v>45535</v>
      </c>
      <c r="F63" s="237">
        <v>45596</v>
      </c>
      <c r="H63" s="1"/>
      <c r="I63" s="1"/>
    </row>
    <row r="64" spans="1:9">
      <c r="A64" s="478" t="s">
        <v>144</v>
      </c>
      <c r="B64" s="478" t="s">
        <v>145</v>
      </c>
      <c r="C64" s="478" t="s">
        <v>38</v>
      </c>
      <c r="D64" s="556">
        <v>418</v>
      </c>
      <c r="E64" s="556">
        <v>444</v>
      </c>
      <c r="F64" s="556">
        <v>418</v>
      </c>
      <c r="H64" s="1"/>
      <c r="I64" s="1"/>
    </row>
    <row r="65" spans="1:9">
      <c r="A65" s="553" t="s">
        <v>144</v>
      </c>
      <c r="B65" s="553" t="s">
        <v>145</v>
      </c>
      <c r="C65" s="553" t="s">
        <v>40</v>
      </c>
      <c r="D65" s="556">
        <f>+D64+66</f>
        <v>484</v>
      </c>
      <c r="E65" s="556">
        <f>+E64+66</f>
        <v>510</v>
      </c>
      <c r="F65" s="556">
        <f>+F64+66</f>
        <v>484</v>
      </c>
      <c r="H65" s="1"/>
      <c r="I65" s="1"/>
    </row>
    <row r="66" spans="1:9">
      <c r="A66" s="553" t="s">
        <v>144</v>
      </c>
      <c r="B66" s="553" t="s">
        <v>145</v>
      </c>
      <c r="C66" s="553" t="s">
        <v>41</v>
      </c>
      <c r="D66" s="556">
        <f>+D64+35</f>
        <v>453</v>
      </c>
      <c r="E66" s="556">
        <f>+E64+35</f>
        <v>479</v>
      </c>
      <c r="F66" s="556">
        <f>+F64+35</f>
        <v>453</v>
      </c>
      <c r="H66" s="1"/>
      <c r="I66" s="1"/>
    </row>
    <row r="67" spans="1:9">
      <c r="A67" s="553" t="s">
        <v>144</v>
      </c>
      <c r="B67" s="553" t="s">
        <v>145</v>
      </c>
      <c r="C67" s="553" t="s">
        <v>53</v>
      </c>
      <c r="D67" s="556">
        <f>+D64+25+25</f>
        <v>468</v>
      </c>
      <c r="E67" s="556">
        <f>+E64+25+25</f>
        <v>494</v>
      </c>
      <c r="F67" s="556">
        <f>+F64+25+25</f>
        <v>468</v>
      </c>
      <c r="H67" s="1"/>
      <c r="I67" s="1"/>
    </row>
    <row r="68" spans="1:9">
      <c r="A68" s="238" t="s">
        <v>144</v>
      </c>
      <c r="B68" s="238" t="s">
        <v>145</v>
      </c>
      <c r="C68" s="238" t="s">
        <v>146</v>
      </c>
      <c r="D68" s="1148">
        <f>+D64+35+25</f>
        <v>478</v>
      </c>
      <c r="E68" s="1148">
        <f>+E64+35+25</f>
        <v>504</v>
      </c>
      <c r="F68" s="1148">
        <f>+F64+35+25</f>
        <v>478</v>
      </c>
      <c r="H68" s="1"/>
      <c r="I68" s="1"/>
    </row>
    <row r="69" spans="1:9">
      <c r="A69" s="478" t="s">
        <v>144</v>
      </c>
      <c r="B69" s="478" t="s">
        <v>147</v>
      </c>
      <c r="C69" s="478" t="s">
        <v>38</v>
      </c>
      <c r="D69" s="556">
        <v>402</v>
      </c>
      <c r="E69" s="556">
        <v>428</v>
      </c>
      <c r="F69" s="556">
        <v>402</v>
      </c>
      <c r="H69" s="1"/>
      <c r="I69" s="1"/>
    </row>
    <row r="70" spans="1:9">
      <c r="A70" s="553" t="s">
        <v>144</v>
      </c>
      <c r="B70" s="553" t="s">
        <v>147</v>
      </c>
      <c r="C70" s="553" t="s">
        <v>40</v>
      </c>
      <c r="D70" s="556">
        <f>+D69+66</f>
        <v>468</v>
      </c>
      <c r="E70" s="556">
        <f>+E69+66</f>
        <v>494</v>
      </c>
      <c r="F70" s="556">
        <f>+F69+66</f>
        <v>468</v>
      </c>
      <c r="H70" s="1"/>
      <c r="I70" s="1"/>
    </row>
    <row r="71" spans="1:9">
      <c r="A71" s="553" t="s">
        <v>144</v>
      </c>
      <c r="B71" s="553" t="s">
        <v>147</v>
      </c>
      <c r="C71" s="553" t="s">
        <v>41</v>
      </c>
      <c r="D71" s="556">
        <f>+D69+35</f>
        <v>437</v>
      </c>
      <c r="E71" s="556">
        <f>+E69+35</f>
        <v>463</v>
      </c>
      <c r="F71" s="556">
        <f>+F69+35</f>
        <v>437</v>
      </c>
      <c r="H71" s="1"/>
      <c r="I71" s="1"/>
    </row>
    <row r="72" spans="1:9">
      <c r="A72" s="553" t="s">
        <v>144</v>
      </c>
      <c r="B72" s="553" t="s">
        <v>147</v>
      </c>
      <c r="C72" s="553" t="s">
        <v>53</v>
      </c>
      <c r="D72" s="556">
        <f>+D69+25+25</f>
        <v>452</v>
      </c>
      <c r="E72" s="556">
        <f>+E69+25+25</f>
        <v>478</v>
      </c>
      <c r="F72" s="556">
        <f>+F69+25+25</f>
        <v>452</v>
      </c>
      <c r="H72" s="1"/>
      <c r="I72" s="1"/>
    </row>
    <row r="73" spans="1:9">
      <c r="A73" s="238" t="s">
        <v>144</v>
      </c>
      <c r="B73" s="238" t="s">
        <v>147</v>
      </c>
      <c r="C73" s="238" t="s">
        <v>146</v>
      </c>
      <c r="D73" s="1148">
        <f>+D69+35+25</f>
        <v>462</v>
      </c>
      <c r="E73" s="1148">
        <f>+E69+35+25</f>
        <v>488</v>
      </c>
      <c r="F73" s="1148">
        <f>+F69+35+25</f>
        <v>462</v>
      </c>
      <c r="H73" s="1"/>
      <c r="I73" s="1"/>
    </row>
    <row r="74" spans="1:9">
      <c r="A74" s="478" t="s">
        <v>144</v>
      </c>
      <c r="B74" s="478" t="s">
        <v>148</v>
      </c>
      <c r="C74" s="478" t="s">
        <v>38</v>
      </c>
      <c r="D74" s="556">
        <v>469</v>
      </c>
      <c r="E74" s="556">
        <v>494</v>
      </c>
      <c r="F74" s="556">
        <v>469</v>
      </c>
      <c r="H74" s="1"/>
      <c r="I74" s="1"/>
    </row>
    <row r="75" spans="1:9">
      <c r="A75" s="553" t="s">
        <v>144</v>
      </c>
      <c r="B75" s="553" t="s">
        <v>148</v>
      </c>
      <c r="C75" s="553" t="s">
        <v>40</v>
      </c>
      <c r="D75" s="556">
        <f>+D74+66</f>
        <v>535</v>
      </c>
      <c r="E75" s="556">
        <f>+E74+66</f>
        <v>560</v>
      </c>
      <c r="F75" s="556">
        <f>+F74+66</f>
        <v>535</v>
      </c>
      <c r="H75" s="1"/>
      <c r="I75" s="1"/>
    </row>
    <row r="76" spans="1:9">
      <c r="A76" s="553" t="s">
        <v>144</v>
      </c>
      <c r="B76" s="553" t="s">
        <v>148</v>
      </c>
      <c r="C76" s="553" t="s">
        <v>41</v>
      </c>
      <c r="D76" s="556">
        <f>+D74+35</f>
        <v>504</v>
      </c>
      <c r="E76" s="556">
        <f>+E74+35</f>
        <v>529</v>
      </c>
      <c r="F76" s="556">
        <f>+F74+35</f>
        <v>504</v>
      </c>
      <c r="H76" s="1"/>
      <c r="I76" s="1"/>
    </row>
    <row r="77" spans="1:9">
      <c r="A77" s="553" t="s">
        <v>144</v>
      </c>
      <c r="B77" s="553" t="s">
        <v>148</v>
      </c>
      <c r="C77" s="553" t="s">
        <v>53</v>
      </c>
      <c r="D77" s="556">
        <f>+D74+25+25</f>
        <v>519</v>
      </c>
      <c r="E77" s="556">
        <f>+E74+25+25</f>
        <v>544</v>
      </c>
      <c r="F77" s="556">
        <f>+F74+25+25</f>
        <v>519</v>
      </c>
      <c r="H77" s="1"/>
      <c r="I77" s="1"/>
    </row>
    <row r="78" spans="1:9">
      <c r="A78" s="238" t="s">
        <v>144</v>
      </c>
      <c r="B78" s="238" t="s">
        <v>148</v>
      </c>
      <c r="C78" s="238" t="s">
        <v>146</v>
      </c>
      <c r="D78" s="1148">
        <f>+D74+35+25</f>
        <v>529</v>
      </c>
      <c r="E78" s="1148">
        <f>+E74+35+25</f>
        <v>554</v>
      </c>
      <c r="F78" s="1148">
        <f>+F74+35+25</f>
        <v>529</v>
      </c>
      <c r="H78" s="1"/>
      <c r="I78" s="1"/>
    </row>
    <row r="79" spans="1:9">
      <c r="A79" s="478" t="s">
        <v>149</v>
      </c>
      <c r="B79" s="478" t="s">
        <v>150</v>
      </c>
      <c r="C79" s="553" t="s">
        <v>38</v>
      </c>
      <c r="D79" s="556">
        <v>996</v>
      </c>
      <c r="E79" s="556">
        <v>1045</v>
      </c>
      <c r="F79" s="556">
        <v>996</v>
      </c>
      <c r="H79" s="1"/>
      <c r="I79" s="1"/>
    </row>
    <row r="80" spans="1:9">
      <c r="A80" s="553" t="s">
        <v>149</v>
      </c>
      <c r="B80" s="553" t="s">
        <v>150</v>
      </c>
      <c r="C80" s="238" t="s">
        <v>39</v>
      </c>
      <c r="D80" s="1148">
        <f>+D79</f>
        <v>996</v>
      </c>
      <c r="E80" s="1148">
        <f>+E79</f>
        <v>1045</v>
      </c>
      <c r="F80" s="1148">
        <f>+F79</f>
        <v>996</v>
      </c>
      <c r="H80" s="1"/>
      <c r="I80" s="1"/>
    </row>
    <row r="81" spans="1:9">
      <c r="A81" s="478" t="s">
        <v>149</v>
      </c>
      <c r="B81" s="478" t="s">
        <v>151</v>
      </c>
      <c r="C81" s="553" t="s">
        <v>38</v>
      </c>
      <c r="D81" s="556">
        <v>1219</v>
      </c>
      <c r="E81" s="556">
        <v>1248</v>
      </c>
      <c r="F81" s="556">
        <v>1219</v>
      </c>
      <c r="H81" s="1"/>
      <c r="I81" s="1"/>
    </row>
    <row r="82" spans="1:9">
      <c r="A82" s="238" t="s">
        <v>149</v>
      </c>
      <c r="B82" s="238" t="s">
        <v>151</v>
      </c>
      <c r="C82" s="238" t="s">
        <v>39</v>
      </c>
      <c r="D82" s="239">
        <f>+D81</f>
        <v>1219</v>
      </c>
      <c r="E82" s="239">
        <f>+E81</f>
        <v>1248</v>
      </c>
      <c r="F82" s="239">
        <f>+F81</f>
        <v>1219</v>
      </c>
      <c r="H82" s="1"/>
      <c r="I82" s="1"/>
    </row>
    <row r="83" spans="1:9" s="35" customFormat="1" ht="16.3">
      <c r="A83" s="1139" t="s">
        <v>117</v>
      </c>
      <c r="D83" s="69"/>
      <c r="E83" s="69"/>
      <c r="F83" s="69"/>
      <c r="G83" s="69"/>
    </row>
    <row r="84" spans="1:9" ht="16.3">
      <c r="A84" s="1138" t="s">
        <v>602</v>
      </c>
      <c r="H84" s="1"/>
      <c r="I84" s="1"/>
    </row>
    <row r="85" spans="1:9" ht="16.3">
      <c r="A85" s="1138" t="s">
        <v>953</v>
      </c>
      <c r="H85" s="1"/>
      <c r="I85" s="1"/>
    </row>
    <row r="86" spans="1:9" ht="16.3">
      <c r="A86" s="1138" t="s">
        <v>954</v>
      </c>
      <c r="H86" s="1"/>
      <c r="I86" s="1"/>
    </row>
    <row r="87" spans="1:9" ht="16.3">
      <c r="A87" s="1138" t="s">
        <v>955</v>
      </c>
      <c r="H87" s="1"/>
      <c r="I87" s="1"/>
    </row>
    <row r="88" spans="1:9" ht="16.3">
      <c r="A88" s="1138" t="s">
        <v>607</v>
      </c>
      <c r="H88" s="1"/>
      <c r="I88" s="1"/>
    </row>
    <row r="89" spans="1:9" ht="16.3">
      <c r="A89" s="1139" t="s">
        <v>118</v>
      </c>
      <c r="H89" s="1"/>
      <c r="I89" s="1"/>
    </row>
    <row r="90" spans="1:9" ht="16.3">
      <c r="A90" s="1139" t="s">
        <v>119</v>
      </c>
      <c r="H90" s="1"/>
      <c r="I90" s="1"/>
    </row>
    <row r="91" spans="1:9" ht="16.3">
      <c r="A91" s="1139" t="s">
        <v>665</v>
      </c>
      <c r="H91" s="1"/>
      <c r="I91" s="1"/>
    </row>
    <row r="92" spans="1:9" ht="16.3">
      <c r="A92" s="1139" t="s">
        <v>666</v>
      </c>
      <c r="H92" s="1"/>
      <c r="I92" s="1"/>
    </row>
    <row r="93" spans="1:9" ht="16.3">
      <c r="A93" s="1139" t="s">
        <v>120</v>
      </c>
      <c r="H93" s="1"/>
      <c r="I93" s="1"/>
    </row>
    <row r="94" spans="1:9">
      <c r="A94" s="35"/>
      <c r="H94" s="1"/>
      <c r="I94" s="1"/>
    </row>
    <row r="95" spans="1:9" ht="16.3">
      <c r="A95" s="1149" t="s">
        <v>123</v>
      </c>
      <c r="H95" s="1"/>
      <c r="I95" s="1"/>
    </row>
    <row r="96" spans="1:9">
      <c r="A96" s="35"/>
      <c r="H96" s="1"/>
      <c r="I96" s="1"/>
    </row>
    <row r="97" spans="1:9" ht="14.3">
      <c r="A97" s="364" t="s">
        <v>1028</v>
      </c>
      <c r="B97" s="365"/>
      <c r="C97" s="271"/>
      <c r="D97" s="272"/>
      <c r="E97" s="272"/>
      <c r="F97" s="272"/>
      <c r="G97" s="272"/>
      <c r="H97" s="53"/>
      <c r="I97" s="53"/>
    </row>
    <row r="98" spans="1:9">
      <c r="H98" s="1"/>
      <c r="I98" s="1"/>
    </row>
    <row r="99" spans="1:9" s="35" customFormat="1">
      <c r="A99" s="1" t="s">
        <v>20</v>
      </c>
      <c r="B99" s="1" t="s">
        <v>21</v>
      </c>
      <c r="C99" s="1"/>
      <c r="D99" s="1"/>
      <c r="E99" s="1"/>
      <c r="F99" s="1"/>
      <c r="G99" s="1"/>
      <c r="H99" s="1"/>
      <c r="I99" s="1"/>
    </row>
    <row r="100" spans="1:9">
      <c r="A100" s="1" t="s">
        <v>22</v>
      </c>
      <c r="B100" s="1" t="s">
        <v>48</v>
      </c>
      <c r="H100" s="1"/>
      <c r="I100" s="1"/>
    </row>
    <row r="101" spans="1:9" s="35" customFormat="1">
      <c r="A101" s="1" t="s">
        <v>23</v>
      </c>
      <c r="B101" s="1" t="s">
        <v>152</v>
      </c>
      <c r="C101" s="1"/>
      <c r="D101" s="1"/>
      <c r="E101" s="1"/>
      <c r="F101" s="1"/>
      <c r="G101" s="1"/>
      <c r="H101" s="1"/>
      <c r="I101" s="1"/>
    </row>
    <row r="102" spans="1:9" s="35" customFormat="1">
      <c r="A102" s="1" t="s">
        <v>24</v>
      </c>
      <c r="B102" s="1" t="s">
        <v>25</v>
      </c>
      <c r="C102" s="1"/>
      <c r="D102" s="1"/>
      <c r="E102" s="1"/>
      <c r="F102" s="1"/>
      <c r="G102" s="1"/>
      <c r="H102" s="1"/>
      <c r="I102" s="1"/>
    </row>
    <row r="103" spans="1:9" s="35" customFormat="1">
      <c r="A103" s="1" t="s">
        <v>26</v>
      </c>
      <c r="B103" s="1" t="s">
        <v>27</v>
      </c>
      <c r="C103" s="1"/>
      <c r="D103" s="1"/>
      <c r="E103" s="1"/>
      <c r="F103" s="1"/>
      <c r="G103" s="1"/>
      <c r="H103" s="1"/>
      <c r="I103" s="1"/>
    </row>
    <row r="104" spans="1:9" s="35" customFormat="1">
      <c r="A104" s="1" t="s">
        <v>28</v>
      </c>
      <c r="B104" s="1" t="s">
        <v>936</v>
      </c>
      <c r="C104" s="1"/>
      <c r="D104" s="1"/>
      <c r="E104" s="1"/>
      <c r="F104" s="1"/>
      <c r="G104" s="1"/>
      <c r="H104" s="1"/>
      <c r="I104" s="1"/>
    </row>
    <row r="105" spans="1:9">
      <c r="A105" s="1" t="s">
        <v>29</v>
      </c>
      <c r="B105" s="1" t="s">
        <v>30</v>
      </c>
      <c r="H105" s="1"/>
      <c r="I105" s="1"/>
    </row>
    <row r="106" spans="1:9" ht="14.3">
      <c r="A106" s="1" t="s">
        <v>31</v>
      </c>
      <c r="B106" s="29" t="s">
        <v>32</v>
      </c>
      <c r="H106" s="1"/>
      <c r="I106" s="1"/>
    </row>
    <row r="107" spans="1:9">
      <c r="A107" s="1" t="s">
        <v>33</v>
      </c>
      <c r="B107" s="1" t="s">
        <v>34</v>
      </c>
      <c r="H107" s="1"/>
      <c r="I107" s="1"/>
    </row>
    <row r="108" spans="1:9">
      <c r="H108" s="1"/>
      <c r="I108" s="1"/>
    </row>
    <row r="109" spans="1:9">
      <c r="A109" s="484" t="s">
        <v>35</v>
      </c>
      <c r="B109" s="564" t="s">
        <v>36</v>
      </c>
      <c r="C109" s="564" t="s">
        <v>37</v>
      </c>
      <c r="D109" s="486">
        <v>45297</v>
      </c>
      <c r="H109" s="1"/>
      <c r="I109" s="1"/>
    </row>
    <row r="110" spans="1:9">
      <c r="A110" s="170"/>
      <c r="B110" s="159"/>
      <c r="C110" s="159"/>
      <c r="D110" s="431">
        <v>45412</v>
      </c>
      <c r="H110" s="1"/>
      <c r="I110" s="1"/>
    </row>
    <row r="111" spans="1:9">
      <c r="A111" s="485" t="s">
        <v>149</v>
      </c>
      <c r="B111" s="485" t="s">
        <v>153</v>
      </c>
      <c r="C111" s="485" t="s">
        <v>38</v>
      </c>
      <c r="D111" s="487">
        <v>646</v>
      </c>
      <c r="H111" s="1"/>
      <c r="I111" s="1"/>
    </row>
    <row r="112" spans="1:9">
      <c r="A112" s="207" t="s">
        <v>149</v>
      </c>
      <c r="B112" s="207" t="s">
        <v>153</v>
      </c>
      <c r="C112" s="207" t="s">
        <v>39</v>
      </c>
      <c r="D112" s="209">
        <f>+D111</f>
        <v>646</v>
      </c>
      <c r="H112" s="1"/>
      <c r="I112" s="1"/>
    </row>
    <row r="113" spans="1:9" ht="14.3">
      <c r="A113" s="429" t="s">
        <v>149</v>
      </c>
      <c r="B113" s="429" t="s">
        <v>153</v>
      </c>
      <c r="C113" s="456" t="s">
        <v>42</v>
      </c>
      <c r="D113" s="451">
        <f>+D111+25</f>
        <v>671</v>
      </c>
      <c r="H113" s="1"/>
      <c r="I113" s="1"/>
    </row>
    <row r="114" spans="1:9">
      <c r="A114" s="485" t="s">
        <v>149</v>
      </c>
      <c r="B114" s="485" t="s">
        <v>154</v>
      </c>
      <c r="C114" s="207" t="s">
        <v>38</v>
      </c>
      <c r="D114" s="209">
        <v>750</v>
      </c>
      <c r="H114" s="1"/>
      <c r="I114" s="1"/>
    </row>
    <row r="115" spans="1:9">
      <c r="A115" s="207" t="s">
        <v>149</v>
      </c>
      <c r="B115" s="207" t="s">
        <v>154</v>
      </c>
      <c r="C115" s="207" t="s">
        <v>39</v>
      </c>
      <c r="D115" s="209">
        <f>+D114</f>
        <v>750</v>
      </c>
      <c r="H115" s="1"/>
      <c r="I115" s="1"/>
    </row>
    <row r="116" spans="1:9">
      <c r="A116" s="207" t="s">
        <v>149</v>
      </c>
      <c r="B116" s="207" t="s">
        <v>154</v>
      </c>
      <c r="C116" s="207" t="s">
        <v>41</v>
      </c>
      <c r="D116" s="209">
        <f>+D114+64</f>
        <v>814</v>
      </c>
      <c r="H116" s="1"/>
      <c r="I116" s="1"/>
    </row>
    <row r="117" spans="1:9" ht="14.3">
      <c r="A117" s="429" t="s">
        <v>149</v>
      </c>
      <c r="B117" s="429" t="s">
        <v>154</v>
      </c>
      <c r="C117" s="456" t="s">
        <v>42</v>
      </c>
      <c r="D117" s="451">
        <f>+D114+25</f>
        <v>775</v>
      </c>
      <c r="H117" s="1"/>
      <c r="I117" s="1"/>
    </row>
    <row r="118" spans="1:9">
      <c r="A118" s="485" t="s">
        <v>149</v>
      </c>
      <c r="B118" s="485" t="s">
        <v>155</v>
      </c>
      <c r="C118" s="207" t="s">
        <v>38</v>
      </c>
      <c r="D118" s="209">
        <v>2067</v>
      </c>
      <c r="H118" s="1"/>
      <c r="I118" s="1"/>
    </row>
    <row r="119" spans="1:9">
      <c r="A119" s="207" t="s">
        <v>149</v>
      </c>
      <c r="B119" s="207" t="s">
        <v>155</v>
      </c>
      <c r="C119" s="207" t="s">
        <v>39</v>
      </c>
      <c r="D119" s="209">
        <f>+D118</f>
        <v>2067</v>
      </c>
      <c r="H119" s="1"/>
      <c r="I119" s="1"/>
    </row>
    <row r="120" spans="1:9" ht="14.3">
      <c r="A120" s="429" t="s">
        <v>149</v>
      </c>
      <c r="B120" s="429" t="s">
        <v>155</v>
      </c>
      <c r="C120" s="456" t="s">
        <v>42</v>
      </c>
      <c r="D120" s="451">
        <f>+D118+25</f>
        <v>2092</v>
      </c>
      <c r="H120" s="1"/>
      <c r="I120" s="1"/>
    </row>
    <row r="121" spans="1:9" ht="16.3">
      <c r="A121" s="567" t="s">
        <v>117</v>
      </c>
      <c r="B121" s="35"/>
      <c r="C121" s="68"/>
      <c r="D121" s="69"/>
      <c r="E121" s="69"/>
      <c r="F121" s="69"/>
      <c r="G121" s="69"/>
      <c r="H121" s="1"/>
      <c r="I121" s="1"/>
    </row>
    <row r="122" spans="1:9" ht="16.3">
      <c r="A122" s="566" t="s">
        <v>602</v>
      </c>
      <c r="H122" s="1"/>
      <c r="I122" s="1"/>
    </row>
    <row r="123" spans="1:9" ht="16.3">
      <c r="A123" s="566" t="s">
        <v>792</v>
      </c>
      <c r="H123" s="1"/>
      <c r="I123" s="1"/>
    </row>
    <row r="124" spans="1:9" ht="16.3">
      <c r="A124" s="566" t="s">
        <v>793</v>
      </c>
      <c r="H124" s="1"/>
      <c r="I124" s="1"/>
    </row>
    <row r="125" spans="1:9" ht="16.3">
      <c r="A125" s="566" t="s">
        <v>794</v>
      </c>
      <c r="H125" s="1"/>
      <c r="I125" s="1"/>
    </row>
    <row r="126" spans="1:9" ht="16.3">
      <c r="A126" s="566" t="s">
        <v>607</v>
      </c>
      <c r="H126" s="1"/>
      <c r="I126" s="1"/>
    </row>
    <row r="127" spans="1:9" ht="16.3">
      <c r="A127" s="567" t="s">
        <v>118</v>
      </c>
      <c r="H127" s="1"/>
      <c r="I127" s="1"/>
    </row>
    <row r="128" spans="1:9" ht="16.3">
      <c r="A128" s="566" t="s">
        <v>119</v>
      </c>
    </row>
    <row r="129" spans="1:9" ht="16.3">
      <c r="A129" s="566" t="s">
        <v>665</v>
      </c>
    </row>
    <row r="130" spans="1:9" ht="16.3">
      <c r="A130" s="567" t="s">
        <v>666</v>
      </c>
    </row>
    <row r="131" spans="1:9" ht="16.3">
      <c r="A131" s="567" t="s">
        <v>120</v>
      </c>
      <c r="B131" s="35"/>
      <c r="C131" s="68"/>
      <c r="D131" s="69"/>
      <c r="E131" s="69"/>
      <c r="F131" s="69"/>
      <c r="G131" s="69"/>
      <c r="H131" s="1"/>
      <c r="I131" s="1"/>
    </row>
    <row r="132" spans="1:9" ht="16.3">
      <c r="A132" s="566" t="s">
        <v>124</v>
      </c>
      <c r="B132" s="35"/>
      <c r="C132" s="68"/>
      <c r="D132" s="69"/>
      <c r="E132" s="69"/>
      <c r="F132" s="69"/>
      <c r="G132" s="69"/>
      <c r="H132" s="1"/>
      <c r="I132" s="1"/>
    </row>
    <row r="133" spans="1:9" s="53" customFormat="1" ht="16.3">
      <c r="A133" s="566" t="s">
        <v>125</v>
      </c>
      <c r="B133" s="110"/>
      <c r="C133" s="271"/>
      <c r="D133" s="272"/>
      <c r="E133" s="272"/>
      <c r="F133" s="272"/>
      <c r="G133" s="272"/>
    </row>
    <row r="134" spans="1:9" ht="14.3">
      <c r="A134" s="52" t="s">
        <v>667</v>
      </c>
      <c r="B134" s="35"/>
      <c r="C134" s="68"/>
      <c r="D134" s="69"/>
      <c r="E134" s="69"/>
      <c r="F134" s="69"/>
      <c r="G134" s="69"/>
      <c r="H134" s="1"/>
      <c r="I134" s="1"/>
    </row>
    <row r="135" spans="1:9" ht="14.3">
      <c r="A135" s="52" t="s">
        <v>668</v>
      </c>
      <c r="B135" s="35"/>
      <c r="C135" s="68"/>
      <c r="D135" s="69"/>
      <c r="E135" s="69"/>
      <c r="F135" s="69"/>
      <c r="G135" s="69"/>
      <c r="H135" s="1"/>
      <c r="I135" s="1"/>
    </row>
    <row r="136" spans="1:9" ht="14.3">
      <c r="A136" s="52" t="s">
        <v>795</v>
      </c>
      <c r="B136" s="35"/>
      <c r="C136" s="68"/>
      <c r="D136" s="69"/>
      <c r="E136" s="69"/>
      <c r="F136" s="69"/>
      <c r="G136" s="69"/>
      <c r="H136" s="1"/>
      <c r="I136" s="1"/>
    </row>
    <row r="137" spans="1:9" ht="14.3">
      <c r="A137" s="364" t="s">
        <v>796</v>
      </c>
      <c r="B137" s="365"/>
      <c r="H137" s="1"/>
      <c r="I137" s="1"/>
    </row>
    <row r="138" spans="1:9">
      <c r="H138" s="1"/>
      <c r="I138" s="1"/>
    </row>
    <row r="139" spans="1:9" s="35" customFormat="1">
      <c r="A139" s="1" t="s">
        <v>20</v>
      </c>
      <c r="B139" s="1" t="s">
        <v>21</v>
      </c>
      <c r="C139" s="1"/>
      <c r="D139" s="1"/>
      <c r="E139" s="1"/>
      <c r="F139" s="1"/>
      <c r="G139" s="1"/>
      <c r="H139" s="1"/>
      <c r="I139" s="1"/>
    </row>
    <row r="140" spans="1:9">
      <c r="A140" s="1" t="s">
        <v>22</v>
      </c>
      <c r="B140" s="1" t="s">
        <v>48</v>
      </c>
      <c r="H140" s="1"/>
      <c r="I140" s="1"/>
    </row>
    <row r="141" spans="1:9" s="35" customFormat="1">
      <c r="A141" s="1" t="s">
        <v>23</v>
      </c>
      <c r="B141" s="1" t="s">
        <v>152</v>
      </c>
      <c r="C141" s="1"/>
      <c r="D141" s="1"/>
      <c r="E141" s="1"/>
      <c r="F141" s="1"/>
      <c r="G141" s="1"/>
      <c r="H141" s="1"/>
      <c r="I141" s="1"/>
    </row>
    <row r="142" spans="1:9" s="35" customFormat="1">
      <c r="A142" s="1" t="s">
        <v>24</v>
      </c>
      <c r="B142" s="1" t="s">
        <v>25</v>
      </c>
      <c r="C142" s="1"/>
      <c r="D142" s="1"/>
      <c r="E142" s="1"/>
      <c r="F142" s="1"/>
      <c r="G142" s="1"/>
      <c r="H142" s="1"/>
      <c r="I142" s="1"/>
    </row>
    <row r="143" spans="1:9" s="35" customFormat="1">
      <c r="A143" s="1" t="s">
        <v>26</v>
      </c>
      <c r="B143" s="1" t="s">
        <v>27</v>
      </c>
      <c r="C143" s="1"/>
      <c r="D143" s="1"/>
      <c r="E143" s="1"/>
      <c r="F143" s="1"/>
      <c r="G143" s="1"/>
      <c r="H143" s="1"/>
      <c r="I143" s="1"/>
    </row>
    <row r="144" spans="1:9" s="35" customFormat="1">
      <c r="A144" s="1" t="s">
        <v>28</v>
      </c>
      <c r="B144" s="1" t="s">
        <v>914</v>
      </c>
      <c r="C144" s="1"/>
      <c r="D144" s="1"/>
      <c r="E144" s="1"/>
      <c r="F144" s="1"/>
      <c r="G144" s="1"/>
      <c r="H144" s="1"/>
      <c r="I144" s="1"/>
    </row>
    <row r="145" spans="1:9">
      <c r="A145" s="1" t="s">
        <v>29</v>
      </c>
      <c r="B145" s="1" t="s">
        <v>30</v>
      </c>
      <c r="H145" s="1"/>
      <c r="I145" s="1"/>
    </row>
    <row r="146" spans="1:9" ht="14.3">
      <c r="A146" s="1" t="s">
        <v>31</v>
      </c>
      <c r="B146" s="29" t="s">
        <v>32</v>
      </c>
      <c r="H146" s="1"/>
      <c r="I146" s="1"/>
    </row>
    <row r="147" spans="1:9">
      <c r="A147" s="1" t="s">
        <v>33</v>
      </c>
      <c r="B147" s="1" t="s">
        <v>34</v>
      </c>
      <c r="H147" s="1"/>
      <c r="I147" s="1"/>
    </row>
    <row r="148" spans="1:9">
      <c r="H148" s="1"/>
      <c r="I148" s="1"/>
    </row>
    <row r="149" spans="1:9">
      <c r="A149" s="780" t="s">
        <v>35</v>
      </c>
      <c r="B149" s="564" t="s">
        <v>36</v>
      </c>
      <c r="C149" s="564" t="s">
        <v>37</v>
      </c>
      <c r="D149" s="477">
        <v>45413</v>
      </c>
      <c r="E149" s="477">
        <v>45488</v>
      </c>
      <c r="F149" s="477">
        <v>45536</v>
      </c>
      <c r="H149" s="1"/>
      <c r="I149" s="1"/>
    </row>
    <row r="150" spans="1:9">
      <c r="A150" s="170"/>
      <c r="B150" s="159"/>
      <c r="C150" s="159"/>
      <c r="D150" s="237">
        <v>45487</v>
      </c>
      <c r="E150" s="237">
        <v>45535</v>
      </c>
      <c r="F150" s="237">
        <v>45596</v>
      </c>
      <c r="H150" s="1"/>
      <c r="I150" s="1"/>
    </row>
    <row r="151" spans="1:9">
      <c r="A151" s="478" t="s">
        <v>149</v>
      </c>
      <c r="B151" s="478" t="s">
        <v>153</v>
      </c>
      <c r="C151" s="478" t="s">
        <v>38</v>
      </c>
      <c r="D151" s="785">
        <v>636</v>
      </c>
      <c r="E151" s="785">
        <v>688</v>
      </c>
      <c r="F151" s="785">
        <v>636</v>
      </c>
      <c r="H151" s="1"/>
      <c r="I151" s="1"/>
    </row>
    <row r="152" spans="1:9">
      <c r="A152" s="553" t="s">
        <v>149</v>
      </c>
      <c r="B152" s="553" t="s">
        <v>153</v>
      </c>
      <c r="C152" s="553" t="s">
        <v>39</v>
      </c>
      <c r="D152" s="554">
        <f>+D151</f>
        <v>636</v>
      </c>
      <c r="E152" s="554">
        <f>+E151</f>
        <v>688</v>
      </c>
      <c r="F152" s="554">
        <f>+F151</f>
        <v>636</v>
      </c>
      <c r="H152" s="1"/>
      <c r="I152" s="1"/>
    </row>
    <row r="153" spans="1:9" ht="14.3">
      <c r="A153" s="238" t="s">
        <v>149</v>
      </c>
      <c r="B153" s="238" t="s">
        <v>153</v>
      </c>
      <c r="C153" s="242" t="s">
        <v>42</v>
      </c>
      <c r="D153" s="239">
        <f>+D151+25</f>
        <v>661</v>
      </c>
      <c r="E153" s="239">
        <f>+E151+25</f>
        <v>713</v>
      </c>
      <c r="F153" s="239">
        <f>+F151+25</f>
        <v>661</v>
      </c>
      <c r="H153" s="1"/>
      <c r="I153" s="1"/>
    </row>
    <row r="154" spans="1:9">
      <c r="A154" s="478" t="s">
        <v>149</v>
      </c>
      <c r="B154" s="478" t="s">
        <v>154</v>
      </c>
      <c r="C154" s="553" t="s">
        <v>38</v>
      </c>
      <c r="D154" s="554">
        <v>733</v>
      </c>
      <c r="E154" s="554">
        <v>788</v>
      </c>
      <c r="F154" s="554">
        <v>733</v>
      </c>
      <c r="H154" s="1"/>
      <c r="I154" s="1"/>
    </row>
    <row r="155" spans="1:9">
      <c r="A155" s="553" t="s">
        <v>149</v>
      </c>
      <c r="B155" s="553" t="s">
        <v>154</v>
      </c>
      <c r="C155" s="553" t="s">
        <v>39</v>
      </c>
      <c r="D155" s="554">
        <f>+D154</f>
        <v>733</v>
      </c>
      <c r="E155" s="554">
        <f>+E154</f>
        <v>788</v>
      </c>
      <c r="F155" s="554">
        <f>+F154</f>
        <v>733</v>
      </c>
      <c r="H155" s="1"/>
      <c r="I155" s="1"/>
    </row>
    <row r="156" spans="1:9">
      <c r="A156" s="553" t="s">
        <v>149</v>
      </c>
      <c r="B156" s="553" t="s">
        <v>154</v>
      </c>
      <c r="C156" s="553" t="s">
        <v>41</v>
      </c>
      <c r="D156" s="554">
        <f>+D154+64</f>
        <v>797</v>
      </c>
      <c r="E156" s="554">
        <f>+E154+64</f>
        <v>852</v>
      </c>
      <c r="F156" s="554">
        <f>+F154+64</f>
        <v>797</v>
      </c>
      <c r="H156" s="1"/>
      <c r="I156" s="1"/>
    </row>
    <row r="157" spans="1:9" ht="14.3">
      <c r="A157" s="238" t="s">
        <v>149</v>
      </c>
      <c r="B157" s="238" t="s">
        <v>154</v>
      </c>
      <c r="C157" s="242" t="s">
        <v>42</v>
      </c>
      <c r="D157" s="239">
        <f>+D154+25</f>
        <v>758</v>
      </c>
      <c r="E157" s="239">
        <f>+E154+25</f>
        <v>813</v>
      </c>
      <c r="F157" s="239">
        <f>+F154+25</f>
        <v>758</v>
      </c>
      <c r="H157" s="1"/>
      <c r="I157" s="1"/>
    </row>
    <row r="158" spans="1:9">
      <c r="A158" s="478" t="s">
        <v>149</v>
      </c>
      <c r="B158" s="478" t="s">
        <v>155</v>
      </c>
      <c r="C158" s="553" t="s">
        <v>38</v>
      </c>
      <c r="D158" s="554">
        <v>2818</v>
      </c>
      <c r="E158" s="554">
        <v>2863</v>
      </c>
      <c r="F158" s="554">
        <v>2818</v>
      </c>
      <c r="H158" s="1"/>
      <c r="I158" s="1"/>
    </row>
    <row r="159" spans="1:9">
      <c r="A159" s="553" t="s">
        <v>149</v>
      </c>
      <c r="B159" s="553" t="s">
        <v>155</v>
      </c>
      <c r="C159" s="553" t="s">
        <v>39</v>
      </c>
      <c r="D159" s="554">
        <f>+D158</f>
        <v>2818</v>
      </c>
      <c r="E159" s="554">
        <f>+E158</f>
        <v>2863</v>
      </c>
      <c r="F159" s="554">
        <f>+F158</f>
        <v>2818</v>
      </c>
      <c r="H159" s="1"/>
      <c r="I159" s="1"/>
    </row>
    <row r="160" spans="1:9" ht="14.3">
      <c r="A160" s="238" t="s">
        <v>149</v>
      </c>
      <c r="B160" s="238" t="s">
        <v>155</v>
      </c>
      <c r="C160" s="242" t="s">
        <v>42</v>
      </c>
      <c r="D160" s="239">
        <f>+D158+25</f>
        <v>2843</v>
      </c>
      <c r="E160" s="239">
        <f>+E158+25</f>
        <v>2888</v>
      </c>
      <c r="F160" s="239">
        <f>+F158+25</f>
        <v>2843</v>
      </c>
      <c r="H160" s="1"/>
      <c r="I160" s="1"/>
    </row>
    <row r="161" spans="1:9">
      <c r="A161" s="478" t="s">
        <v>149</v>
      </c>
      <c r="B161" s="478" t="s">
        <v>156</v>
      </c>
      <c r="C161" s="553" t="s">
        <v>38</v>
      </c>
      <c r="D161" s="554">
        <v>4861</v>
      </c>
      <c r="E161" s="554">
        <v>4917</v>
      </c>
      <c r="F161" s="554">
        <v>4861</v>
      </c>
      <c r="H161" s="1"/>
      <c r="I161" s="1"/>
    </row>
    <row r="162" spans="1:9">
      <c r="A162" s="553" t="s">
        <v>149</v>
      </c>
      <c r="B162" s="553" t="s">
        <v>156</v>
      </c>
      <c r="C162" s="553" t="s">
        <v>39</v>
      </c>
      <c r="D162" s="554">
        <f>+D161</f>
        <v>4861</v>
      </c>
      <c r="E162" s="554">
        <f>+E161</f>
        <v>4917</v>
      </c>
      <c r="F162" s="554">
        <f>+F161</f>
        <v>4861</v>
      </c>
      <c r="H162" s="1"/>
      <c r="I162" s="1"/>
    </row>
    <row r="163" spans="1:9" ht="14.3">
      <c r="A163" s="238" t="s">
        <v>149</v>
      </c>
      <c r="B163" s="238" t="s">
        <v>156</v>
      </c>
      <c r="C163" s="242" t="s">
        <v>42</v>
      </c>
      <c r="D163" s="239">
        <f>+D161+25</f>
        <v>4886</v>
      </c>
      <c r="E163" s="239">
        <f>+E161+25</f>
        <v>4942</v>
      </c>
      <c r="F163" s="239">
        <f>+F161+25</f>
        <v>4886</v>
      </c>
      <c r="H163" s="1"/>
      <c r="I163" s="1"/>
    </row>
    <row r="164" spans="1:9" ht="16.3">
      <c r="A164" s="1139" t="s">
        <v>117</v>
      </c>
      <c r="B164" s="35"/>
      <c r="C164" s="68"/>
      <c r="D164" s="69"/>
      <c r="E164" s="69"/>
      <c r="F164" s="69"/>
      <c r="G164" s="69"/>
      <c r="H164" s="1"/>
      <c r="I164" s="1"/>
    </row>
    <row r="165" spans="1:9" ht="16.3">
      <c r="A165" s="1138" t="s">
        <v>602</v>
      </c>
      <c r="H165" s="1"/>
      <c r="I165" s="1"/>
    </row>
    <row r="166" spans="1:9" ht="16.3">
      <c r="A166" s="1138" t="s">
        <v>953</v>
      </c>
      <c r="H166" s="1"/>
      <c r="I166" s="1"/>
    </row>
    <row r="167" spans="1:9" ht="16.3">
      <c r="A167" s="1138" t="s">
        <v>954</v>
      </c>
      <c r="H167" s="1"/>
      <c r="I167" s="1"/>
    </row>
    <row r="168" spans="1:9" ht="16.3">
      <c r="A168" s="1138" t="s">
        <v>955</v>
      </c>
      <c r="H168" s="1"/>
      <c r="I168" s="1"/>
    </row>
    <row r="169" spans="1:9" ht="16.3">
      <c r="A169" s="1138" t="s">
        <v>607</v>
      </c>
      <c r="H169" s="1"/>
      <c r="I169" s="1"/>
    </row>
    <row r="170" spans="1:9" ht="16.3">
      <c r="A170" s="1138" t="s">
        <v>118</v>
      </c>
      <c r="H170" s="1"/>
      <c r="I170" s="1"/>
    </row>
    <row r="171" spans="1:9" ht="16.3">
      <c r="A171" s="1139" t="s">
        <v>119</v>
      </c>
    </row>
    <row r="172" spans="1:9" ht="16.3">
      <c r="A172" s="1139" t="s">
        <v>665</v>
      </c>
    </row>
    <row r="173" spans="1:9" ht="16.3">
      <c r="A173" s="1139" t="s">
        <v>666</v>
      </c>
    </row>
    <row r="174" spans="1:9" ht="16.3">
      <c r="A174" s="1139" t="s">
        <v>120</v>
      </c>
      <c r="B174" s="35"/>
      <c r="C174" s="68"/>
      <c r="D174" s="69"/>
      <c r="E174" s="69"/>
      <c r="F174" s="69"/>
      <c r="G174" s="69"/>
      <c r="H174" s="1"/>
      <c r="I174" s="1"/>
    </row>
    <row r="175" spans="1:9" ht="16.3">
      <c r="A175" s="1139" t="s">
        <v>121</v>
      </c>
      <c r="B175" s="35"/>
      <c r="C175" s="68"/>
      <c r="D175" s="69"/>
      <c r="E175" s="69"/>
      <c r="F175" s="69"/>
      <c r="G175" s="69"/>
      <c r="H175" s="1"/>
      <c r="I175" s="1"/>
    </row>
    <row r="176" spans="1:9" ht="16.3">
      <c r="A176" s="1139" t="s">
        <v>124</v>
      </c>
      <c r="B176" s="35"/>
      <c r="C176" s="68"/>
      <c r="D176" s="69"/>
      <c r="E176" s="69"/>
      <c r="F176" s="69"/>
      <c r="G176" s="69"/>
      <c r="H176" s="1"/>
      <c r="I176" s="1"/>
    </row>
    <row r="177" spans="1:9" s="53" customFormat="1" ht="14.3">
      <c r="A177" s="36" t="s">
        <v>680</v>
      </c>
      <c r="B177" s="110"/>
      <c r="C177" s="271"/>
      <c r="D177" s="272"/>
      <c r="E177" s="272"/>
      <c r="F177" s="272"/>
      <c r="G177" s="272"/>
    </row>
    <row r="178" spans="1:9" ht="14.3">
      <c r="A178" s="52"/>
      <c r="B178" s="35"/>
      <c r="C178" s="68"/>
      <c r="D178" s="69"/>
      <c r="E178" s="69"/>
      <c r="F178" s="69"/>
      <c r="G178" s="69"/>
      <c r="H178" s="1"/>
      <c r="I178" s="1"/>
    </row>
    <row r="179" spans="1:9" ht="14.3">
      <c r="A179" s="364" t="s">
        <v>1028</v>
      </c>
      <c r="B179" s="365"/>
      <c r="H179" s="1"/>
      <c r="I179" s="1"/>
    </row>
    <row r="180" spans="1:9" ht="14.3">
      <c r="A180" s="384"/>
      <c r="H180" s="1"/>
      <c r="I180" s="1"/>
    </row>
    <row r="181" spans="1:9">
      <c r="H181" s="1"/>
      <c r="I181" s="1"/>
    </row>
    <row r="183" spans="1:9">
      <c r="A183" s="1" t="s">
        <v>20</v>
      </c>
      <c r="B183" s="1" t="s">
        <v>21</v>
      </c>
      <c r="H183" s="1"/>
      <c r="I183" s="1"/>
    </row>
    <row r="184" spans="1:9">
      <c r="A184" s="1" t="s">
        <v>22</v>
      </c>
      <c r="B184" s="1" t="s">
        <v>48</v>
      </c>
      <c r="H184" s="1"/>
      <c r="I184" s="1"/>
    </row>
    <row r="185" spans="1:9">
      <c r="A185" s="1" t="s">
        <v>23</v>
      </c>
      <c r="B185" s="1" t="s">
        <v>157</v>
      </c>
      <c r="H185" s="1"/>
      <c r="I185" s="1"/>
    </row>
    <row r="186" spans="1:9">
      <c r="A186" s="1" t="s">
        <v>24</v>
      </c>
      <c r="B186" s="1" t="s">
        <v>25</v>
      </c>
      <c r="H186" s="1"/>
      <c r="I186" s="1"/>
    </row>
    <row r="187" spans="1:9">
      <c r="A187" s="1" t="s">
        <v>26</v>
      </c>
      <c r="B187" s="1" t="s">
        <v>27</v>
      </c>
      <c r="H187" s="1"/>
      <c r="I187" s="1"/>
    </row>
    <row r="188" spans="1:9">
      <c r="A188" s="1" t="s">
        <v>28</v>
      </c>
      <c r="B188" s="1" t="s">
        <v>914</v>
      </c>
      <c r="H188" s="1"/>
      <c r="I188" s="1"/>
    </row>
    <row r="189" spans="1:9">
      <c r="A189" s="1" t="s">
        <v>29</v>
      </c>
      <c r="B189" s="1" t="s">
        <v>30</v>
      </c>
      <c r="H189" s="1"/>
      <c r="I189" s="1"/>
    </row>
    <row r="190" spans="1:9" ht="14.3">
      <c r="A190" s="1" t="s">
        <v>31</v>
      </c>
      <c r="B190" s="29" t="s">
        <v>32</v>
      </c>
      <c r="H190" s="1"/>
      <c r="I190" s="1"/>
    </row>
    <row r="191" spans="1:9">
      <c r="A191" s="1" t="s">
        <v>33</v>
      </c>
      <c r="B191" s="1" t="s">
        <v>34</v>
      </c>
      <c r="H191" s="1"/>
      <c r="I191" s="1"/>
    </row>
    <row r="192" spans="1:9">
      <c r="H192" s="1"/>
      <c r="I192" s="1"/>
    </row>
    <row r="193" spans="1:9">
      <c r="A193" s="484" t="s">
        <v>35</v>
      </c>
      <c r="B193" s="564" t="s">
        <v>36</v>
      </c>
      <c r="C193" s="564" t="s">
        <v>37</v>
      </c>
      <c r="D193" s="486">
        <v>45297</v>
      </c>
      <c r="H193" s="1"/>
      <c r="I193" s="1"/>
    </row>
    <row r="194" spans="1:9">
      <c r="A194" s="170"/>
      <c r="B194" s="159"/>
      <c r="C194" s="159"/>
      <c r="D194" s="431">
        <v>45412</v>
      </c>
      <c r="H194" s="1"/>
      <c r="I194" s="1"/>
    </row>
    <row r="195" spans="1:9">
      <c r="A195" s="485" t="s">
        <v>47</v>
      </c>
      <c r="B195" s="485" t="s">
        <v>158</v>
      </c>
      <c r="C195" s="207" t="s">
        <v>46</v>
      </c>
      <c r="D195" s="209">
        <v>1780</v>
      </c>
      <c r="H195" s="1"/>
      <c r="I195" s="1"/>
    </row>
    <row r="196" spans="1:9" ht="14.3">
      <c r="A196" s="429" t="s">
        <v>47</v>
      </c>
      <c r="B196" s="429" t="s">
        <v>159</v>
      </c>
      <c r="C196" s="456" t="s">
        <v>50</v>
      </c>
      <c r="D196" s="451">
        <f>+D195+25</f>
        <v>1805</v>
      </c>
      <c r="H196" s="1"/>
      <c r="I196" s="1"/>
    </row>
    <row r="197" spans="1:9">
      <c r="A197" s="485" t="s">
        <v>47</v>
      </c>
      <c r="B197" s="485" t="s">
        <v>160</v>
      </c>
      <c r="C197" s="207" t="s">
        <v>46</v>
      </c>
      <c r="D197" s="209">
        <v>1925</v>
      </c>
      <c r="H197" s="1"/>
      <c r="I197" s="1"/>
    </row>
    <row r="198" spans="1:9" ht="14.3">
      <c r="A198" s="429" t="s">
        <v>47</v>
      </c>
      <c r="B198" s="429" t="s">
        <v>160</v>
      </c>
      <c r="C198" s="456" t="s">
        <v>50</v>
      </c>
      <c r="D198" s="451">
        <f>+D197+25</f>
        <v>1950</v>
      </c>
      <c r="H198" s="1"/>
      <c r="I198" s="1"/>
    </row>
    <row r="199" spans="1:9">
      <c r="A199" s="485" t="s">
        <v>47</v>
      </c>
      <c r="B199" s="485" t="s">
        <v>161</v>
      </c>
      <c r="C199" s="207" t="s">
        <v>46</v>
      </c>
      <c r="D199" s="209">
        <v>1927</v>
      </c>
      <c r="H199" s="1"/>
      <c r="I199" s="1"/>
    </row>
    <row r="200" spans="1:9" ht="14.3">
      <c r="A200" s="429" t="s">
        <v>47</v>
      </c>
      <c r="B200" s="429" t="s">
        <v>161</v>
      </c>
      <c r="C200" s="456" t="s">
        <v>50</v>
      </c>
      <c r="D200" s="451">
        <f>+D199+25</f>
        <v>1952</v>
      </c>
      <c r="H200" s="1"/>
      <c r="I200" s="1"/>
    </row>
    <row r="201" spans="1:9">
      <c r="A201" s="485" t="s">
        <v>47</v>
      </c>
      <c r="B201" s="485" t="s">
        <v>162</v>
      </c>
      <c r="C201" s="207" t="s">
        <v>46</v>
      </c>
      <c r="D201" s="209">
        <v>2068</v>
      </c>
      <c r="H201" s="1"/>
      <c r="I201" s="1"/>
    </row>
    <row r="202" spans="1:9">
      <c r="A202" s="207" t="s">
        <v>47</v>
      </c>
      <c r="B202" s="207" t="s">
        <v>162</v>
      </c>
      <c r="C202" s="207" t="s">
        <v>163</v>
      </c>
      <c r="D202" s="209">
        <f>+D201</f>
        <v>2068</v>
      </c>
      <c r="H202" s="1"/>
      <c r="I202" s="1"/>
    </row>
    <row r="203" spans="1:9" ht="14.3">
      <c r="A203" s="429" t="s">
        <v>47</v>
      </c>
      <c r="B203" s="429" t="s">
        <v>162</v>
      </c>
      <c r="C203" s="456" t="s">
        <v>164</v>
      </c>
      <c r="D203" s="451">
        <f>+D201+25</f>
        <v>2093</v>
      </c>
      <c r="H203" s="1"/>
      <c r="I203" s="1"/>
    </row>
    <row r="204" spans="1:9">
      <c r="A204" s="35"/>
      <c r="H204" s="1"/>
      <c r="I204" s="1"/>
    </row>
    <row r="205" spans="1:9" ht="14.3">
      <c r="A205" s="48" t="s">
        <v>117</v>
      </c>
      <c r="H205" s="1"/>
      <c r="I205" s="1"/>
    </row>
    <row r="206" spans="1:9" ht="14.3">
      <c r="A206" s="29" t="s">
        <v>602</v>
      </c>
      <c r="H206" s="1"/>
      <c r="I206" s="1"/>
    </row>
    <row r="207" spans="1:9" ht="14.3">
      <c r="A207" s="29" t="s">
        <v>792</v>
      </c>
      <c r="H207" s="1"/>
      <c r="I207" s="1"/>
    </row>
    <row r="208" spans="1:9" ht="14.3">
      <c r="A208" s="29" t="s">
        <v>793</v>
      </c>
      <c r="H208" s="1"/>
      <c r="I208" s="1"/>
    </row>
    <row r="209" spans="1:9">
      <c r="A209" s="36" t="s">
        <v>794</v>
      </c>
      <c r="H209" s="1"/>
      <c r="I209" s="1"/>
    </row>
    <row r="210" spans="1:9" ht="16.3">
      <c r="A210" s="567" t="s">
        <v>607</v>
      </c>
      <c r="H210" s="1"/>
      <c r="I210" s="1"/>
    </row>
    <row r="211" spans="1:9" ht="16.3">
      <c r="A211" s="569" t="s">
        <v>118</v>
      </c>
      <c r="H211" s="1"/>
      <c r="I211" s="1"/>
    </row>
    <row r="212" spans="1:9" ht="16.3">
      <c r="A212" s="569" t="s">
        <v>119</v>
      </c>
    </row>
    <row r="213" spans="1:9" ht="16.3">
      <c r="A213" s="587" t="s">
        <v>665</v>
      </c>
    </row>
    <row r="214" spans="1:9" ht="16.3">
      <c r="A214" s="572" t="s">
        <v>666</v>
      </c>
      <c r="H214" s="1"/>
      <c r="I214" s="1"/>
    </row>
    <row r="215" spans="1:9">
      <c r="A215" s="36" t="s">
        <v>120</v>
      </c>
    </row>
    <row r="216" spans="1:9" ht="16.3">
      <c r="A216" s="583" t="s">
        <v>127</v>
      </c>
    </row>
    <row r="217" spans="1:9" ht="16.3">
      <c r="A217" s="557" t="s">
        <v>128</v>
      </c>
      <c r="H217" s="1"/>
      <c r="I217" s="1"/>
    </row>
    <row r="218" spans="1:9" ht="16.3">
      <c r="A218" s="557" t="s">
        <v>667</v>
      </c>
      <c r="H218" s="1"/>
      <c r="I218" s="1"/>
    </row>
    <row r="219" spans="1:9" ht="16.3">
      <c r="A219" s="557" t="s">
        <v>668</v>
      </c>
      <c r="B219" s="53"/>
      <c r="H219" s="1"/>
      <c r="I219" s="1"/>
    </row>
    <row r="220" spans="1:9" ht="16.3">
      <c r="A220" s="586" t="s">
        <v>795</v>
      </c>
    </row>
    <row r="222" spans="1:9" ht="14.3">
      <c r="A222" s="364" t="s">
        <v>796</v>
      </c>
      <c r="B222" s="365"/>
    </row>
    <row r="224" spans="1:9">
      <c r="A224" s="1" t="s">
        <v>20</v>
      </c>
      <c r="B224" s="1" t="s">
        <v>21</v>
      </c>
      <c r="H224" s="1"/>
      <c r="I224" s="1"/>
    </row>
    <row r="225" spans="1:9">
      <c r="A225" s="1" t="s">
        <v>22</v>
      </c>
      <c r="B225" s="1" t="s">
        <v>48</v>
      </c>
      <c r="H225" s="1"/>
      <c r="I225" s="1"/>
    </row>
    <row r="226" spans="1:9">
      <c r="A226" s="1" t="s">
        <v>23</v>
      </c>
      <c r="B226" s="1" t="s">
        <v>157</v>
      </c>
      <c r="H226" s="1"/>
      <c r="I226" s="1"/>
    </row>
    <row r="227" spans="1:9">
      <c r="A227" s="1" t="s">
        <v>24</v>
      </c>
      <c r="B227" s="1" t="s">
        <v>25</v>
      </c>
      <c r="H227" s="1"/>
      <c r="I227" s="1"/>
    </row>
    <row r="228" spans="1:9">
      <c r="A228" s="1" t="s">
        <v>26</v>
      </c>
      <c r="B228" s="1" t="s">
        <v>27</v>
      </c>
      <c r="H228" s="1"/>
      <c r="I228" s="1"/>
    </row>
    <row r="229" spans="1:9">
      <c r="A229" s="1" t="s">
        <v>28</v>
      </c>
      <c r="B229" s="1" t="s">
        <v>914</v>
      </c>
      <c r="H229" s="1"/>
      <c r="I229" s="1"/>
    </row>
    <row r="230" spans="1:9">
      <c r="A230" s="1" t="s">
        <v>29</v>
      </c>
      <c r="B230" s="1" t="s">
        <v>30</v>
      </c>
      <c r="H230" s="1"/>
      <c r="I230" s="1"/>
    </row>
    <row r="231" spans="1:9" ht="14.3">
      <c r="A231" s="1" t="s">
        <v>31</v>
      </c>
      <c r="B231" s="29" t="s">
        <v>32</v>
      </c>
      <c r="H231" s="1"/>
      <c r="I231" s="1"/>
    </row>
    <row r="232" spans="1:9">
      <c r="A232" s="1" t="s">
        <v>33</v>
      </c>
      <c r="B232" s="1" t="s">
        <v>34</v>
      </c>
      <c r="H232" s="1"/>
      <c r="I232" s="1"/>
    </row>
    <row r="233" spans="1:9">
      <c r="H233" s="1"/>
      <c r="I233" s="1"/>
    </row>
    <row r="234" spans="1:9">
      <c r="A234" s="780" t="s">
        <v>35</v>
      </c>
      <c r="B234" s="564" t="s">
        <v>36</v>
      </c>
      <c r="C234" s="564" t="s">
        <v>37</v>
      </c>
      <c r="D234" s="477">
        <v>45413</v>
      </c>
      <c r="E234" s="477">
        <v>45488</v>
      </c>
      <c r="F234" s="477">
        <v>45536</v>
      </c>
      <c r="H234" s="1"/>
      <c r="I234" s="1"/>
    </row>
    <row r="235" spans="1:9">
      <c r="A235" s="170"/>
      <c r="B235" s="159"/>
      <c r="C235" s="159"/>
      <c r="D235" s="237">
        <v>45487</v>
      </c>
      <c r="E235" s="237">
        <v>45535</v>
      </c>
      <c r="F235" s="237">
        <v>45596</v>
      </c>
      <c r="H235" s="1"/>
      <c r="I235" s="1"/>
    </row>
    <row r="236" spans="1:9">
      <c r="A236" s="478" t="s">
        <v>47</v>
      </c>
      <c r="B236" s="478" t="s">
        <v>158</v>
      </c>
      <c r="C236" s="553" t="s">
        <v>46</v>
      </c>
      <c r="D236" s="554">
        <v>1769</v>
      </c>
      <c r="E236" s="554">
        <v>1820</v>
      </c>
      <c r="F236" s="554">
        <v>1769</v>
      </c>
      <c r="H236" s="1"/>
      <c r="I236" s="1"/>
    </row>
    <row r="237" spans="1:9" ht="14.3">
      <c r="A237" s="238" t="s">
        <v>47</v>
      </c>
      <c r="B237" s="238" t="s">
        <v>159</v>
      </c>
      <c r="C237" s="242" t="s">
        <v>50</v>
      </c>
      <c r="D237" s="239">
        <f>+D236+25</f>
        <v>1794</v>
      </c>
      <c r="E237" s="239">
        <f>+E236+25</f>
        <v>1845</v>
      </c>
      <c r="F237" s="239">
        <f>+F236+25</f>
        <v>1794</v>
      </c>
      <c r="H237" s="1"/>
      <c r="I237" s="1"/>
    </row>
    <row r="238" spans="1:9">
      <c r="A238" s="478" t="s">
        <v>47</v>
      </c>
      <c r="B238" s="478" t="s">
        <v>160</v>
      </c>
      <c r="C238" s="553" t="s">
        <v>46</v>
      </c>
      <c r="D238" s="554">
        <v>1907</v>
      </c>
      <c r="E238" s="554">
        <v>1965</v>
      </c>
      <c r="F238" s="554">
        <v>1907</v>
      </c>
      <c r="H238" s="1"/>
      <c r="I238" s="1"/>
    </row>
    <row r="239" spans="1:9" ht="14.3">
      <c r="A239" s="238" t="s">
        <v>47</v>
      </c>
      <c r="B239" s="238" t="s">
        <v>160</v>
      </c>
      <c r="C239" s="242" t="s">
        <v>50</v>
      </c>
      <c r="D239" s="239">
        <f>+D238+25</f>
        <v>1932</v>
      </c>
      <c r="E239" s="239">
        <f>+E238+25</f>
        <v>1990</v>
      </c>
      <c r="F239" s="239">
        <f>+F238+25</f>
        <v>1932</v>
      </c>
      <c r="H239" s="1"/>
      <c r="I239" s="1"/>
    </row>
    <row r="240" spans="1:9">
      <c r="A240" s="478" t="s">
        <v>47</v>
      </c>
      <c r="B240" s="478" t="s">
        <v>161</v>
      </c>
      <c r="C240" s="553" t="s">
        <v>46</v>
      </c>
      <c r="D240" s="554">
        <v>1907</v>
      </c>
      <c r="E240" s="554">
        <v>1965</v>
      </c>
      <c r="F240" s="554">
        <v>1907</v>
      </c>
      <c r="H240" s="1"/>
      <c r="I240" s="1"/>
    </row>
    <row r="241" spans="1:9" ht="14.3">
      <c r="A241" s="238" t="s">
        <v>47</v>
      </c>
      <c r="B241" s="238" t="s">
        <v>161</v>
      </c>
      <c r="C241" s="242" t="s">
        <v>50</v>
      </c>
      <c r="D241" s="239">
        <f>+D240+25</f>
        <v>1932</v>
      </c>
      <c r="E241" s="239">
        <f>+E240+25</f>
        <v>1990</v>
      </c>
      <c r="F241" s="239">
        <f>+F240+25</f>
        <v>1932</v>
      </c>
      <c r="H241" s="1"/>
      <c r="I241" s="1"/>
    </row>
    <row r="242" spans="1:9">
      <c r="A242" s="478" t="s">
        <v>47</v>
      </c>
      <c r="B242" s="478" t="s">
        <v>162</v>
      </c>
      <c r="C242" s="553" t="s">
        <v>46</v>
      </c>
      <c r="D242" s="554">
        <v>2041</v>
      </c>
      <c r="E242" s="554">
        <v>2098</v>
      </c>
      <c r="F242" s="554">
        <v>2041</v>
      </c>
      <c r="H242" s="1"/>
      <c r="I242" s="1"/>
    </row>
    <row r="243" spans="1:9">
      <c r="A243" s="553" t="s">
        <v>47</v>
      </c>
      <c r="B243" s="553" t="s">
        <v>162</v>
      </c>
      <c r="C243" s="553" t="s">
        <v>163</v>
      </c>
      <c r="D243" s="554">
        <f>+D242</f>
        <v>2041</v>
      </c>
      <c r="E243" s="554">
        <f>+E242</f>
        <v>2098</v>
      </c>
      <c r="F243" s="554">
        <f>+F242</f>
        <v>2041</v>
      </c>
      <c r="H243" s="1"/>
      <c r="I243" s="1"/>
    </row>
    <row r="244" spans="1:9" ht="14.3">
      <c r="A244" s="238" t="s">
        <v>47</v>
      </c>
      <c r="B244" s="238" t="s">
        <v>162</v>
      </c>
      <c r="C244" s="242" t="s">
        <v>164</v>
      </c>
      <c r="D244" s="239">
        <f>+D242+25</f>
        <v>2066</v>
      </c>
      <c r="E244" s="239">
        <f>+E242+25</f>
        <v>2123</v>
      </c>
      <c r="F244" s="239">
        <f>+F242+25</f>
        <v>2066</v>
      </c>
      <c r="H244" s="1"/>
      <c r="I244" s="1"/>
    </row>
    <row r="245" spans="1:9" ht="16.3">
      <c r="A245" s="567" t="s">
        <v>117</v>
      </c>
      <c r="B245" s="35"/>
      <c r="C245" s="68"/>
      <c r="D245" s="69"/>
      <c r="E245" s="69"/>
      <c r="F245" s="69"/>
      <c r="G245" s="69"/>
      <c r="H245" s="1"/>
      <c r="I245" s="1"/>
    </row>
    <row r="246" spans="1:9" ht="16.3">
      <c r="A246" s="566" t="s">
        <v>602</v>
      </c>
      <c r="H246" s="1"/>
      <c r="I246" s="1"/>
    </row>
    <row r="247" spans="1:9" ht="16.3">
      <c r="A247" s="566" t="s">
        <v>792</v>
      </c>
      <c r="H247" s="1"/>
      <c r="I247" s="1"/>
    </row>
    <row r="248" spans="1:9" ht="16.3">
      <c r="A248" s="566" t="s">
        <v>793</v>
      </c>
      <c r="H248" s="1"/>
      <c r="I248" s="1"/>
    </row>
    <row r="249" spans="1:9" ht="16.3">
      <c r="A249" s="566" t="s">
        <v>794</v>
      </c>
      <c r="H249" s="1"/>
      <c r="I249" s="1"/>
    </row>
    <row r="250" spans="1:9" ht="16.3">
      <c r="A250" s="566" t="s">
        <v>607</v>
      </c>
      <c r="H250" s="1"/>
      <c r="I250" s="1"/>
    </row>
    <row r="251" spans="1:9" ht="16.3">
      <c r="A251" s="567" t="s">
        <v>118</v>
      </c>
      <c r="H251" s="1"/>
      <c r="I251" s="1"/>
    </row>
    <row r="252" spans="1:9" ht="16.3">
      <c r="A252" s="566" t="s">
        <v>119</v>
      </c>
    </row>
    <row r="253" spans="1:9" ht="16.3">
      <c r="A253" s="566" t="s">
        <v>665</v>
      </c>
    </row>
    <row r="254" spans="1:9" ht="16.3">
      <c r="A254" s="567" t="s">
        <v>666</v>
      </c>
    </row>
    <row r="255" spans="1:9" ht="16.3">
      <c r="A255" s="567" t="s">
        <v>120</v>
      </c>
      <c r="B255" s="35"/>
      <c r="C255" s="68"/>
      <c r="D255" s="69"/>
      <c r="E255" s="69"/>
      <c r="F255" s="69"/>
      <c r="G255" s="69"/>
      <c r="H255" s="1"/>
      <c r="I255" s="1"/>
    </row>
    <row r="256" spans="1:9" ht="16.3">
      <c r="A256" s="1149" t="s">
        <v>127</v>
      </c>
      <c r="B256" s="35"/>
      <c r="C256" s="68"/>
      <c r="D256" s="69"/>
      <c r="E256" s="69"/>
      <c r="F256" s="69"/>
      <c r="G256" s="69"/>
      <c r="H256" s="1"/>
      <c r="I256" s="1"/>
    </row>
    <row r="257" spans="1:9" s="53" customFormat="1" ht="16.3">
      <c r="A257" s="1150" t="s">
        <v>128</v>
      </c>
      <c r="B257" s="110"/>
      <c r="C257" s="271"/>
      <c r="D257" s="272"/>
      <c r="E257" s="272"/>
      <c r="F257" s="272"/>
      <c r="G257" s="272"/>
    </row>
    <row r="258" spans="1:9" ht="14.3">
      <c r="A258" s="52" t="s">
        <v>667</v>
      </c>
      <c r="B258" s="35"/>
      <c r="C258" s="68"/>
      <c r="D258" s="69"/>
      <c r="E258" s="69"/>
      <c r="F258" s="69"/>
      <c r="G258" s="69"/>
      <c r="H258" s="1"/>
      <c r="I258" s="1"/>
    </row>
    <row r="259" spans="1:9" ht="14.3">
      <c r="A259" s="52" t="s">
        <v>668</v>
      </c>
      <c r="B259" s="35"/>
      <c r="C259" s="68"/>
      <c r="D259" s="69"/>
      <c r="E259" s="69"/>
      <c r="F259" s="69"/>
      <c r="G259" s="69"/>
      <c r="H259" s="1"/>
      <c r="I259" s="1"/>
    </row>
    <row r="260" spans="1:9" ht="14.3">
      <c r="A260" s="52" t="s">
        <v>795</v>
      </c>
      <c r="B260" s="35"/>
      <c r="C260" s="68"/>
      <c r="D260" s="69"/>
      <c r="E260" s="69"/>
      <c r="F260" s="69"/>
      <c r="G260" s="69"/>
      <c r="H260" s="1"/>
      <c r="I260" s="1"/>
    </row>
    <row r="261" spans="1:9">
      <c r="B261" s="53"/>
      <c r="H261" s="1"/>
      <c r="I261" s="1"/>
    </row>
    <row r="262" spans="1:9" ht="14.3">
      <c r="A262" s="364" t="s">
        <v>1028</v>
      </c>
      <c r="B262" s="365"/>
      <c r="H262" s="1"/>
      <c r="I262" s="1"/>
    </row>
    <row r="263" spans="1:9">
      <c r="H263" s="1"/>
      <c r="I263" s="1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E21" sqref="E21"/>
    </sheetView>
  </sheetViews>
  <sheetFormatPr defaultColWidth="9.125" defaultRowHeight="12.9"/>
  <cols>
    <col min="1" max="1" width="15.875" style="1" customWidth="1"/>
    <col min="2" max="2" width="21.125" style="1" customWidth="1"/>
    <col min="3" max="3" width="22.25" style="1" customWidth="1"/>
    <col min="4" max="4" width="11.75" style="34" customWidth="1"/>
    <col min="5" max="5" width="10.75" style="1" customWidth="1"/>
    <col min="6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233</v>
      </c>
    </row>
    <row r="5" spans="1:4">
      <c r="A5" s="1" t="s">
        <v>23</v>
      </c>
      <c r="B5" s="1" t="s">
        <v>372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89" t="s">
        <v>35</v>
      </c>
      <c r="B13" s="92" t="s">
        <v>36</v>
      </c>
      <c r="C13" s="81" t="s">
        <v>37</v>
      </c>
      <c r="D13" s="94">
        <v>44606</v>
      </c>
    </row>
    <row r="14" spans="1:4">
      <c r="A14" s="71"/>
      <c r="B14" s="64"/>
      <c r="C14" s="30"/>
      <c r="D14" s="62">
        <v>44651</v>
      </c>
    </row>
    <row r="15" spans="1:4">
      <c r="A15" s="170" t="s">
        <v>44</v>
      </c>
      <c r="B15" s="78" t="s">
        <v>373</v>
      </c>
      <c r="C15" s="180" t="s">
        <v>38</v>
      </c>
      <c r="D15" s="83">
        <v>38</v>
      </c>
    </row>
    <row r="16" spans="1:4">
      <c r="A16" s="170" t="s">
        <v>45</v>
      </c>
      <c r="B16" s="78" t="s">
        <v>373</v>
      </c>
      <c r="C16" s="181" t="s">
        <v>39</v>
      </c>
      <c r="D16" s="83">
        <f>+D15</f>
        <v>38</v>
      </c>
    </row>
    <row r="17" spans="1:4">
      <c r="A17" s="170" t="s">
        <v>44</v>
      </c>
      <c r="B17" s="78" t="s">
        <v>373</v>
      </c>
      <c r="C17" s="182" t="s">
        <v>40</v>
      </c>
      <c r="D17" s="83">
        <f>+D15+24</f>
        <v>62</v>
      </c>
    </row>
    <row r="18" spans="1:4">
      <c r="A18" s="170" t="s">
        <v>44</v>
      </c>
      <c r="B18" s="207" t="s">
        <v>373</v>
      </c>
      <c r="C18" s="181" t="s">
        <v>41</v>
      </c>
      <c r="D18" s="209">
        <f>+D15+28</f>
        <v>66</v>
      </c>
    </row>
    <row r="19" spans="1:4">
      <c r="A19" s="165" t="s">
        <v>44</v>
      </c>
      <c r="B19" s="64" t="s">
        <v>373</v>
      </c>
      <c r="C19" s="183" t="s">
        <v>42</v>
      </c>
      <c r="D19" s="65">
        <f>+D15+14</f>
        <v>52</v>
      </c>
    </row>
    <row r="20" spans="1:4" s="35" customFormat="1" ht="14.3">
      <c r="A20" s="109"/>
      <c r="D20" s="69"/>
    </row>
    <row r="21" spans="1:4" s="35" customFormat="1" ht="14.3">
      <c r="A21" s="107"/>
      <c r="D21" s="69"/>
    </row>
    <row r="22" spans="1:4" s="35" customFormat="1" ht="14.3">
      <c r="A22" s="29" t="s">
        <v>273</v>
      </c>
      <c r="D22" s="69"/>
    </row>
    <row r="23" spans="1:4" s="35" customFormat="1" ht="14.3">
      <c r="A23" s="107"/>
      <c r="D23" s="69"/>
    </row>
    <row r="24" spans="1:4" s="35" customFormat="1" ht="14.3">
      <c r="A24" s="107"/>
      <c r="D24" s="69"/>
    </row>
    <row r="25" spans="1:4" s="35" customFormat="1" ht="14.3">
      <c r="A25" s="108"/>
      <c r="D25" s="69"/>
    </row>
    <row r="26" spans="1:4" s="35" customFormat="1" ht="14.3">
      <c r="A26" s="108"/>
      <c r="D26" s="69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56"/>
  <sheetViews>
    <sheetView workbookViewId="0"/>
  </sheetViews>
  <sheetFormatPr defaultColWidth="9.125" defaultRowHeight="12.9"/>
  <cols>
    <col min="1" max="1" width="17.125" style="1" customWidth="1"/>
    <col min="2" max="2" width="31.625" style="1" customWidth="1"/>
    <col min="3" max="3" width="20.25" style="1" customWidth="1"/>
    <col min="4" max="5" width="11" style="34" customWidth="1"/>
    <col min="6" max="6" width="11" style="35" customWidth="1"/>
    <col min="7" max="48" width="9.125" style="35"/>
    <col min="49" max="16384" width="9.125" style="1"/>
  </cols>
  <sheetData>
    <row r="3" spans="1:48">
      <c r="A3" s="1" t="s">
        <v>20</v>
      </c>
      <c r="B3" s="1" t="s">
        <v>21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>
      <c r="A4" s="1" t="s">
        <v>22</v>
      </c>
      <c r="B4" s="1" t="s">
        <v>499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>
      <c r="A5" s="1" t="s">
        <v>23</v>
      </c>
      <c r="B5" s="1" t="s">
        <v>501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>
      <c r="A6" s="1" t="s">
        <v>24</v>
      </c>
      <c r="B6" s="1" t="s">
        <v>25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>
      <c r="A7" s="1" t="s">
        <v>26</v>
      </c>
      <c r="B7" s="1" t="s">
        <v>27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>
      <c r="A8" s="1" t="s">
        <v>28</v>
      </c>
      <c r="B8" s="1" t="s">
        <v>166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s="1" t="s">
        <v>29</v>
      </c>
      <c r="B9" s="1" t="s">
        <v>30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4.3">
      <c r="A10" s="1" t="s">
        <v>31</v>
      </c>
      <c r="B10" s="29" t="s">
        <v>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>
      <c r="A11" s="1" t="s">
        <v>33</v>
      </c>
      <c r="B11" s="1" t="s">
        <v>34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3" spans="1:48">
      <c r="A13" s="222" t="s">
        <v>35</v>
      </c>
      <c r="B13" s="223" t="s">
        <v>36</v>
      </c>
      <c r="C13" s="223" t="s">
        <v>37</v>
      </c>
      <c r="D13" s="228">
        <v>44706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>
      <c r="A14" s="247"/>
      <c r="B14" s="159"/>
      <c r="C14" s="159"/>
      <c r="D14" s="237">
        <v>44742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>
      <c r="A15" s="225" t="s">
        <v>44</v>
      </c>
      <c r="B15" s="225" t="s">
        <v>258</v>
      </c>
      <c r="C15" s="225" t="s">
        <v>38</v>
      </c>
      <c r="D15" s="209">
        <v>37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>
      <c r="A16" s="207" t="s">
        <v>45</v>
      </c>
      <c r="B16" s="207" t="s">
        <v>258</v>
      </c>
      <c r="C16" s="207" t="s">
        <v>39</v>
      </c>
      <c r="D16" s="209">
        <f>+D15</f>
        <v>37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207" t="s">
        <v>44</v>
      </c>
      <c r="B17" s="207" t="s">
        <v>258</v>
      </c>
      <c r="C17" s="207" t="s">
        <v>40</v>
      </c>
      <c r="D17" s="209">
        <f>+D15+29</f>
        <v>66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207" t="s">
        <v>44</v>
      </c>
      <c r="B18" s="207" t="s">
        <v>258</v>
      </c>
      <c r="C18" s="207" t="s">
        <v>41</v>
      </c>
      <c r="D18" s="209">
        <f>+D15+29</f>
        <v>66</v>
      </c>
      <c r="E18" s="35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238" t="s">
        <v>44</v>
      </c>
      <c r="B19" s="238" t="s">
        <v>258</v>
      </c>
      <c r="C19" s="238" t="s">
        <v>42</v>
      </c>
      <c r="D19" s="239">
        <f>+D15+10</f>
        <v>47</v>
      </c>
      <c r="E19" s="35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.3">
      <c r="A20" s="278" t="s">
        <v>497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.3">
      <c r="A21" s="278" t="s">
        <v>502</v>
      </c>
    </row>
    <row r="22" spans="1:48" ht="16.3">
      <c r="A22" s="278" t="s">
        <v>500</v>
      </c>
    </row>
    <row r="23" spans="1:48" ht="16.3">
      <c r="A23" s="278"/>
    </row>
    <row r="26" spans="1:48" ht="14.3">
      <c r="A26" s="29" t="s">
        <v>496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4:48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4:48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4:48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4:48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4:48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4:48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4:48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4:48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4:48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4:48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4:48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5" spans="4:48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4:48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4:48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4:48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4:48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4:48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4:48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4:48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4:48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4:48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4:48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4:48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3"/>
  <sheetViews>
    <sheetView workbookViewId="0">
      <selection activeCell="I18" sqref="I18"/>
    </sheetView>
  </sheetViews>
  <sheetFormatPr defaultColWidth="9.125" defaultRowHeight="12.9"/>
  <cols>
    <col min="1" max="1" width="17.625" style="1" customWidth="1"/>
    <col min="2" max="2" width="15.625" style="1" customWidth="1"/>
    <col min="3" max="3" width="20.25" style="1" customWidth="1"/>
    <col min="4" max="6" width="13" style="34" customWidth="1"/>
    <col min="7" max="7" width="11" style="1" customWidth="1"/>
    <col min="8" max="8" width="12.375" style="1" customWidth="1"/>
    <col min="9" max="9" width="11" style="1" customWidth="1"/>
    <col min="10" max="16384" width="9.125" style="1"/>
  </cols>
  <sheetData>
    <row r="3" spans="1:13">
      <c r="A3" s="1" t="s">
        <v>20</v>
      </c>
      <c r="B3" s="1" t="s">
        <v>21</v>
      </c>
    </row>
    <row r="4" spans="1:13">
      <c r="A4" s="1" t="s">
        <v>22</v>
      </c>
      <c r="B4" s="1" t="s">
        <v>529</v>
      </c>
    </row>
    <row r="5" spans="1:13">
      <c r="A5" s="1" t="s">
        <v>23</v>
      </c>
      <c r="B5" s="1" t="s">
        <v>522</v>
      </c>
    </row>
    <row r="6" spans="1:13">
      <c r="A6" s="1" t="s">
        <v>24</v>
      </c>
      <c r="B6" s="1" t="s">
        <v>25</v>
      </c>
    </row>
    <row r="7" spans="1:13">
      <c r="A7" s="1" t="s">
        <v>26</v>
      </c>
      <c r="B7" s="1" t="s">
        <v>27</v>
      </c>
    </row>
    <row r="8" spans="1:13">
      <c r="A8" s="1" t="s">
        <v>28</v>
      </c>
      <c r="B8" s="1" t="s">
        <v>166</v>
      </c>
    </row>
    <row r="9" spans="1:13">
      <c r="A9" s="1" t="s">
        <v>29</v>
      </c>
      <c r="B9" s="1" t="s">
        <v>30</v>
      </c>
    </row>
    <row r="10" spans="1:13" ht="14.3">
      <c r="A10" s="1" t="s">
        <v>31</v>
      </c>
      <c r="B10" s="29" t="s">
        <v>32</v>
      </c>
    </row>
    <row r="11" spans="1:13">
      <c r="A11" s="1" t="s">
        <v>33</v>
      </c>
      <c r="B11" s="1" t="s">
        <v>34</v>
      </c>
    </row>
    <row r="13" spans="1:13">
      <c r="A13" s="276" t="s">
        <v>35</v>
      </c>
      <c r="B13" s="274" t="s">
        <v>36</v>
      </c>
      <c r="C13" s="274" t="s">
        <v>37</v>
      </c>
      <c r="D13" s="288">
        <v>44715</v>
      </c>
      <c r="E13" s="289">
        <v>44774</v>
      </c>
      <c r="F13" s="289">
        <v>44805</v>
      </c>
      <c r="G13" s="290"/>
      <c r="H13" s="1288"/>
      <c r="I13" s="291"/>
      <c r="J13" s="291"/>
      <c r="K13" s="291"/>
      <c r="L13" s="291"/>
      <c r="M13" s="291"/>
    </row>
    <row r="14" spans="1:13">
      <c r="A14" s="170"/>
      <c r="B14" s="238"/>
      <c r="C14" s="238"/>
      <c r="D14" s="292">
        <v>44773</v>
      </c>
      <c r="E14" s="293">
        <v>44804</v>
      </c>
      <c r="F14" s="293">
        <v>44918</v>
      </c>
      <c r="G14" s="290"/>
      <c r="H14" s="1288"/>
      <c r="I14" s="291"/>
      <c r="J14" s="291"/>
      <c r="K14" s="291"/>
      <c r="L14" s="291"/>
      <c r="M14" s="291"/>
    </row>
    <row r="15" spans="1:13">
      <c r="A15" s="276" t="s">
        <v>44</v>
      </c>
      <c r="B15" s="274" t="s">
        <v>61</v>
      </c>
      <c r="C15" s="294" t="s">
        <v>38</v>
      </c>
      <c r="D15" s="221">
        <v>134</v>
      </c>
      <c r="E15" s="221">
        <v>169</v>
      </c>
      <c r="F15" s="221">
        <v>134</v>
      </c>
      <c r="G15" s="290"/>
      <c r="H15" s="1288"/>
      <c r="I15" s="291"/>
      <c r="J15" s="291"/>
      <c r="K15" s="291"/>
      <c r="L15" s="291"/>
      <c r="M15" s="291"/>
    </row>
    <row r="16" spans="1:13">
      <c r="A16" s="170" t="s">
        <v>45</v>
      </c>
      <c r="B16" s="207" t="s">
        <v>61</v>
      </c>
      <c r="C16" s="95" t="s">
        <v>39</v>
      </c>
      <c r="D16" s="221">
        <f>+D15</f>
        <v>134</v>
      </c>
      <c r="E16" s="221">
        <f>+E15</f>
        <v>169</v>
      </c>
      <c r="F16" s="221">
        <f>+F15</f>
        <v>134</v>
      </c>
      <c r="G16" s="290"/>
      <c r="H16" s="1288"/>
      <c r="I16" s="291"/>
      <c r="J16" s="291"/>
      <c r="K16" s="291"/>
      <c r="L16" s="291"/>
      <c r="M16" s="291"/>
    </row>
    <row r="17" spans="1:13">
      <c r="A17" s="170" t="s">
        <v>44</v>
      </c>
      <c r="B17" s="207" t="s">
        <v>61</v>
      </c>
      <c r="C17" s="207" t="s">
        <v>40</v>
      </c>
      <c r="D17" s="221">
        <f>+D15+55</f>
        <v>189</v>
      </c>
      <c r="E17" s="221">
        <f>+E15+55</f>
        <v>224</v>
      </c>
      <c r="F17" s="221">
        <f>+F15+55</f>
        <v>189</v>
      </c>
      <c r="G17" s="290"/>
      <c r="H17" s="1288"/>
      <c r="I17" s="291"/>
      <c r="J17" s="291"/>
      <c r="K17" s="291"/>
      <c r="L17" s="291"/>
      <c r="M17" s="291"/>
    </row>
    <row r="18" spans="1:13">
      <c r="A18" s="170" t="s">
        <v>44</v>
      </c>
      <c r="B18" s="207" t="s">
        <v>61</v>
      </c>
      <c r="C18" s="207" t="s">
        <v>41</v>
      </c>
      <c r="D18" s="221">
        <f>+D15+55</f>
        <v>189</v>
      </c>
      <c r="E18" s="221">
        <f>+E15+55</f>
        <v>224</v>
      </c>
      <c r="F18" s="221">
        <f>+F15+55</f>
        <v>189</v>
      </c>
      <c r="G18" s="290"/>
      <c r="H18" s="1288"/>
      <c r="I18" s="291"/>
      <c r="J18" s="291"/>
      <c r="K18" s="291"/>
      <c r="L18" s="291"/>
      <c r="M18" s="291"/>
    </row>
    <row r="19" spans="1:13" ht="14.3">
      <c r="A19" s="281" t="s">
        <v>44</v>
      </c>
      <c r="B19" s="238" t="s">
        <v>61</v>
      </c>
      <c r="C19" s="295" t="s">
        <v>42</v>
      </c>
      <c r="D19" s="76">
        <f>+D15+18</f>
        <v>152</v>
      </c>
      <c r="E19" s="76">
        <f>+E15+18</f>
        <v>187</v>
      </c>
      <c r="F19" s="76">
        <f>+F15+18</f>
        <v>152</v>
      </c>
      <c r="G19" s="290"/>
      <c r="H19" s="1288"/>
      <c r="I19" s="291"/>
      <c r="J19" s="291"/>
      <c r="K19" s="291"/>
      <c r="L19" s="291"/>
      <c r="M19" s="291"/>
    </row>
    <row r="20" spans="1:13">
      <c r="A20" s="170" t="s">
        <v>44</v>
      </c>
      <c r="B20" s="274" t="s">
        <v>530</v>
      </c>
      <c r="C20" s="294" t="s">
        <v>38</v>
      </c>
      <c r="D20" s="296">
        <v>172</v>
      </c>
      <c r="E20" s="296">
        <v>211</v>
      </c>
      <c r="F20" s="296">
        <v>172</v>
      </c>
      <c r="G20" s="290"/>
      <c r="H20" s="1288"/>
      <c r="I20" s="291"/>
      <c r="J20" s="291"/>
      <c r="K20" s="291"/>
      <c r="L20" s="291"/>
      <c r="M20" s="291"/>
    </row>
    <row r="21" spans="1:13">
      <c r="A21" s="170" t="s">
        <v>45</v>
      </c>
      <c r="B21" s="207" t="s">
        <v>530</v>
      </c>
      <c r="C21" s="95" t="s">
        <v>39</v>
      </c>
      <c r="D21" s="221">
        <f>+D20</f>
        <v>172</v>
      </c>
      <c r="E21" s="221">
        <f>+E20</f>
        <v>211</v>
      </c>
      <c r="F21" s="221">
        <f>+F20</f>
        <v>172</v>
      </c>
      <c r="G21" s="290"/>
      <c r="H21" s="1288"/>
      <c r="I21" s="291"/>
      <c r="J21" s="291"/>
      <c r="K21" s="291"/>
      <c r="L21" s="291"/>
      <c r="M21" s="291"/>
    </row>
    <row r="22" spans="1:13" ht="14.3">
      <c r="A22" s="170" t="s">
        <v>44</v>
      </c>
      <c r="B22" s="207" t="s">
        <v>530</v>
      </c>
      <c r="C22" s="295" t="s">
        <v>42</v>
      </c>
      <c r="D22" s="297">
        <f>+D20+18</f>
        <v>190</v>
      </c>
      <c r="E22" s="297">
        <f>+E20+18</f>
        <v>229</v>
      </c>
      <c r="F22" s="297">
        <f>+F20+18</f>
        <v>190</v>
      </c>
      <c r="G22" s="290"/>
      <c r="H22" s="1288"/>
      <c r="I22" s="291"/>
      <c r="J22" s="291"/>
      <c r="K22" s="291"/>
      <c r="L22" s="291"/>
      <c r="M22" s="291"/>
    </row>
    <row r="23" spans="1:13">
      <c r="A23" s="274" t="s">
        <v>49</v>
      </c>
      <c r="B23" s="274" t="s">
        <v>65</v>
      </c>
      <c r="C23" s="274" t="s">
        <v>38</v>
      </c>
      <c r="D23" s="209">
        <v>232</v>
      </c>
      <c r="E23" s="209">
        <v>277</v>
      </c>
      <c r="F23" s="209">
        <v>232</v>
      </c>
      <c r="G23" s="290"/>
      <c r="H23" s="1289"/>
      <c r="I23" s="291"/>
      <c r="J23" s="291"/>
      <c r="K23" s="291"/>
      <c r="L23" s="291"/>
      <c r="M23" s="291"/>
    </row>
    <row r="24" spans="1:13">
      <c r="A24" s="207" t="s">
        <v>49</v>
      </c>
      <c r="B24" s="207" t="s">
        <v>65</v>
      </c>
      <c r="C24" s="207" t="s">
        <v>39</v>
      </c>
      <c r="D24" s="209">
        <f>+D23</f>
        <v>232</v>
      </c>
      <c r="E24" s="209">
        <f>+E23</f>
        <v>277</v>
      </c>
      <c r="F24" s="209">
        <f>+F23</f>
        <v>232</v>
      </c>
      <c r="G24" s="290"/>
      <c r="H24" s="1289"/>
      <c r="I24" s="291"/>
      <c r="J24" s="291"/>
      <c r="K24" s="291"/>
      <c r="L24" s="291"/>
      <c r="M24" s="291"/>
    </row>
    <row r="25" spans="1:13">
      <c r="A25" s="207" t="s">
        <v>49</v>
      </c>
      <c r="B25" s="207" t="s">
        <v>65</v>
      </c>
      <c r="C25" s="207" t="s">
        <v>40</v>
      </c>
      <c r="D25" s="209">
        <f>+D23+55</f>
        <v>287</v>
      </c>
      <c r="E25" s="209">
        <f>+E23+55</f>
        <v>332</v>
      </c>
      <c r="F25" s="209">
        <f>+F23+55</f>
        <v>287</v>
      </c>
      <c r="G25" s="290"/>
      <c r="H25" s="1289"/>
      <c r="I25" s="291"/>
      <c r="J25" s="291"/>
      <c r="K25" s="291"/>
      <c r="L25" s="291"/>
      <c r="M25" s="291"/>
    </row>
    <row r="26" spans="1:13">
      <c r="A26" s="207" t="s">
        <v>49</v>
      </c>
      <c r="B26" s="207" t="s">
        <v>65</v>
      </c>
      <c r="C26" s="207" t="s">
        <v>41</v>
      </c>
      <c r="D26" s="209">
        <f>+D23+55</f>
        <v>287</v>
      </c>
      <c r="E26" s="209">
        <f>+E23+55</f>
        <v>332</v>
      </c>
      <c r="F26" s="209">
        <f>+F23+55</f>
        <v>287</v>
      </c>
      <c r="G26" s="290"/>
      <c r="H26" s="1289"/>
      <c r="I26" s="291"/>
      <c r="J26" s="291"/>
      <c r="K26" s="291"/>
      <c r="L26" s="291"/>
      <c r="M26" s="291"/>
    </row>
    <row r="27" spans="1:13" ht="14.3">
      <c r="A27" s="238" t="s">
        <v>49</v>
      </c>
      <c r="B27" s="238" t="s">
        <v>65</v>
      </c>
      <c r="C27" s="242" t="s">
        <v>42</v>
      </c>
      <c r="D27" s="240">
        <f>+D23+18</f>
        <v>250</v>
      </c>
      <c r="E27" s="240">
        <f>+E23+18</f>
        <v>295</v>
      </c>
      <c r="F27" s="240">
        <f>+F23+18</f>
        <v>250</v>
      </c>
      <c r="G27" s="290"/>
      <c r="H27" s="1289"/>
      <c r="I27" s="291"/>
      <c r="J27" s="291"/>
      <c r="K27" s="291"/>
      <c r="L27" s="291"/>
      <c r="M27" s="291"/>
    </row>
    <row r="28" spans="1:13">
      <c r="A28" s="274" t="s">
        <v>49</v>
      </c>
      <c r="B28" s="274" t="s">
        <v>531</v>
      </c>
      <c r="C28" s="274" t="s">
        <v>38</v>
      </c>
      <c r="D28" s="209">
        <v>270</v>
      </c>
      <c r="E28" s="209">
        <v>331</v>
      </c>
      <c r="F28" s="209">
        <v>270</v>
      </c>
      <c r="G28" s="290"/>
      <c r="H28" s="1289"/>
      <c r="I28" s="291"/>
      <c r="J28" s="291"/>
      <c r="K28" s="291"/>
      <c r="L28" s="291"/>
      <c r="M28" s="291"/>
    </row>
    <row r="29" spans="1:13">
      <c r="A29" s="207" t="s">
        <v>49</v>
      </c>
      <c r="B29" s="207" t="s">
        <v>531</v>
      </c>
      <c r="C29" s="207" t="s">
        <v>39</v>
      </c>
      <c r="D29" s="209">
        <f>+D28</f>
        <v>270</v>
      </c>
      <c r="E29" s="209">
        <f>+E28</f>
        <v>331</v>
      </c>
      <c r="F29" s="209">
        <f>+F28</f>
        <v>270</v>
      </c>
      <c r="G29" s="290"/>
      <c r="H29" s="1289"/>
      <c r="I29" s="291"/>
      <c r="J29" s="291"/>
      <c r="K29" s="291"/>
      <c r="L29" s="291"/>
      <c r="M29" s="291"/>
    </row>
    <row r="30" spans="1:13">
      <c r="A30" s="207" t="s">
        <v>49</v>
      </c>
      <c r="B30" s="207" t="s">
        <v>531</v>
      </c>
      <c r="C30" s="207" t="s">
        <v>40</v>
      </c>
      <c r="D30" s="209">
        <f>+D28+55</f>
        <v>325</v>
      </c>
      <c r="E30" s="209">
        <f>+E28+55</f>
        <v>386</v>
      </c>
      <c r="F30" s="209">
        <f>+F28+55</f>
        <v>325</v>
      </c>
      <c r="G30" s="290"/>
      <c r="H30" s="1289"/>
      <c r="I30" s="291"/>
      <c r="J30" s="291"/>
      <c r="K30" s="291"/>
      <c r="L30" s="291"/>
      <c r="M30" s="298"/>
    </row>
    <row r="31" spans="1:13">
      <c r="A31" s="207" t="s">
        <v>49</v>
      </c>
      <c r="B31" s="207" t="s">
        <v>531</v>
      </c>
      <c r="C31" s="207" t="s">
        <v>41</v>
      </c>
      <c r="D31" s="209">
        <f>+D28+55</f>
        <v>325</v>
      </c>
      <c r="E31" s="209">
        <f>+E28+55</f>
        <v>386</v>
      </c>
      <c r="F31" s="209">
        <f>+F28+55</f>
        <v>325</v>
      </c>
    </row>
    <row r="32" spans="1:13" ht="14.3">
      <c r="A32" s="238" t="s">
        <v>49</v>
      </c>
      <c r="B32" s="207" t="s">
        <v>531</v>
      </c>
      <c r="C32" s="242" t="s">
        <v>42</v>
      </c>
      <c r="D32" s="240">
        <f>+D28+18</f>
        <v>288</v>
      </c>
      <c r="E32" s="240">
        <f>+E28+18</f>
        <v>349</v>
      </c>
      <c r="F32" s="240">
        <f>+F28+18</f>
        <v>288</v>
      </c>
    </row>
    <row r="33" spans="1:13">
      <c r="A33" s="274" t="s">
        <v>49</v>
      </c>
      <c r="B33" s="274" t="s">
        <v>382</v>
      </c>
      <c r="C33" s="274" t="s">
        <v>38</v>
      </c>
      <c r="D33" s="209">
        <v>288</v>
      </c>
      <c r="E33" s="209">
        <v>349</v>
      </c>
      <c r="F33" s="209">
        <v>288</v>
      </c>
      <c r="G33" s="290"/>
      <c r="I33" s="291"/>
      <c r="J33" s="291"/>
      <c r="K33" s="291"/>
      <c r="L33" s="291"/>
      <c r="M33" s="291"/>
    </row>
    <row r="34" spans="1:13">
      <c r="A34" s="207" t="s">
        <v>49</v>
      </c>
      <c r="B34" s="207" t="s">
        <v>382</v>
      </c>
      <c r="C34" s="207" t="s">
        <v>39</v>
      </c>
      <c r="D34" s="209">
        <f>+D33</f>
        <v>288</v>
      </c>
      <c r="E34" s="209">
        <f>+E33</f>
        <v>349</v>
      </c>
      <c r="F34" s="209">
        <f>+F33</f>
        <v>288</v>
      </c>
      <c r="G34" s="290"/>
      <c r="I34" s="291"/>
      <c r="J34" s="291"/>
      <c r="K34" s="291"/>
      <c r="L34" s="291"/>
      <c r="M34" s="291"/>
    </row>
    <row r="35" spans="1:13">
      <c r="A35" s="207" t="s">
        <v>49</v>
      </c>
      <c r="B35" s="207" t="s">
        <v>382</v>
      </c>
      <c r="C35" s="207" t="s">
        <v>40</v>
      </c>
      <c r="D35" s="209">
        <f>+D33+55</f>
        <v>343</v>
      </c>
      <c r="E35" s="209">
        <f>+E33+55</f>
        <v>404</v>
      </c>
      <c r="F35" s="209">
        <f>+F33+55</f>
        <v>343</v>
      </c>
      <c r="G35" s="290"/>
      <c r="I35" s="291"/>
      <c r="J35" s="291"/>
      <c r="K35" s="291"/>
      <c r="L35" s="291"/>
      <c r="M35" s="298"/>
    </row>
    <row r="36" spans="1:13">
      <c r="A36" s="207" t="s">
        <v>49</v>
      </c>
      <c r="B36" s="207" t="s">
        <v>382</v>
      </c>
      <c r="C36" s="207" t="s">
        <v>41</v>
      </c>
      <c r="D36" s="209">
        <f>+D33+55</f>
        <v>343</v>
      </c>
      <c r="E36" s="209">
        <f>+E33+55</f>
        <v>404</v>
      </c>
      <c r="F36" s="209">
        <f>+F33+55</f>
        <v>343</v>
      </c>
    </row>
    <row r="37" spans="1:13" ht="14.3">
      <c r="A37" s="238" t="s">
        <v>49</v>
      </c>
      <c r="B37" s="238" t="s">
        <v>382</v>
      </c>
      <c r="C37" s="242" t="s">
        <v>42</v>
      </c>
      <c r="D37" s="240">
        <f>+D33+18</f>
        <v>306</v>
      </c>
      <c r="E37" s="240">
        <f>+E33+18</f>
        <v>367</v>
      </c>
      <c r="F37" s="240">
        <f>+F33+18</f>
        <v>306</v>
      </c>
    </row>
    <row r="39" spans="1:13" ht="16.3">
      <c r="A39" s="299" t="s">
        <v>532</v>
      </c>
    </row>
    <row r="40" spans="1:13" ht="16.3">
      <c r="A40" s="300" t="s">
        <v>523</v>
      </c>
    </row>
    <row r="41" spans="1:13" ht="16.3">
      <c r="A41" s="300" t="s">
        <v>519</v>
      </c>
    </row>
    <row r="42" spans="1:13" ht="16.3">
      <c r="A42" s="300" t="s">
        <v>524</v>
      </c>
    </row>
    <row r="43" spans="1:13" ht="16.3">
      <c r="A43" s="300" t="s">
        <v>525</v>
      </c>
    </row>
    <row r="44" spans="1:13" ht="16.3">
      <c r="A44" s="301" t="s">
        <v>526</v>
      </c>
    </row>
    <row r="45" spans="1:13" ht="16.3">
      <c r="A45" s="302" t="s">
        <v>527</v>
      </c>
    </row>
    <row r="50" spans="1:6" ht="14.3">
      <c r="A50" s="282" t="s">
        <v>507</v>
      </c>
      <c r="B50" s="283"/>
    </row>
    <row r="51" spans="1:6">
      <c r="D51" s="1"/>
      <c r="E51" s="1"/>
      <c r="F51" s="1"/>
    </row>
    <row r="52" spans="1:6">
      <c r="D52" s="1"/>
      <c r="E52" s="1"/>
      <c r="F52" s="1"/>
    </row>
    <row r="53" spans="1:6">
      <c r="D53" s="1"/>
      <c r="E53" s="1"/>
      <c r="F53" s="1"/>
    </row>
    <row r="67" spans="4:6">
      <c r="D67" s="1"/>
      <c r="E67" s="1"/>
      <c r="F67" s="1"/>
    </row>
    <row r="68" spans="4:6">
      <c r="D68" s="1"/>
      <c r="E68" s="1"/>
      <c r="F68" s="1"/>
    </row>
    <row r="69" spans="4:6">
      <c r="D69" s="1"/>
      <c r="E69" s="1"/>
      <c r="F69" s="1"/>
    </row>
    <row r="70" spans="4:6">
      <c r="D70" s="1"/>
      <c r="E70" s="1"/>
      <c r="F70" s="1"/>
    </row>
    <row r="71" spans="4:6">
      <c r="D71" s="1"/>
      <c r="E71" s="1"/>
      <c r="F71" s="1"/>
    </row>
    <row r="72" spans="4:6">
      <c r="D72" s="1"/>
      <c r="E72" s="1"/>
      <c r="F72" s="1"/>
    </row>
    <row r="73" spans="4:6">
      <c r="D73" s="1"/>
      <c r="E73" s="1"/>
      <c r="F73" s="1"/>
    </row>
  </sheetData>
  <mergeCells count="2">
    <mergeCell ref="H13:H22"/>
    <mergeCell ref="H23:H3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topLeftCell="A34" workbookViewId="0">
      <selection activeCell="D9" sqref="D9"/>
    </sheetView>
  </sheetViews>
  <sheetFormatPr defaultRowHeight="12.9"/>
  <cols>
    <col min="1" max="1" width="16.625" style="1" customWidth="1"/>
    <col min="2" max="2" width="31.375" style="1" bestFit="1" customWidth="1"/>
    <col min="3" max="3" width="19.375" style="1" customWidth="1"/>
    <col min="4" max="4" width="12.125" style="34" customWidth="1"/>
    <col min="5" max="6" width="12.125" style="1" customWidth="1"/>
    <col min="7" max="7" width="4.625" style="1" customWidth="1"/>
    <col min="8" max="242" width="9.125" style="1"/>
    <col min="243" max="243" width="27.75" style="1" customWidth="1"/>
    <col min="244" max="244" width="22.75" style="1" customWidth="1"/>
    <col min="245" max="245" width="21.625" style="1" customWidth="1"/>
    <col min="246" max="246" width="12.25" style="1" customWidth="1"/>
    <col min="247" max="247" width="11.25" style="1" customWidth="1"/>
    <col min="248" max="248" width="12.375" style="1" customWidth="1"/>
    <col min="249" max="249" width="11.375" style="1" customWidth="1"/>
    <col min="250" max="498" width="9.125" style="1"/>
    <col min="499" max="499" width="27.75" style="1" customWidth="1"/>
    <col min="500" max="500" width="22.75" style="1" customWidth="1"/>
    <col min="501" max="501" width="21.625" style="1" customWidth="1"/>
    <col min="502" max="502" width="12.25" style="1" customWidth="1"/>
    <col min="503" max="503" width="11.25" style="1" customWidth="1"/>
    <col min="504" max="504" width="12.375" style="1" customWidth="1"/>
    <col min="505" max="505" width="11.375" style="1" customWidth="1"/>
    <col min="506" max="754" width="9.125" style="1"/>
    <col min="755" max="755" width="27.75" style="1" customWidth="1"/>
    <col min="756" max="756" width="22.75" style="1" customWidth="1"/>
    <col min="757" max="757" width="21.625" style="1" customWidth="1"/>
    <col min="758" max="758" width="12.25" style="1" customWidth="1"/>
    <col min="759" max="759" width="11.25" style="1" customWidth="1"/>
    <col min="760" max="760" width="12.375" style="1" customWidth="1"/>
    <col min="761" max="761" width="11.375" style="1" customWidth="1"/>
    <col min="762" max="1010" width="9.125" style="1"/>
    <col min="1011" max="1011" width="27.75" style="1" customWidth="1"/>
    <col min="1012" max="1012" width="22.75" style="1" customWidth="1"/>
    <col min="1013" max="1013" width="21.625" style="1" customWidth="1"/>
    <col min="1014" max="1014" width="12.25" style="1" customWidth="1"/>
    <col min="1015" max="1015" width="11.25" style="1" customWidth="1"/>
    <col min="1016" max="1016" width="12.375" style="1" customWidth="1"/>
    <col min="1017" max="1017" width="11.375" style="1" customWidth="1"/>
    <col min="1018" max="1266" width="9.125" style="1"/>
    <col min="1267" max="1267" width="27.75" style="1" customWidth="1"/>
    <col min="1268" max="1268" width="22.75" style="1" customWidth="1"/>
    <col min="1269" max="1269" width="21.625" style="1" customWidth="1"/>
    <col min="1270" max="1270" width="12.25" style="1" customWidth="1"/>
    <col min="1271" max="1271" width="11.25" style="1" customWidth="1"/>
    <col min="1272" max="1272" width="12.375" style="1" customWidth="1"/>
    <col min="1273" max="1273" width="11.375" style="1" customWidth="1"/>
    <col min="1274" max="1522" width="9.125" style="1"/>
    <col min="1523" max="1523" width="27.75" style="1" customWidth="1"/>
    <col min="1524" max="1524" width="22.75" style="1" customWidth="1"/>
    <col min="1525" max="1525" width="21.625" style="1" customWidth="1"/>
    <col min="1526" max="1526" width="12.25" style="1" customWidth="1"/>
    <col min="1527" max="1527" width="11.25" style="1" customWidth="1"/>
    <col min="1528" max="1528" width="12.375" style="1" customWidth="1"/>
    <col min="1529" max="1529" width="11.375" style="1" customWidth="1"/>
    <col min="1530" max="1778" width="9.125" style="1"/>
    <col min="1779" max="1779" width="27.75" style="1" customWidth="1"/>
    <col min="1780" max="1780" width="22.75" style="1" customWidth="1"/>
    <col min="1781" max="1781" width="21.625" style="1" customWidth="1"/>
    <col min="1782" max="1782" width="12.25" style="1" customWidth="1"/>
    <col min="1783" max="1783" width="11.25" style="1" customWidth="1"/>
    <col min="1784" max="1784" width="12.375" style="1" customWidth="1"/>
    <col min="1785" max="1785" width="11.375" style="1" customWidth="1"/>
    <col min="1786" max="2034" width="9.125" style="1"/>
    <col min="2035" max="2035" width="27.75" style="1" customWidth="1"/>
    <col min="2036" max="2036" width="22.75" style="1" customWidth="1"/>
    <col min="2037" max="2037" width="21.625" style="1" customWidth="1"/>
    <col min="2038" max="2038" width="12.25" style="1" customWidth="1"/>
    <col min="2039" max="2039" width="11.25" style="1" customWidth="1"/>
    <col min="2040" max="2040" width="12.375" style="1" customWidth="1"/>
    <col min="2041" max="2041" width="11.375" style="1" customWidth="1"/>
    <col min="2042" max="2290" width="9.125" style="1"/>
    <col min="2291" max="2291" width="27.75" style="1" customWidth="1"/>
    <col min="2292" max="2292" width="22.75" style="1" customWidth="1"/>
    <col min="2293" max="2293" width="21.625" style="1" customWidth="1"/>
    <col min="2294" max="2294" width="12.25" style="1" customWidth="1"/>
    <col min="2295" max="2295" width="11.25" style="1" customWidth="1"/>
    <col min="2296" max="2296" width="12.375" style="1" customWidth="1"/>
    <col min="2297" max="2297" width="11.375" style="1" customWidth="1"/>
    <col min="2298" max="2546" width="9.125" style="1"/>
    <col min="2547" max="2547" width="27.75" style="1" customWidth="1"/>
    <col min="2548" max="2548" width="22.75" style="1" customWidth="1"/>
    <col min="2549" max="2549" width="21.625" style="1" customWidth="1"/>
    <col min="2550" max="2550" width="12.25" style="1" customWidth="1"/>
    <col min="2551" max="2551" width="11.25" style="1" customWidth="1"/>
    <col min="2552" max="2552" width="12.375" style="1" customWidth="1"/>
    <col min="2553" max="2553" width="11.375" style="1" customWidth="1"/>
    <col min="2554" max="2802" width="9.125" style="1"/>
    <col min="2803" max="2803" width="27.75" style="1" customWidth="1"/>
    <col min="2804" max="2804" width="22.75" style="1" customWidth="1"/>
    <col min="2805" max="2805" width="21.625" style="1" customWidth="1"/>
    <col min="2806" max="2806" width="12.25" style="1" customWidth="1"/>
    <col min="2807" max="2807" width="11.25" style="1" customWidth="1"/>
    <col min="2808" max="2808" width="12.375" style="1" customWidth="1"/>
    <col min="2809" max="2809" width="11.375" style="1" customWidth="1"/>
    <col min="2810" max="3058" width="9.125" style="1"/>
    <col min="3059" max="3059" width="27.75" style="1" customWidth="1"/>
    <col min="3060" max="3060" width="22.75" style="1" customWidth="1"/>
    <col min="3061" max="3061" width="21.625" style="1" customWidth="1"/>
    <col min="3062" max="3062" width="12.25" style="1" customWidth="1"/>
    <col min="3063" max="3063" width="11.25" style="1" customWidth="1"/>
    <col min="3064" max="3064" width="12.375" style="1" customWidth="1"/>
    <col min="3065" max="3065" width="11.375" style="1" customWidth="1"/>
    <col min="3066" max="3314" width="9.125" style="1"/>
    <col min="3315" max="3315" width="27.75" style="1" customWidth="1"/>
    <col min="3316" max="3316" width="22.75" style="1" customWidth="1"/>
    <col min="3317" max="3317" width="21.625" style="1" customWidth="1"/>
    <col min="3318" max="3318" width="12.25" style="1" customWidth="1"/>
    <col min="3319" max="3319" width="11.25" style="1" customWidth="1"/>
    <col min="3320" max="3320" width="12.375" style="1" customWidth="1"/>
    <col min="3321" max="3321" width="11.375" style="1" customWidth="1"/>
    <col min="3322" max="3570" width="9.125" style="1"/>
    <col min="3571" max="3571" width="27.75" style="1" customWidth="1"/>
    <col min="3572" max="3572" width="22.75" style="1" customWidth="1"/>
    <col min="3573" max="3573" width="21.625" style="1" customWidth="1"/>
    <col min="3574" max="3574" width="12.25" style="1" customWidth="1"/>
    <col min="3575" max="3575" width="11.25" style="1" customWidth="1"/>
    <col min="3576" max="3576" width="12.375" style="1" customWidth="1"/>
    <col min="3577" max="3577" width="11.375" style="1" customWidth="1"/>
    <col min="3578" max="3826" width="9.125" style="1"/>
    <col min="3827" max="3827" width="27.75" style="1" customWidth="1"/>
    <col min="3828" max="3828" width="22.75" style="1" customWidth="1"/>
    <col min="3829" max="3829" width="21.625" style="1" customWidth="1"/>
    <col min="3830" max="3830" width="12.25" style="1" customWidth="1"/>
    <col min="3831" max="3831" width="11.25" style="1" customWidth="1"/>
    <col min="3832" max="3832" width="12.375" style="1" customWidth="1"/>
    <col min="3833" max="3833" width="11.375" style="1" customWidth="1"/>
    <col min="3834" max="4082" width="9.125" style="1"/>
    <col min="4083" max="4083" width="27.75" style="1" customWidth="1"/>
    <col min="4084" max="4084" width="22.75" style="1" customWidth="1"/>
    <col min="4085" max="4085" width="21.625" style="1" customWidth="1"/>
    <col min="4086" max="4086" width="12.25" style="1" customWidth="1"/>
    <col min="4087" max="4087" width="11.25" style="1" customWidth="1"/>
    <col min="4088" max="4088" width="12.375" style="1" customWidth="1"/>
    <col min="4089" max="4089" width="11.375" style="1" customWidth="1"/>
    <col min="4090" max="4338" width="9.125" style="1"/>
    <col min="4339" max="4339" width="27.75" style="1" customWidth="1"/>
    <col min="4340" max="4340" width="22.75" style="1" customWidth="1"/>
    <col min="4341" max="4341" width="21.625" style="1" customWidth="1"/>
    <col min="4342" max="4342" width="12.25" style="1" customWidth="1"/>
    <col min="4343" max="4343" width="11.25" style="1" customWidth="1"/>
    <col min="4344" max="4344" width="12.375" style="1" customWidth="1"/>
    <col min="4345" max="4345" width="11.375" style="1" customWidth="1"/>
    <col min="4346" max="4594" width="9.125" style="1"/>
    <col min="4595" max="4595" width="27.75" style="1" customWidth="1"/>
    <col min="4596" max="4596" width="22.75" style="1" customWidth="1"/>
    <col min="4597" max="4597" width="21.625" style="1" customWidth="1"/>
    <col min="4598" max="4598" width="12.25" style="1" customWidth="1"/>
    <col min="4599" max="4599" width="11.25" style="1" customWidth="1"/>
    <col min="4600" max="4600" width="12.375" style="1" customWidth="1"/>
    <col min="4601" max="4601" width="11.375" style="1" customWidth="1"/>
    <col min="4602" max="4850" width="9.125" style="1"/>
    <col min="4851" max="4851" width="27.75" style="1" customWidth="1"/>
    <col min="4852" max="4852" width="22.75" style="1" customWidth="1"/>
    <col min="4853" max="4853" width="21.625" style="1" customWidth="1"/>
    <col min="4854" max="4854" width="12.25" style="1" customWidth="1"/>
    <col min="4855" max="4855" width="11.25" style="1" customWidth="1"/>
    <col min="4856" max="4856" width="12.375" style="1" customWidth="1"/>
    <col min="4857" max="4857" width="11.375" style="1" customWidth="1"/>
    <col min="4858" max="5106" width="9.125" style="1"/>
    <col min="5107" max="5107" width="27.75" style="1" customWidth="1"/>
    <col min="5108" max="5108" width="22.75" style="1" customWidth="1"/>
    <col min="5109" max="5109" width="21.625" style="1" customWidth="1"/>
    <col min="5110" max="5110" width="12.25" style="1" customWidth="1"/>
    <col min="5111" max="5111" width="11.25" style="1" customWidth="1"/>
    <col min="5112" max="5112" width="12.375" style="1" customWidth="1"/>
    <col min="5113" max="5113" width="11.375" style="1" customWidth="1"/>
    <col min="5114" max="5362" width="9.125" style="1"/>
    <col min="5363" max="5363" width="27.75" style="1" customWidth="1"/>
    <col min="5364" max="5364" width="22.75" style="1" customWidth="1"/>
    <col min="5365" max="5365" width="21.625" style="1" customWidth="1"/>
    <col min="5366" max="5366" width="12.25" style="1" customWidth="1"/>
    <col min="5367" max="5367" width="11.25" style="1" customWidth="1"/>
    <col min="5368" max="5368" width="12.375" style="1" customWidth="1"/>
    <col min="5369" max="5369" width="11.375" style="1" customWidth="1"/>
    <col min="5370" max="5618" width="9.125" style="1"/>
    <col min="5619" max="5619" width="27.75" style="1" customWidth="1"/>
    <col min="5620" max="5620" width="22.75" style="1" customWidth="1"/>
    <col min="5621" max="5621" width="21.625" style="1" customWidth="1"/>
    <col min="5622" max="5622" width="12.25" style="1" customWidth="1"/>
    <col min="5623" max="5623" width="11.25" style="1" customWidth="1"/>
    <col min="5624" max="5624" width="12.375" style="1" customWidth="1"/>
    <col min="5625" max="5625" width="11.375" style="1" customWidth="1"/>
    <col min="5626" max="5874" width="9.125" style="1"/>
    <col min="5875" max="5875" width="27.75" style="1" customWidth="1"/>
    <col min="5876" max="5876" width="22.75" style="1" customWidth="1"/>
    <col min="5877" max="5877" width="21.625" style="1" customWidth="1"/>
    <col min="5878" max="5878" width="12.25" style="1" customWidth="1"/>
    <col min="5879" max="5879" width="11.25" style="1" customWidth="1"/>
    <col min="5880" max="5880" width="12.375" style="1" customWidth="1"/>
    <col min="5881" max="5881" width="11.375" style="1" customWidth="1"/>
    <col min="5882" max="6130" width="9.125" style="1"/>
    <col min="6131" max="6131" width="27.75" style="1" customWidth="1"/>
    <col min="6132" max="6132" width="22.75" style="1" customWidth="1"/>
    <col min="6133" max="6133" width="21.625" style="1" customWidth="1"/>
    <col min="6134" max="6134" width="12.25" style="1" customWidth="1"/>
    <col min="6135" max="6135" width="11.25" style="1" customWidth="1"/>
    <col min="6136" max="6136" width="12.375" style="1" customWidth="1"/>
    <col min="6137" max="6137" width="11.375" style="1" customWidth="1"/>
    <col min="6138" max="6386" width="9.125" style="1"/>
    <col min="6387" max="6387" width="27.75" style="1" customWidth="1"/>
    <col min="6388" max="6388" width="22.75" style="1" customWidth="1"/>
    <col min="6389" max="6389" width="21.625" style="1" customWidth="1"/>
    <col min="6390" max="6390" width="12.25" style="1" customWidth="1"/>
    <col min="6391" max="6391" width="11.25" style="1" customWidth="1"/>
    <col min="6392" max="6392" width="12.375" style="1" customWidth="1"/>
    <col min="6393" max="6393" width="11.375" style="1" customWidth="1"/>
    <col min="6394" max="6642" width="9.125" style="1"/>
    <col min="6643" max="6643" width="27.75" style="1" customWidth="1"/>
    <col min="6644" max="6644" width="22.75" style="1" customWidth="1"/>
    <col min="6645" max="6645" width="21.625" style="1" customWidth="1"/>
    <col min="6646" max="6646" width="12.25" style="1" customWidth="1"/>
    <col min="6647" max="6647" width="11.25" style="1" customWidth="1"/>
    <col min="6648" max="6648" width="12.375" style="1" customWidth="1"/>
    <col min="6649" max="6649" width="11.375" style="1" customWidth="1"/>
    <col min="6650" max="6898" width="9.125" style="1"/>
    <col min="6899" max="6899" width="27.75" style="1" customWidth="1"/>
    <col min="6900" max="6900" width="22.75" style="1" customWidth="1"/>
    <col min="6901" max="6901" width="21.625" style="1" customWidth="1"/>
    <col min="6902" max="6902" width="12.25" style="1" customWidth="1"/>
    <col min="6903" max="6903" width="11.25" style="1" customWidth="1"/>
    <col min="6904" max="6904" width="12.375" style="1" customWidth="1"/>
    <col min="6905" max="6905" width="11.375" style="1" customWidth="1"/>
    <col min="6906" max="7154" width="9.125" style="1"/>
    <col min="7155" max="7155" width="27.75" style="1" customWidth="1"/>
    <col min="7156" max="7156" width="22.75" style="1" customWidth="1"/>
    <col min="7157" max="7157" width="21.625" style="1" customWidth="1"/>
    <col min="7158" max="7158" width="12.25" style="1" customWidth="1"/>
    <col min="7159" max="7159" width="11.25" style="1" customWidth="1"/>
    <col min="7160" max="7160" width="12.375" style="1" customWidth="1"/>
    <col min="7161" max="7161" width="11.375" style="1" customWidth="1"/>
    <col min="7162" max="7410" width="9.125" style="1"/>
    <col min="7411" max="7411" width="27.75" style="1" customWidth="1"/>
    <col min="7412" max="7412" width="22.75" style="1" customWidth="1"/>
    <col min="7413" max="7413" width="21.625" style="1" customWidth="1"/>
    <col min="7414" max="7414" width="12.25" style="1" customWidth="1"/>
    <col min="7415" max="7415" width="11.25" style="1" customWidth="1"/>
    <col min="7416" max="7416" width="12.375" style="1" customWidth="1"/>
    <col min="7417" max="7417" width="11.375" style="1" customWidth="1"/>
    <col min="7418" max="7666" width="9.125" style="1"/>
    <col min="7667" max="7667" width="27.75" style="1" customWidth="1"/>
    <col min="7668" max="7668" width="22.75" style="1" customWidth="1"/>
    <col min="7669" max="7669" width="21.625" style="1" customWidth="1"/>
    <col min="7670" max="7670" width="12.25" style="1" customWidth="1"/>
    <col min="7671" max="7671" width="11.25" style="1" customWidth="1"/>
    <col min="7672" max="7672" width="12.375" style="1" customWidth="1"/>
    <col min="7673" max="7673" width="11.375" style="1" customWidth="1"/>
    <col min="7674" max="7922" width="9.125" style="1"/>
    <col min="7923" max="7923" width="27.75" style="1" customWidth="1"/>
    <col min="7924" max="7924" width="22.75" style="1" customWidth="1"/>
    <col min="7925" max="7925" width="21.625" style="1" customWidth="1"/>
    <col min="7926" max="7926" width="12.25" style="1" customWidth="1"/>
    <col min="7927" max="7927" width="11.25" style="1" customWidth="1"/>
    <col min="7928" max="7928" width="12.375" style="1" customWidth="1"/>
    <col min="7929" max="7929" width="11.375" style="1" customWidth="1"/>
    <col min="7930" max="8178" width="9.125" style="1"/>
    <col min="8179" max="8179" width="27.75" style="1" customWidth="1"/>
    <col min="8180" max="8180" width="22.75" style="1" customWidth="1"/>
    <col min="8181" max="8181" width="21.625" style="1" customWidth="1"/>
    <col min="8182" max="8182" width="12.25" style="1" customWidth="1"/>
    <col min="8183" max="8183" width="11.25" style="1" customWidth="1"/>
    <col min="8184" max="8184" width="12.375" style="1" customWidth="1"/>
    <col min="8185" max="8185" width="11.375" style="1" customWidth="1"/>
    <col min="8186" max="8434" width="9.125" style="1"/>
    <col min="8435" max="8435" width="27.75" style="1" customWidth="1"/>
    <col min="8436" max="8436" width="22.75" style="1" customWidth="1"/>
    <col min="8437" max="8437" width="21.625" style="1" customWidth="1"/>
    <col min="8438" max="8438" width="12.25" style="1" customWidth="1"/>
    <col min="8439" max="8439" width="11.25" style="1" customWidth="1"/>
    <col min="8440" max="8440" width="12.375" style="1" customWidth="1"/>
    <col min="8441" max="8441" width="11.375" style="1" customWidth="1"/>
    <col min="8442" max="8690" width="9.125" style="1"/>
    <col min="8691" max="8691" width="27.75" style="1" customWidth="1"/>
    <col min="8692" max="8692" width="22.75" style="1" customWidth="1"/>
    <col min="8693" max="8693" width="21.625" style="1" customWidth="1"/>
    <col min="8694" max="8694" width="12.25" style="1" customWidth="1"/>
    <col min="8695" max="8695" width="11.25" style="1" customWidth="1"/>
    <col min="8696" max="8696" width="12.375" style="1" customWidth="1"/>
    <col min="8697" max="8697" width="11.375" style="1" customWidth="1"/>
    <col min="8698" max="8946" width="9.125" style="1"/>
    <col min="8947" max="8947" width="27.75" style="1" customWidth="1"/>
    <col min="8948" max="8948" width="22.75" style="1" customWidth="1"/>
    <col min="8949" max="8949" width="21.625" style="1" customWidth="1"/>
    <col min="8950" max="8950" width="12.25" style="1" customWidth="1"/>
    <col min="8951" max="8951" width="11.25" style="1" customWidth="1"/>
    <col min="8952" max="8952" width="12.375" style="1" customWidth="1"/>
    <col min="8953" max="8953" width="11.375" style="1" customWidth="1"/>
    <col min="8954" max="9202" width="9.125" style="1"/>
    <col min="9203" max="9203" width="27.75" style="1" customWidth="1"/>
    <col min="9204" max="9204" width="22.75" style="1" customWidth="1"/>
    <col min="9205" max="9205" width="21.625" style="1" customWidth="1"/>
    <col min="9206" max="9206" width="12.25" style="1" customWidth="1"/>
    <col min="9207" max="9207" width="11.25" style="1" customWidth="1"/>
    <col min="9208" max="9208" width="12.375" style="1" customWidth="1"/>
    <col min="9209" max="9209" width="11.375" style="1" customWidth="1"/>
    <col min="9210" max="9458" width="9.125" style="1"/>
    <col min="9459" max="9459" width="27.75" style="1" customWidth="1"/>
    <col min="9460" max="9460" width="22.75" style="1" customWidth="1"/>
    <col min="9461" max="9461" width="21.625" style="1" customWidth="1"/>
    <col min="9462" max="9462" width="12.25" style="1" customWidth="1"/>
    <col min="9463" max="9463" width="11.25" style="1" customWidth="1"/>
    <col min="9464" max="9464" width="12.375" style="1" customWidth="1"/>
    <col min="9465" max="9465" width="11.375" style="1" customWidth="1"/>
    <col min="9466" max="9714" width="9.125" style="1"/>
    <col min="9715" max="9715" width="27.75" style="1" customWidth="1"/>
    <col min="9716" max="9716" width="22.75" style="1" customWidth="1"/>
    <col min="9717" max="9717" width="21.625" style="1" customWidth="1"/>
    <col min="9718" max="9718" width="12.25" style="1" customWidth="1"/>
    <col min="9719" max="9719" width="11.25" style="1" customWidth="1"/>
    <col min="9720" max="9720" width="12.375" style="1" customWidth="1"/>
    <col min="9721" max="9721" width="11.375" style="1" customWidth="1"/>
    <col min="9722" max="9970" width="9.125" style="1"/>
    <col min="9971" max="9971" width="27.75" style="1" customWidth="1"/>
    <col min="9972" max="9972" width="22.75" style="1" customWidth="1"/>
    <col min="9973" max="9973" width="21.625" style="1" customWidth="1"/>
    <col min="9974" max="9974" width="12.25" style="1" customWidth="1"/>
    <col min="9975" max="9975" width="11.25" style="1" customWidth="1"/>
    <col min="9976" max="9976" width="12.375" style="1" customWidth="1"/>
    <col min="9977" max="9977" width="11.375" style="1" customWidth="1"/>
    <col min="9978" max="10226" width="9.125" style="1"/>
    <col min="10227" max="10227" width="27.75" style="1" customWidth="1"/>
    <col min="10228" max="10228" width="22.75" style="1" customWidth="1"/>
    <col min="10229" max="10229" width="21.625" style="1" customWidth="1"/>
    <col min="10230" max="10230" width="12.25" style="1" customWidth="1"/>
    <col min="10231" max="10231" width="11.25" style="1" customWidth="1"/>
    <col min="10232" max="10232" width="12.375" style="1" customWidth="1"/>
    <col min="10233" max="10233" width="11.375" style="1" customWidth="1"/>
    <col min="10234" max="10482" width="9.125" style="1"/>
    <col min="10483" max="10483" width="27.75" style="1" customWidth="1"/>
    <col min="10484" max="10484" width="22.75" style="1" customWidth="1"/>
    <col min="10485" max="10485" width="21.625" style="1" customWidth="1"/>
    <col min="10486" max="10486" width="12.25" style="1" customWidth="1"/>
    <col min="10487" max="10487" width="11.25" style="1" customWidth="1"/>
    <col min="10488" max="10488" width="12.375" style="1" customWidth="1"/>
    <col min="10489" max="10489" width="11.375" style="1" customWidth="1"/>
    <col min="10490" max="10738" width="9.125" style="1"/>
    <col min="10739" max="10739" width="27.75" style="1" customWidth="1"/>
    <col min="10740" max="10740" width="22.75" style="1" customWidth="1"/>
    <col min="10741" max="10741" width="21.625" style="1" customWidth="1"/>
    <col min="10742" max="10742" width="12.25" style="1" customWidth="1"/>
    <col min="10743" max="10743" width="11.25" style="1" customWidth="1"/>
    <col min="10744" max="10744" width="12.375" style="1" customWidth="1"/>
    <col min="10745" max="10745" width="11.375" style="1" customWidth="1"/>
    <col min="10746" max="10994" width="9.125" style="1"/>
    <col min="10995" max="10995" width="27.75" style="1" customWidth="1"/>
    <col min="10996" max="10996" width="22.75" style="1" customWidth="1"/>
    <col min="10997" max="10997" width="21.625" style="1" customWidth="1"/>
    <col min="10998" max="10998" width="12.25" style="1" customWidth="1"/>
    <col min="10999" max="10999" width="11.25" style="1" customWidth="1"/>
    <col min="11000" max="11000" width="12.375" style="1" customWidth="1"/>
    <col min="11001" max="11001" width="11.375" style="1" customWidth="1"/>
    <col min="11002" max="11250" width="9.125" style="1"/>
    <col min="11251" max="11251" width="27.75" style="1" customWidth="1"/>
    <col min="11252" max="11252" width="22.75" style="1" customWidth="1"/>
    <col min="11253" max="11253" width="21.625" style="1" customWidth="1"/>
    <col min="11254" max="11254" width="12.25" style="1" customWidth="1"/>
    <col min="11255" max="11255" width="11.25" style="1" customWidth="1"/>
    <col min="11256" max="11256" width="12.375" style="1" customWidth="1"/>
    <col min="11257" max="11257" width="11.375" style="1" customWidth="1"/>
    <col min="11258" max="11506" width="9.125" style="1"/>
    <col min="11507" max="11507" width="27.75" style="1" customWidth="1"/>
    <col min="11508" max="11508" width="22.75" style="1" customWidth="1"/>
    <col min="11509" max="11509" width="21.625" style="1" customWidth="1"/>
    <col min="11510" max="11510" width="12.25" style="1" customWidth="1"/>
    <col min="11511" max="11511" width="11.25" style="1" customWidth="1"/>
    <col min="11512" max="11512" width="12.375" style="1" customWidth="1"/>
    <col min="11513" max="11513" width="11.375" style="1" customWidth="1"/>
    <col min="11514" max="11762" width="9.125" style="1"/>
    <col min="11763" max="11763" width="27.75" style="1" customWidth="1"/>
    <col min="11764" max="11764" width="22.75" style="1" customWidth="1"/>
    <col min="11765" max="11765" width="21.625" style="1" customWidth="1"/>
    <col min="11766" max="11766" width="12.25" style="1" customWidth="1"/>
    <col min="11767" max="11767" width="11.25" style="1" customWidth="1"/>
    <col min="11768" max="11768" width="12.375" style="1" customWidth="1"/>
    <col min="11769" max="11769" width="11.375" style="1" customWidth="1"/>
    <col min="11770" max="12018" width="9.125" style="1"/>
    <col min="12019" max="12019" width="27.75" style="1" customWidth="1"/>
    <col min="12020" max="12020" width="22.75" style="1" customWidth="1"/>
    <col min="12021" max="12021" width="21.625" style="1" customWidth="1"/>
    <col min="12022" max="12022" width="12.25" style="1" customWidth="1"/>
    <col min="12023" max="12023" width="11.25" style="1" customWidth="1"/>
    <col min="12024" max="12024" width="12.375" style="1" customWidth="1"/>
    <col min="12025" max="12025" width="11.375" style="1" customWidth="1"/>
    <col min="12026" max="12274" width="9.125" style="1"/>
    <col min="12275" max="12275" width="27.75" style="1" customWidth="1"/>
    <col min="12276" max="12276" width="22.75" style="1" customWidth="1"/>
    <col min="12277" max="12277" width="21.625" style="1" customWidth="1"/>
    <col min="12278" max="12278" width="12.25" style="1" customWidth="1"/>
    <col min="12279" max="12279" width="11.25" style="1" customWidth="1"/>
    <col min="12280" max="12280" width="12.375" style="1" customWidth="1"/>
    <col min="12281" max="12281" width="11.375" style="1" customWidth="1"/>
    <col min="12282" max="12530" width="9.125" style="1"/>
    <col min="12531" max="12531" width="27.75" style="1" customWidth="1"/>
    <col min="12532" max="12532" width="22.75" style="1" customWidth="1"/>
    <col min="12533" max="12533" width="21.625" style="1" customWidth="1"/>
    <col min="12534" max="12534" width="12.25" style="1" customWidth="1"/>
    <col min="12535" max="12535" width="11.25" style="1" customWidth="1"/>
    <col min="12536" max="12536" width="12.375" style="1" customWidth="1"/>
    <col min="12537" max="12537" width="11.375" style="1" customWidth="1"/>
    <col min="12538" max="12786" width="9.125" style="1"/>
    <col min="12787" max="12787" width="27.75" style="1" customWidth="1"/>
    <col min="12788" max="12788" width="22.75" style="1" customWidth="1"/>
    <col min="12789" max="12789" width="21.625" style="1" customWidth="1"/>
    <col min="12790" max="12790" width="12.25" style="1" customWidth="1"/>
    <col min="12791" max="12791" width="11.25" style="1" customWidth="1"/>
    <col min="12792" max="12792" width="12.375" style="1" customWidth="1"/>
    <col min="12793" max="12793" width="11.375" style="1" customWidth="1"/>
    <col min="12794" max="13042" width="9.125" style="1"/>
    <col min="13043" max="13043" width="27.75" style="1" customWidth="1"/>
    <col min="13044" max="13044" width="22.75" style="1" customWidth="1"/>
    <col min="13045" max="13045" width="21.625" style="1" customWidth="1"/>
    <col min="13046" max="13046" width="12.25" style="1" customWidth="1"/>
    <col min="13047" max="13047" width="11.25" style="1" customWidth="1"/>
    <col min="13048" max="13048" width="12.375" style="1" customWidth="1"/>
    <col min="13049" max="13049" width="11.375" style="1" customWidth="1"/>
    <col min="13050" max="13298" width="9.125" style="1"/>
    <col min="13299" max="13299" width="27.75" style="1" customWidth="1"/>
    <col min="13300" max="13300" width="22.75" style="1" customWidth="1"/>
    <col min="13301" max="13301" width="21.625" style="1" customWidth="1"/>
    <col min="13302" max="13302" width="12.25" style="1" customWidth="1"/>
    <col min="13303" max="13303" width="11.25" style="1" customWidth="1"/>
    <col min="13304" max="13304" width="12.375" style="1" customWidth="1"/>
    <col min="13305" max="13305" width="11.375" style="1" customWidth="1"/>
    <col min="13306" max="13554" width="9.125" style="1"/>
    <col min="13555" max="13555" width="27.75" style="1" customWidth="1"/>
    <col min="13556" max="13556" width="22.75" style="1" customWidth="1"/>
    <col min="13557" max="13557" width="21.625" style="1" customWidth="1"/>
    <col min="13558" max="13558" width="12.25" style="1" customWidth="1"/>
    <col min="13559" max="13559" width="11.25" style="1" customWidth="1"/>
    <col min="13560" max="13560" width="12.375" style="1" customWidth="1"/>
    <col min="13561" max="13561" width="11.375" style="1" customWidth="1"/>
    <col min="13562" max="13810" width="9.125" style="1"/>
    <col min="13811" max="13811" width="27.75" style="1" customWidth="1"/>
    <col min="13812" max="13812" width="22.75" style="1" customWidth="1"/>
    <col min="13813" max="13813" width="21.625" style="1" customWidth="1"/>
    <col min="13814" max="13814" width="12.25" style="1" customWidth="1"/>
    <col min="13815" max="13815" width="11.25" style="1" customWidth="1"/>
    <col min="13816" max="13816" width="12.375" style="1" customWidth="1"/>
    <col min="13817" max="13817" width="11.375" style="1" customWidth="1"/>
    <col min="13818" max="14066" width="9.125" style="1"/>
    <col min="14067" max="14067" width="27.75" style="1" customWidth="1"/>
    <col min="14068" max="14068" width="22.75" style="1" customWidth="1"/>
    <col min="14069" max="14069" width="21.625" style="1" customWidth="1"/>
    <col min="14070" max="14070" width="12.25" style="1" customWidth="1"/>
    <col min="14071" max="14071" width="11.25" style="1" customWidth="1"/>
    <col min="14072" max="14072" width="12.375" style="1" customWidth="1"/>
    <col min="14073" max="14073" width="11.375" style="1" customWidth="1"/>
    <col min="14074" max="14322" width="9.125" style="1"/>
    <col min="14323" max="14323" width="27.75" style="1" customWidth="1"/>
    <col min="14324" max="14324" width="22.75" style="1" customWidth="1"/>
    <col min="14325" max="14325" width="21.625" style="1" customWidth="1"/>
    <col min="14326" max="14326" width="12.25" style="1" customWidth="1"/>
    <col min="14327" max="14327" width="11.25" style="1" customWidth="1"/>
    <col min="14328" max="14328" width="12.375" style="1" customWidth="1"/>
    <col min="14329" max="14329" width="11.375" style="1" customWidth="1"/>
    <col min="14330" max="14578" width="9.125" style="1"/>
    <col min="14579" max="14579" width="27.75" style="1" customWidth="1"/>
    <col min="14580" max="14580" width="22.75" style="1" customWidth="1"/>
    <col min="14581" max="14581" width="21.625" style="1" customWidth="1"/>
    <col min="14582" max="14582" width="12.25" style="1" customWidth="1"/>
    <col min="14583" max="14583" width="11.25" style="1" customWidth="1"/>
    <col min="14584" max="14584" width="12.375" style="1" customWidth="1"/>
    <col min="14585" max="14585" width="11.375" style="1" customWidth="1"/>
    <col min="14586" max="14834" width="9.125" style="1"/>
    <col min="14835" max="14835" width="27.75" style="1" customWidth="1"/>
    <col min="14836" max="14836" width="22.75" style="1" customWidth="1"/>
    <col min="14837" max="14837" width="21.625" style="1" customWidth="1"/>
    <col min="14838" max="14838" width="12.25" style="1" customWidth="1"/>
    <col min="14839" max="14839" width="11.25" style="1" customWidth="1"/>
    <col min="14840" max="14840" width="12.375" style="1" customWidth="1"/>
    <col min="14841" max="14841" width="11.375" style="1" customWidth="1"/>
    <col min="14842" max="15090" width="9.125" style="1"/>
    <col min="15091" max="15091" width="27.75" style="1" customWidth="1"/>
    <col min="15092" max="15092" width="22.75" style="1" customWidth="1"/>
    <col min="15093" max="15093" width="21.625" style="1" customWidth="1"/>
    <col min="15094" max="15094" width="12.25" style="1" customWidth="1"/>
    <col min="15095" max="15095" width="11.25" style="1" customWidth="1"/>
    <col min="15096" max="15096" width="12.375" style="1" customWidth="1"/>
    <col min="15097" max="15097" width="11.375" style="1" customWidth="1"/>
    <col min="15098" max="15346" width="9.125" style="1"/>
    <col min="15347" max="15347" width="27.75" style="1" customWidth="1"/>
    <col min="15348" max="15348" width="22.75" style="1" customWidth="1"/>
    <col min="15349" max="15349" width="21.625" style="1" customWidth="1"/>
    <col min="15350" max="15350" width="12.25" style="1" customWidth="1"/>
    <col min="15351" max="15351" width="11.25" style="1" customWidth="1"/>
    <col min="15352" max="15352" width="12.375" style="1" customWidth="1"/>
    <col min="15353" max="15353" width="11.375" style="1" customWidth="1"/>
    <col min="15354" max="15602" width="9.125" style="1"/>
    <col min="15603" max="15603" width="27.75" style="1" customWidth="1"/>
    <col min="15604" max="15604" width="22.75" style="1" customWidth="1"/>
    <col min="15605" max="15605" width="21.625" style="1" customWidth="1"/>
    <col min="15606" max="15606" width="12.25" style="1" customWidth="1"/>
    <col min="15607" max="15607" width="11.25" style="1" customWidth="1"/>
    <col min="15608" max="15608" width="12.375" style="1" customWidth="1"/>
    <col min="15609" max="15609" width="11.375" style="1" customWidth="1"/>
    <col min="15610" max="15858" width="9.125" style="1"/>
    <col min="15859" max="15859" width="27.75" style="1" customWidth="1"/>
    <col min="15860" max="15860" width="22.75" style="1" customWidth="1"/>
    <col min="15861" max="15861" width="21.625" style="1" customWidth="1"/>
    <col min="15862" max="15862" width="12.25" style="1" customWidth="1"/>
    <col min="15863" max="15863" width="11.25" style="1" customWidth="1"/>
    <col min="15864" max="15864" width="12.375" style="1" customWidth="1"/>
    <col min="15865" max="15865" width="11.375" style="1" customWidth="1"/>
    <col min="15866" max="16114" width="9.125" style="1"/>
    <col min="16115" max="16115" width="27.75" style="1" customWidth="1"/>
    <col min="16116" max="16116" width="22.75" style="1" customWidth="1"/>
    <col min="16117" max="16117" width="21.625" style="1" customWidth="1"/>
    <col min="16118" max="16118" width="12.25" style="1" customWidth="1"/>
    <col min="16119" max="16119" width="11.25" style="1" customWidth="1"/>
    <col min="16120" max="16120" width="12.375" style="1" customWidth="1"/>
    <col min="16121" max="16121" width="11.375" style="1" customWidth="1"/>
    <col min="16122" max="16384" width="9.125" style="1"/>
  </cols>
  <sheetData>
    <row r="2" spans="1:7">
      <c r="A2" s="1" t="s">
        <v>20</v>
      </c>
      <c r="B2" s="1" t="s">
        <v>21</v>
      </c>
    </row>
    <row r="3" spans="1:7">
      <c r="A3" s="1" t="s">
        <v>22</v>
      </c>
      <c r="B3" s="1" t="s">
        <v>195</v>
      </c>
    </row>
    <row r="4" spans="1:7">
      <c r="A4" s="1" t="s">
        <v>23</v>
      </c>
      <c r="B4" s="1" t="s">
        <v>572</v>
      </c>
    </row>
    <row r="5" spans="1:7">
      <c r="A5" s="1" t="s">
        <v>24</v>
      </c>
      <c r="B5" s="1" t="s">
        <v>25</v>
      </c>
    </row>
    <row r="6" spans="1:7">
      <c r="A6" s="1" t="s">
        <v>26</v>
      </c>
      <c r="B6" s="1" t="s">
        <v>27</v>
      </c>
    </row>
    <row r="7" spans="1:7">
      <c r="A7" s="1" t="s">
        <v>28</v>
      </c>
      <c r="B7" s="1" t="s">
        <v>166</v>
      </c>
    </row>
    <row r="8" spans="1:7">
      <c r="A8" s="1" t="s">
        <v>29</v>
      </c>
      <c r="B8" s="1" t="s">
        <v>30</v>
      </c>
    </row>
    <row r="9" spans="1:7" ht="14.3">
      <c r="A9" s="1" t="s">
        <v>31</v>
      </c>
      <c r="B9" s="29" t="s">
        <v>32</v>
      </c>
    </row>
    <row r="10" spans="1:7">
      <c r="A10" s="1" t="s">
        <v>33</v>
      </c>
      <c r="B10" s="1" t="s">
        <v>34</v>
      </c>
    </row>
    <row r="12" spans="1:7" ht="14.3">
      <c r="A12" s="276" t="s">
        <v>35</v>
      </c>
      <c r="B12" s="280" t="s">
        <v>36</v>
      </c>
      <c r="C12" s="280" t="s">
        <v>37</v>
      </c>
      <c r="D12" s="224">
        <v>44743</v>
      </c>
      <c r="E12" s="224">
        <v>44835</v>
      </c>
    </row>
    <row r="13" spans="1:7" ht="14.3">
      <c r="A13" s="247"/>
      <c r="B13" s="159"/>
      <c r="C13" s="159"/>
      <c r="D13" s="241">
        <v>44834</v>
      </c>
      <c r="E13" s="241">
        <v>44915</v>
      </c>
    </row>
    <row r="14" spans="1:7" ht="14.3">
      <c r="A14" s="225" t="s">
        <v>44</v>
      </c>
      <c r="B14" s="337" t="s">
        <v>173</v>
      </c>
      <c r="C14" s="337" t="s">
        <v>38</v>
      </c>
      <c r="D14" s="214">
        <v>156</v>
      </c>
      <c r="E14" s="214">
        <v>125</v>
      </c>
      <c r="G14" s="338"/>
    </row>
    <row r="15" spans="1:7" ht="14.3">
      <c r="A15" s="207" t="s">
        <v>45</v>
      </c>
      <c r="B15" s="339" t="s">
        <v>173</v>
      </c>
      <c r="C15" s="339" t="s">
        <v>39</v>
      </c>
      <c r="D15" s="214">
        <f>+D14</f>
        <v>156</v>
      </c>
      <c r="E15" s="214">
        <f>+E14</f>
        <v>125</v>
      </c>
    </row>
    <row r="16" spans="1:7" ht="14.3">
      <c r="A16" s="207" t="s">
        <v>44</v>
      </c>
      <c r="B16" s="339" t="s">
        <v>173</v>
      </c>
      <c r="C16" s="339" t="s">
        <v>40</v>
      </c>
      <c r="D16" s="214">
        <f>+D14+43</f>
        <v>199</v>
      </c>
      <c r="E16" s="214">
        <f>+E14+43</f>
        <v>168</v>
      </c>
    </row>
    <row r="17" spans="1:7" ht="14.3">
      <c r="A17" s="207" t="s">
        <v>44</v>
      </c>
      <c r="B17" s="339" t="s">
        <v>173</v>
      </c>
      <c r="C17" s="339" t="s">
        <v>41</v>
      </c>
      <c r="D17" s="214">
        <f>+D14+43</f>
        <v>199</v>
      </c>
      <c r="E17" s="214">
        <f>+E14+43</f>
        <v>168</v>
      </c>
    </row>
    <row r="18" spans="1:7" ht="14.3">
      <c r="A18" s="238" t="s">
        <v>44</v>
      </c>
      <c r="B18" s="339" t="s">
        <v>173</v>
      </c>
      <c r="C18" s="340" t="s">
        <v>42</v>
      </c>
      <c r="D18" s="240">
        <f>+D14+11</f>
        <v>167</v>
      </c>
      <c r="E18" s="240">
        <f>+E14+11</f>
        <v>136</v>
      </c>
    </row>
    <row r="19" spans="1:7" ht="14.3">
      <c r="A19" s="276" t="s">
        <v>44</v>
      </c>
      <c r="B19" s="341" t="s">
        <v>236</v>
      </c>
      <c r="C19" s="342" t="s">
        <v>38</v>
      </c>
      <c r="D19" s="226">
        <v>174</v>
      </c>
      <c r="E19" s="226">
        <v>141</v>
      </c>
      <c r="F19" s="343"/>
      <c r="G19" s="344"/>
    </row>
    <row r="20" spans="1:7" ht="14.3">
      <c r="A20" s="247" t="s">
        <v>45</v>
      </c>
      <c r="B20" s="345" t="s">
        <v>236</v>
      </c>
      <c r="C20" s="346" t="s">
        <v>39</v>
      </c>
      <c r="D20" s="214">
        <f>+D19</f>
        <v>174</v>
      </c>
      <c r="E20" s="214">
        <f>+E19</f>
        <v>141</v>
      </c>
      <c r="G20" s="35"/>
    </row>
    <row r="21" spans="1:7" ht="14.3">
      <c r="A21" s="247" t="s">
        <v>44</v>
      </c>
      <c r="B21" s="345" t="s">
        <v>236</v>
      </c>
      <c r="C21" s="346" t="s">
        <v>40</v>
      </c>
      <c r="D21" s="214">
        <f>+D19+43</f>
        <v>217</v>
      </c>
      <c r="E21" s="214">
        <f>+E19+43</f>
        <v>184</v>
      </c>
      <c r="G21" s="35"/>
    </row>
    <row r="22" spans="1:7" ht="14.3">
      <c r="A22" s="247" t="s">
        <v>44</v>
      </c>
      <c r="B22" s="345" t="s">
        <v>236</v>
      </c>
      <c r="C22" s="346" t="s">
        <v>41</v>
      </c>
      <c r="D22" s="214">
        <f>+D19+43</f>
        <v>217</v>
      </c>
      <c r="E22" s="214">
        <f>+E19+43</f>
        <v>184</v>
      </c>
      <c r="G22" s="35"/>
    </row>
    <row r="23" spans="1:7" ht="14.3">
      <c r="A23" s="281" t="s">
        <v>44</v>
      </c>
      <c r="B23" s="347" t="s">
        <v>236</v>
      </c>
      <c r="C23" s="348" t="s">
        <v>42</v>
      </c>
      <c r="D23" s="240">
        <f>+D19+11</f>
        <v>185</v>
      </c>
      <c r="E23" s="240">
        <f>+E19+11</f>
        <v>152</v>
      </c>
    </row>
    <row r="24" spans="1:7" ht="14.3">
      <c r="A24" s="247" t="s">
        <v>44</v>
      </c>
      <c r="B24" s="341" t="s">
        <v>573</v>
      </c>
      <c r="C24" s="337" t="s">
        <v>38</v>
      </c>
      <c r="D24" s="226">
        <v>190</v>
      </c>
      <c r="E24" s="226">
        <v>158</v>
      </c>
      <c r="G24" s="344"/>
    </row>
    <row r="25" spans="1:7" ht="14.3">
      <c r="A25" s="247" t="s">
        <v>45</v>
      </c>
      <c r="B25" s="345" t="s">
        <v>573</v>
      </c>
      <c r="C25" s="339" t="s">
        <v>39</v>
      </c>
      <c r="D25" s="214">
        <f>+D24</f>
        <v>190</v>
      </c>
      <c r="E25" s="214">
        <f>+E24</f>
        <v>158</v>
      </c>
      <c r="G25" s="35"/>
    </row>
    <row r="26" spans="1:7" ht="14.3">
      <c r="A26" s="247" t="s">
        <v>44</v>
      </c>
      <c r="B26" s="345" t="s">
        <v>573</v>
      </c>
      <c r="C26" s="339" t="s">
        <v>40</v>
      </c>
      <c r="D26" s="214">
        <f>+D24+43</f>
        <v>233</v>
      </c>
      <c r="E26" s="214">
        <f>+E24+43</f>
        <v>201</v>
      </c>
      <c r="G26" s="35"/>
    </row>
    <row r="27" spans="1:7" ht="14.3">
      <c r="A27" s="247" t="s">
        <v>44</v>
      </c>
      <c r="B27" s="345" t="s">
        <v>573</v>
      </c>
      <c r="C27" s="339" t="s">
        <v>41</v>
      </c>
      <c r="D27" s="214">
        <f>+D24+43</f>
        <v>233</v>
      </c>
      <c r="E27" s="214">
        <f>+E24+43</f>
        <v>201</v>
      </c>
      <c r="G27" s="35"/>
    </row>
    <row r="28" spans="1:7" ht="14.3">
      <c r="A28" s="281" t="s">
        <v>44</v>
      </c>
      <c r="B28" s="347" t="s">
        <v>573</v>
      </c>
      <c r="C28" s="340" t="s">
        <v>42</v>
      </c>
      <c r="D28" s="240">
        <f>+D24+11</f>
        <v>201</v>
      </c>
      <c r="E28" s="240">
        <f>+E24+11</f>
        <v>169</v>
      </c>
    </row>
    <row r="29" spans="1:7" ht="14.3">
      <c r="A29" s="247" t="s">
        <v>44</v>
      </c>
      <c r="B29" s="339" t="s">
        <v>574</v>
      </c>
      <c r="C29" s="337" t="s">
        <v>38</v>
      </c>
      <c r="D29" s="226">
        <v>225</v>
      </c>
      <c r="E29" s="226">
        <v>194</v>
      </c>
      <c r="G29" s="344"/>
    </row>
    <row r="30" spans="1:7" ht="14.3">
      <c r="A30" s="247" t="s">
        <v>45</v>
      </c>
      <c r="B30" s="339" t="s">
        <v>574</v>
      </c>
      <c r="C30" s="339" t="s">
        <v>39</v>
      </c>
      <c r="D30" s="214">
        <f>+D29</f>
        <v>225</v>
      </c>
      <c r="E30" s="214">
        <f>+E29</f>
        <v>194</v>
      </c>
      <c r="G30" s="35"/>
    </row>
    <row r="31" spans="1:7" ht="14.3">
      <c r="A31" s="247" t="s">
        <v>44</v>
      </c>
      <c r="B31" s="339" t="s">
        <v>574</v>
      </c>
      <c r="C31" s="339" t="s">
        <v>40</v>
      </c>
      <c r="D31" s="214">
        <f>+D29+43</f>
        <v>268</v>
      </c>
      <c r="E31" s="214">
        <f>+E29+43</f>
        <v>237</v>
      </c>
      <c r="G31" s="35"/>
    </row>
    <row r="32" spans="1:7" ht="14.3">
      <c r="A32" s="247" t="s">
        <v>44</v>
      </c>
      <c r="B32" s="339" t="s">
        <v>574</v>
      </c>
      <c r="C32" s="339" t="s">
        <v>41</v>
      </c>
      <c r="D32" s="214">
        <f>+D29+43</f>
        <v>268</v>
      </c>
      <c r="E32" s="214">
        <f>+E29+43</f>
        <v>237</v>
      </c>
      <c r="G32" s="35"/>
    </row>
    <row r="33" spans="1:7" ht="14.3">
      <c r="A33" s="281" t="s">
        <v>44</v>
      </c>
      <c r="B33" s="340" t="s">
        <v>574</v>
      </c>
      <c r="C33" s="340" t="s">
        <v>42</v>
      </c>
      <c r="D33" s="240">
        <f>+D29+11</f>
        <v>236</v>
      </c>
      <c r="E33" s="240">
        <f>+E29+11</f>
        <v>205</v>
      </c>
      <c r="G33" s="35"/>
    </row>
    <row r="34" spans="1:7" ht="14.3">
      <c r="A34" s="247" t="s">
        <v>44</v>
      </c>
      <c r="B34" s="341" t="s">
        <v>575</v>
      </c>
      <c r="C34" s="337" t="s">
        <v>38</v>
      </c>
      <c r="D34" s="226">
        <v>226</v>
      </c>
      <c r="E34" s="226">
        <v>194</v>
      </c>
      <c r="G34" s="343"/>
    </row>
    <row r="35" spans="1:7" ht="14.3">
      <c r="A35" s="247" t="s">
        <v>45</v>
      </c>
      <c r="B35" s="345" t="s">
        <v>575</v>
      </c>
      <c r="C35" s="339" t="s">
        <v>39</v>
      </c>
      <c r="D35" s="214">
        <f>+D34</f>
        <v>226</v>
      </c>
      <c r="E35" s="214">
        <f>+E34</f>
        <v>194</v>
      </c>
    </row>
    <row r="36" spans="1:7" ht="14.3">
      <c r="A36" s="247" t="s">
        <v>44</v>
      </c>
      <c r="B36" s="345" t="s">
        <v>575</v>
      </c>
      <c r="C36" s="339" t="s">
        <v>40</v>
      </c>
      <c r="D36" s="214">
        <f>+D34+43</f>
        <v>269</v>
      </c>
      <c r="E36" s="214">
        <f>+E34+43</f>
        <v>237</v>
      </c>
    </row>
    <row r="37" spans="1:7" ht="14.3">
      <c r="A37" s="247" t="s">
        <v>44</v>
      </c>
      <c r="B37" s="345" t="s">
        <v>575</v>
      </c>
      <c r="C37" s="339" t="s">
        <v>41</v>
      </c>
      <c r="D37" s="214">
        <f>+D34+43</f>
        <v>269</v>
      </c>
      <c r="E37" s="214">
        <f>+E34+43</f>
        <v>237</v>
      </c>
    </row>
    <row r="38" spans="1:7" ht="14.3">
      <c r="A38" s="281" t="s">
        <v>44</v>
      </c>
      <c r="B38" s="347" t="s">
        <v>575</v>
      </c>
      <c r="C38" s="340" t="s">
        <v>42</v>
      </c>
      <c r="D38" s="240">
        <f>+D34+11</f>
        <v>237</v>
      </c>
      <c r="E38" s="240">
        <f>+E34+11</f>
        <v>205</v>
      </c>
    </row>
    <row r="39" spans="1:7" s="35" customFormat="1">
      <c r="A39" s="349" t="s">
        <v>576</v>
      </c>
    </row>
    <row r="40" spans="1:7">
      <c r="A40" s="350" t="s">
        <v>577</v>
      </c>
      <c r="D40" s="1"/>
    </row>
    <row r="41" spans="1:7" ht="14.3">
      <c r="A41" s="48" t="s">
        <v>578</v>
      </c>
      <c r="D41" s="1"/>
      <c r="F41" s="157"/>
      <c r="G41" s="157"/>
    </row>
    <row r="42" spans="1:7" ht="16.3">
      <c r="A42" s="351" t="s">
        <v>519</v>
      </c>
      <c r="D42" s="1"/>
    </row>
    <row r="44" spans="1:7" ht="14.3">
      <c r="A44" s="282" t="s">
        <v>553</v>
      </c>
      <c r="B44" s="283"/>
    </row>
    <row r="68" spans="4:4">
      <c r="D68" s="1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topLeftCell="A28" workbookViewId="0">
      <selection activeCell="D13" sqref="D13:D34"/>
    </sheetView>
  </sheetViews>
  <sheetFormatPr defaultRowHeight="12.9"/>
  <cols>
    <col min="1" max="1" width="15.625" style="1" customWidth="1"/>
    <col min="2" max="2" width="18.375" style="1" customWidth="1"/>
    <col min="3" max="3" width="20.25" style="1" customWidth="1"/>
    <col min="4" max="6" width="12" style="1" customWidth="1"/>
    <col min="7" max="7" width="7.875" style="35" customWidth="1"/>
    <col min="8" max="245" width="9.125" style="1"/>
    <col min="246" max="246" width="13.125" style="1" customWidth="1"/>
    <col min="247" max="247" width="22.75" style="1" customWidth="1"/>
    <col min="248" max="248" width="20.25" style="1" customWidth="1"/>
    <col min="249" max="249" width="11.625" style="1" customWidth="1"/>
    <col min="250" max="250" width="10.875" style="1" customWidth="1"/>
    <col min="251" max="251" width="11.75" style="1" customWidth="1"/>
    <col min="252" max="252" width="11.625" style="1" customWidth="1"/>
    <col min="253" max="253" width="10.875" style="1" customWidth="1"/>
    <col min="254" max="254" width="11.75" style="1" customWidth="1"/>
    <col min="255" max="501" width="9.125" style="1"/>
    <col min="502" max="502" width="13.125" style="1" customWidth="1"/>
    <col min="503" max="503" width="22.75" style="1" customWidth="1"/>
    <col min="504" max="504" width="20.25" style="1" customWidth="1"/>
    <col min="505" max="505" width="11.625" style="1" customWidth="1"/>
    <col min="506" max="506" width="10.875" style="1" customWidth="1"/>
    <col min="507" max="507" width="11.75" style="1" customWidth="1"/>
    <col min="508" max="508" width="11.625" style="1" customWidth="1"/>
    <col min="509" max="509" width="10.875" style="1" customWidth="1"/>
    <col min="510" max="510" width="11.75" style="1" customWidth="1"/>
    <col min="511" max="757" width="9.125" style="1"/>
    <col min="758" max="758" width="13.125" style="1" customWidth="1"/>
    <col min="759" max="759" width="22.75" style="1" customWidth="1"/>
    <col min="760" max="760" width="20.25" style="1" customWidth="1"/>
    <col min="761" max="761" width="11.625" style="1" customWidth="1"/>
    <col min="762" max="762" width="10.875" style="1" customWidth="1"/>
    <col min="763" max="763" width="11.75" style="1" customWidth="1"/>
    <col min="764" max="764" width="11.625" style="1" customWidth="1"/>
    <col min="765" max="765" width="10.875" style="1" customWidth="1"/>
    <col min="766" max="766" width="11.75" style="1" customWidth="1"/>
    <col min="767" max="1013" width="9.125" style="1"/>
    <col min="1014" max="1014" width="13.125" style="1" customWidth="1"/>
    <col min="1015" max="1015" width="22.75" style="1" customWidth="1"/>
    <col min="1016" max="1016" width="20.25" style="1" customWidth="1"/>
    <col min="1017" max="1017" width="11.625" style="1" customWidth="1"/>
    <col min="1018" max="1018" width="10.875" style="1" customWidth="1"/>
    <col min="1019" max="1019" width="11.75" style="1" customWidth="1"/>
    <col min="1020" max="1020" width="11.625" style="1" customWidth="1"/>
    <col min="1021" max="1021" width="10.875" style="1" customWidth="1"/>
    <col min="1022" max="1022" width="11.75" style="1" customWidth="1"/>
    <col min="1023" max="1269" width="9.125" style="1"/>
    <col min="1270" max="1270" width="13.125" style="1" customWidth="1"/>
    <col min="1271" max="1271" width="22.75" style="1" customWidth="1"/>
    <col min="1272" max="1272" width="20.25" style="1" customWidth="1"/>
    <col min="1273" max="1273" width="11.625" style="1" customWidth="1"/>
    <col min="1274" max="1274" width="10.875" style="1" customWidth="1"/>
    <col min="1275" max="1275" width="11.75" style="1" customWidth="1"/>
    <col min="1276" max="1276" width="11.625" style="1" customWidth="1"/>
    <col min="1277" max="1277" width="10.875" style="1" customWidth="1"/>
    <col min="1278" max="1278" width="11.75" style="1" customWidth="1"/>
    <col min="1279" max="1525" width="9.125" style="1"/>
    <col min="1526" max="1526" width="13.125" style="1" customWidth="1"/>
    <col min="1527" max="1527" width="22.75" style="1" customWidth="1"/>
    <col min="1528" max="1528" width="20.25" style="1" customWidth="1"/>
    <col min="1529" max="1529" width="11.625" style="1" customWidth="1"/>
    <col min="1530" max="1530" width="10.875" style="1" customWidth="1"/>
    <col min="1531" max="1531" width="11.75" style="1" customWidth="1"/>
    <col min="1532" max="1532" width="11.625" style="1" customWidth="1"/>
    <col min="1533" max="1533" width="10.875" style="1" customWidth="1"/>
    <col min="1534" max="1534" width="11.75" style="1" customWidth="1"/>
    <col min="1535" max="1781" width="9.125" style="1"/>
    <col min="1782" max="1782" width="13.125" style="1" customWidth="1"/>
    <col min="1783" max="1783" width="22.75" style="1" customWidth="1"/>
    <col min="1784" max="1784" width="20.25" style="1" customWidth="1"/>
    <col min="1785" max="1785" width="11.625" style="1" customWidth="1"/>
    <col min="1786" max="1786" width="10.875" style="1" customWidth="1"/>
    <col min="1787" max="1787" width="11.75" style="1" customWidth="1"/>
    <col min="1788" max="1788" width="11.625" style="1" customWidth="1"/>
    <col min="1789" max="1789" width="10.875" style="1" customWidth="1"/>
    <col min="1790" max="1790" width="11.75" style="1" customWidth="1"/>
    <col min="1791" max="2037" width="9.125" style="1"/>
    <col min="2038" max="2038" width="13.125" style="1" customWidth="1"/>
    <col min="2039" max="2039" width="22.75" style="1" customWidth="1"/>
    <col min="2040" max="2040" width="20.25" style="1" customWidth="1"/>
    <col min="2041" max="2041" width="11.625" style="1" customWidth="1"/>
    <col min="2042" max="2042" width="10.875" style="1" customWidth="1"/>
    <col min="2043" max="2043" width="11.75" style="1" customWidth="1"/>
    <col min="2044" max="2044" width="11.625" style="1" customWidth="1"/>
    <col min="2045" max="2045" width="10.875" style="1" customWidth="1"/>
    <col min="2046" max="2046" width="11.75" style="1" customWidth="1"/>
    <col min="2047" max="2293" width="9.125" style="1"/>
    <col min="2294" max="2294" width="13.125" style="1" customWidth="1"/>
    <col min="2295" max="2295" width="22.75" style="1" customWidth="1"/>
    <col min="2296" max="2296" width="20.25" style="1" customWidth="1"/>
    <col min="2297" max="2297" width="11.625" style="1" customWidth="1"/>
    <col min="2298" max="2298" width="10.875" style="1" customWidth="1"/>
    <col min="2299" max="2299" width="11.75" style="1" customWidth="1"/>
    <col min="2300" max="2300" width="11.625" style="1" customWidth="1"/>
    <col min="2301" max="2301" width="10.875" style="1" customWidth="1"/>
    <col min="2302" max="2302" width="11.75" style="1" customWidth="1"/>
    <col min="2303" max="2549" width="9.125" style="1"/>
    <col min="2550" max="2550" width="13.125" style="1" customWidth="1"/>
    <col min="2551" max="2551" width="22.75" style="1" customWidth="1"/>
    <col min="2552" max="2552" width="20.25" style="1" customWidth="1"/>
    <col min="2553" max="2553" width="11.625" style="1" customWidth="1"/>
    <col min="2554" max="2554" width="10.875" style="1" customWidth="1"/>
    <col min="2555" max="2555" width="11.75" style="1" customWidth="1"/>
    <col min="2556" max="2556" width="11.625" style="1" customWidth="1"/>
    <col min="2557" max="2557" width="10.875" style="1" customWidth="1"/>
    <col min="2558" max="2558" width="11.75" style="1" customWidth="1"/>
    <col min="2559" max="2805" width="9.125" style="1"/>
    <col min="2806" max="2806" width="13.125" style="1" customWidth="1"/>
    <col min="2807" max="2807" width="22.75" style="1" customWidth="1"/>
    <col min="2808" max="2808" width="20.25" style="1" customWidth="1"/>
    <col min="2809" max="2809" width="11.625" style="1" customWidth="1"/>
    <col min="2810" max="2810" width="10.875" style="1" customWidth="1"/>
    <col min="2811" max="2811" width="11.75" style="1" customWidth="1"/>
    <col min="2812" max="2812" width="11.625" style="1" customWidth="1"/>
    <col min="2813" max="2813" width="10.875" style="1" customWidth="1"/>
    <col min="2814" max="2814" width="11.75" style="1" customWidth="1"/>
    <col min="2815" max="3061" width="9.125" style="1"/>
    <col min="3062" max="3062" width="13.125" style="1" customWidth="1"/>
    <col min="3063" max="3063" width="22.75" style="1" customWidth="1"/>
    <col min="3064" max="3064" width="20.25" style="1" customWidth="1"/>
    <col min="3065" max="3065" width="11.625" style="1" customWidth="1"/>
    <col min="3066" max="3066" width="10.875" style="1" customWidth="1"/>
    <col min="3067" max="3067" width="11.75" style="1" customWidth="1"/>
    <col min="3068" max="3068" width="11.625" style="1" customWidth="1"/>
    <col min="3069" max="3069" width="10.875" style="1" customWidth="1"/>
    <col min="3070" max="3070" width="11.75" style="1" customWidth="1"/>
    <col min="3071" max="3317" width="9.125" style="1"/>
    <col min="3318" max="3318" width="13.125" style="1" customWidth="1"/>
    <col min="3319" max="3319" width="22.75" style="1" customWidth="1"/>
    <col min="3320" max="3320" width="20.25" style="1" customWidth="1"/>
    <col min="3321" max="3321" width="11.625" style="1" customWidth="1"/>
    <col min="3322" max="3322" width="10.875" style="1" customWidth="1"/>
    <col min="3323" max="3323" width="11.75" style="1" customWidth="1"/>
    <col min="3324" max="3324" width="11.625" style="1" customWidth="1"/>
    <col min="3325" max="3325" width="10.875" style="1" customWidth="1"/>
    <col min="3326" max="3326" width="11.75" style="1" customWidth="1"/>
    <col min="3327" max="3573" width="9.125" style="1"/>
    <col min="3574" max="3574" width="13.125" style="1" customWidth="1"/>
    <col min="3575" max="3575" width="22.75" style="1" customWidth="1"/>
    <col min="3576" max="3576" width="20.25" style="1" customWidth="1"/>
    <col min="3577" max="3577" width="11.625" style="1" customWidth="1"/>
    <col min="3578" max="3578" width="10.875" style="1" customWidth="1"/>
    <col min="3579" max="3579" width="11.75" style="1" customWidth="1"/>
    <col min="3580" max="3580" width="11.625" style="1" customWidth="1"/>
    <col min="3581" max="3581" width="10.875" style="1" customWidth="1"/>
    <col min="3582" max="3582" width="11.75" style="1" customWidth="1"/>
    <col min="3583" max="3829" width="9.125" style="1"/>
    <col min="3830" max="3830" width="13.125" style="1" customWidth="1"/>
    <col min="3831" max="3831" width="22.75" style="1" customWidth="1"/>
    <col min="3832" max="3832" width="20.25" style="1" customWidth="1"/>
    <col min="3833" max="3833" width="11.625" style="1" customWidth="1"/>
    <col min="3834" max="3834" width="10.875" style="1" customWidth="1"/>
    <col min="3835" max="3835" width="11.75" style="1" customWidth="1"/>
    <col min="3836" max="3836" width="11.625" style="1" customWidth="1"/>
    <col min="3837" max="3837" width="10.875" style="1" customWidth="1"/>
    <col min="3838" max="3838" width="11.75" style="1" customWidth="1"/>
    <col min="3839" max="4085" width="9.125" style="1"/>
    <col min="4086" max="4086" width="13.125" style="1" customWidth="1"/>
    <col min="4087" max="4087" width="22.75" style="1" customWidth="1"/>
    <col min="4088" max="4088" width="20.25" style="1" customWidth="1"/>
    <col min="4089" max="4089" width="11.625" style="1" customWidth="1"/>
    <col min="4090" max="4090" width="10.875" style="1" customWidth="1"/>
    <col min="4091" max="4091" width="11.75" style="1" customWidth="1"/>
    <col min="4092" max="4092" width="11.625" style="1" customWidth="1"/>
    <col min="4093" max="4093" width="10.875" style="1" customWidth="1"/>
    <col min="4094" max="4094" width="11.75" style="1" customWidth="1"/>
    <col min="4095" max="4341" width="9.125" style="1"/>
    <col min="4342" max="4342" width="13.125" style="1" customWidth="1"/>
    <col min="4343" max="4343" width="22.75" style="1" customWidth="1"/>
    <col min="4344" max="4344" width="20.25" style="1" customWidth="1"/>
    <col min="4345" max="4345" width="11.625" style="1" customWidth="1"/>
    <col min="4346" max="4346" width="10.875" style="1" customWidth="1"/>
    <col min="4347" max="4347" width="11.75" style="1" customWidth="1"/>
    <col min="4348" max="4348" width="11.625" style="1" customWidth="1"/>
    <col min="4349" max="4349" width="10.875" style="1" customWidth="1"/>
    <col min="4350" max="4350" width="11.75" style="1" customWidth="1"/>
    <col min="4351" max="4597" width="9.125" style="1"/>
    <col min="4598" max="4598" width="13.125" style="1" customWidth="1"/>
    <col min="4599" max="4599" width="22.75" style="1" customWidth="1"/>
    <col min="4600" max="4600" width="20.25" style="1" customWidth="1"/>
    <col min="4601" max="4601" width="11.625" style="1" customWidth="1"/>
    <col min="4602" max="4602" width="10.875" style="1" customWidth="1"/>
    <col min="4603" max="4603" width="11.75" style="1" customWidth="1"/>
    <col min="4604" max="4604" width="11.625" style="1" customWidth="1"/>
    <col min="4605" max="4605" width="10.875" style="1" customWidth="1"/>
    <col min="4606" max="4606" width="11.75" style="1" customWidth="1"/>
    <col min="4607" max="4853" width="9.125" style="1"/>
    <col min="4854" max="4854" width="13.125" style="1" customWidth="1"/>
    <col min="4855" max="4855" width="22.75" style="1" customWidth="1"/>
    <col min="4856" max="4856" width="20.25" style="1" customWidth="1"/>
    <col min="4857" max="4857" width="11.625" style="1" customWidth="1"/>
    <col min="4858" max="4858" width="10.875" style="1" customWidth="1"/>
    <col min="4859" max="4859" width="11.75" style="1" customWidth="1"/>
    <col min="4860" max="4860" width="11.625" style="1" customWidth="1"/>
    <col min="4861" max="4861" width="10.875" style="1" customWidth="1"/>
    <col min="4862" max="4862" width="11.75" style="1" customWidth="1"/>
    <col min="4863" max="5109" width="9.125" style="1"/>
    <col min="5110" max="5110" width="13.125" style="1" customWidth="1"/>
    <col min="5111" max="5111" width="22.75" style="1" customWidth="1"/>
    <col min="5112" max="5112" width="20.25" style="1" customWidth="1"/>
    <col min="5113" max="5113" width="11.625" style="1" customWidth="1"/>
    <col min="5114" max="5114" width="10.875" style="1" customWidth="1"/>
    <col min="5115" max="5115" width="11.75" style="1" customWidth="1"/>
    <col min="5116" max="5116" width="11.625" style="1" customWidth="1"/>
    <col min="5117" max="5117" width="10.875" style="1" customWidth="1"/>
    <col min="5118" max="5118" width="11.75" style="1" customWidth="1"/>
    <col min="5119" max="5365" width="9.125" style="1"/>
    <col min="5366" max="5366" width="13.125" style="1" customWidth="1"/>
    <col min="5367" max="5367" width="22.75" style="1" customWidth="1"/>
    <col min="5368" max="5368" width="20.25" style="1" customWidth="1"/>
    <col min="5369" max="5369" width="11.625" style="1" customWidth="1"/>
    <col min="5370" max="5370" width="10.875" style="1" customWidth="1"/>
    <col min="5371" max="5371" width="11.75" style="1" customWidth="1"/>
    <col min="5372" max="5372" width="11.625" style="1" customWidth="1"/>
    <col min="5373" max="5373" width="10.875" style="1" customWidth="1"/>
    <col min="5374" max="5374" width="11.75" style="1" customWidth="1"/>
    <col min="5375" max="5621" width="9.125" style="1"/>
    <col min="5622" max="5622" width="13.125" style="1" customWidth="1"/>
    <col min="5623" max="5623" width="22.75" style="1" customWidth="1"/>
    <col min="5624" max="5624" width="20.25" style="1" customWidth="1"/>
    <col min="5625" max="5625" width="11.625" style="1" customWidth="1"/>
    <col min="5626" max="5626" width="10.875" style="1" customWidth="1"/>
    <col min="5627" max="5627" width="11.75" style="1" customWidth="1"/>
    <col min="5628" max="5628" width="11.625" style="1" customWidth="1"/>
    <col min="5629" max="5629" width="10.875" style="1" customWidth="1"/>
    <col min="5630" max="5630" width="11.75" style="1" customWidth="1"/>
    <col min="5631" max="5877" width="9.125" style="1"/>
    <col min="5878" max="5878" width="13.125" style="1" customWidth="1"/>
    <col min="5879" max="5879" width="22.75" style="1" customWidth="1"/>
    <col min="5880" max="5880" width="20.25" style="1" customWidth="1"/>
    <col min="5881" max="5881" width="11.625" style="1" customWidth="1"/>
    <col min="5882" max="5882" width="10.875" style="1" customWidth="1"/>
    <col min="5883" max="5883" width="11.75" style="1" customWidth="1"/>
    <col min="5884" max="5884" width="11.625" style="1" customWidth="1"/>
    <col min="5885" max="5885" width="10.875" style="1" customWidth="1"/>
    <col min="5886" max="5886" width="11.75" style="1" customWidth="1"/>
    <col min="5887" max="6133" width="9.125" style="1"/>
    <col min="6134" max="6134" width="13.125" style="1" customWidth="1"/>
    <col min="6135" max="6135" width="22.75" style="1" customWidth="1"/>
    <col min="6136" max="6136" width="20.25" style="1" customWidth="1"/>
    <col min="6137" max="6137" width="11.625" style="1" customWidth="1"/>
    <col min="6138" max="6138" width="10.875" style="1" customWidth="1"/>
    <col min="6139" max="6139" width="11.75" style="1" customWidth="1"/>
    <col min="6140" max="6140" width="11.625" style="1" customWidth="1"/>
    <col min="6141" max="6141" width="10.875" style="1" customWidth="1"/>
    <col min="6142" max="6142" width="11.75" style="1" customWidth="1"/>
    <col min="6143" max="6389" width="9.125" style="1"/>
    <col min="6390" max="6390" width="13.125" style="1" customWidth="1"/>
    <col min="6391" max="6391" width="22.75" style="1" customWidth="1"/>
    <col min="6392" max="6392" width="20.25" style="1" customWidth="1"/>
    <col min="6393" max="6393" width="11.625" style="1" customWidth="1"/>
    <col min="6394" max="6394" width="10.875" style="1" customWidth="1"/>
    <col min="6395" max="6395" width="11.75" style="1" customWidth="1"/>
    <col min="6396" max="6396" width="11.625" style="1" customWidth="1"/>
    <col min="6397" max="6397" width="10.875" style="1" customWidth="1"/>
    <col min="6398" max="6398" width="11.75" style="1" customWidth="1"/>
    <col min="6399" max="6645" width="9.125" style="1"/>
    <col min="6646" max="6646" width="13.125" style="1" customWidth="1"/>
    <col min="6647" max="6647" width="22.75" style="1" customWidth="1"/>
    <col min="6648" max="6648" width="20.25" style="1" customWidth="1"/>
    <col min="6649" max="6649" width="11.625" style="1" customWidth="1"/>
    <col min="6650" max="6650" width="10.875" style="1" customWidth="1"/>
    <col min="6651" max="6651" width="11.75" style="1" customWidth="1"/>
    <col min="6652" max="6652" width="11.625" style="1" customWidth="1"/>
    <col min="6653" max="6653" width="10.875" style="1" customWidth="1"/>
    <col min="6654" max="6654" width="11.75" style="1" customWidth="1"/>
    <col min="6655" max="6901" width="9.125" style="1"/>
    <col min="6902" max="6902" width="13.125" style="1" customWidth="1"/>
    <col min="6903" max="6903" width="22.75" style="1" customWidth="1"/>
    <col min="6904" max="6904" width="20.25" style="1" customWidth="1"/>
    <col min="6905" max="6905" width="11.625" style="1" customWidth="1"/>
    <col min="6906" max="6906" width="10.875" style="1" customWidth="1"/>
    <col min="6907" max="6907" width="11.75" style="1" customWidth="1"/>
    <col min="6908" max="6908" width="11.625" style="1" customWidth="1"/>
    <col min="6909" max="6909" width="10.875" style="1" customWidth="1"/>
    <col min="6910" max="6910" width="11.75" style="1" customWidth="1"/>
    <col min="6911" max="7157" width="9.125" style="1"/>
    <col min="7158" max="7158" width="13.125" style="1" customWidth="1"/>
    <col min="7159" max="7159" width="22.75" style="1" customWidth="1"/>
    <col min="7160" max="7160" width="20.25" style="1" customWidth="1"/>
    <col min="7161" max="7161" width="11.625" style="1" customWidth="1"/>
    <col min="7162" max="7162" width="10.875" style="1" customWidth="1"/>
    <col min="7163" max="7163" width="11.75" style="1" customWidth="1"/>
    <col min="7164" max="7164" width="11.625" style="1" customWidth="1"/>
    <col min="7165" max="7165" width="10.875" style="1" customWidth="1"/>
    <col min="7166" max="7166" width="11.75" style="1" customWidth="1"/>
    <col min="7167" max="7413" width="9.125" style="1"/>
    <col min="7414" max="7414" width="13.125" style="1" customWidth="1"/>
    <col min="7415" max="7415" width="22.75" style="1" customWidth="1"/>
    <col min="7416" max="7416" width="20.25" style="1" customWidth="1"/>
    <col min="7417" max="7417" width="11.625" style="1" customWidth="1"/>
    <col min="7418" max="7418" width="10.875" style="1" customWidth="1"/>
    <col min="7419" max="7419" width="11.75" style="1" customWidth="1"/>
    <col min="7420" max="7420" width="11.625" style="1" customWidth="1"/>
    <col min="7421" max="7421" width="10.875" style="1" customWidth="1"/>
    <col min="7422" max="7422" width="11.75" style="1" customWidth="1"/>
    <col min="7423" max="7669" width="9.125" style="1"/>
    <col min="7670" max="7670" width="13.125" style="1" customWidth="1"/>
    <col min="7671" max="7671" width="22.75" style="1" customWidth="1"/>
    <col min="7672" max="7672" width="20.25" style="1" customWidth="1"/>
    <col min="7673" max="7673" width="11.625" style="1" customWidth="1"/>
    <col min="7674" max="7674" width="10.875" style="1" customWidth="1"/>
    <col min="7675" max="7675" width="11.75" style="1" customWidth="1"/>
    <col min="7676" max="7676" width="11.625" style="1" customWidth="1"/>
    <col min="7677" max="7677" width="10.875" style="1" customWidth="1"/>
    <col min="7678" max="7678" width="11.75" style="1" customWidth="1"/>
    <col min="7679" max="7925" width="9.125" style="1"/>
    <col min="7926" max="7926" width="13.125" style="1" customWidth="1"/>
    <col min="7927" max="7927" width="22.75" style="1" customWidth="1"/>
    <col min="7928" max="7928" width="20.25" style="1" customWidth="1"/>
    <col min="7929" max="7929" width="11.625" style="1" customWidth="1"/>
    <col min="7930" max="7930" width="10.875" style="1" customWidth="1"/>
    <col min="7931" max="7931" width="11.75" style="1" customWidth="1"/>
    <col min="7932" max="7932" width="11.625" style="1" customWidth="1"/>
    <col min="7933" max="7933" width="10.875" style="1" customWidth="1"/>
    <col min="7934" max="7934" width="11.75" style="1" customWidth="1"/>
    <col min="7935" max="8181" width="9.125" style="1"/>
    <col min="8182" max="8182" width="13.125" style="1" customWidth="1"/>
    <col min="8183" max="8183" width="22.75" style="1" customWidth="1"/>
    <col min="8184" max="8184" width="20.25" style="1" customWidth="1"/>
    <col min="8185" max="8185" width="11.625" style="1" customWidth="1"/>
    <col min="8186" max="8186" width="10.875" style="1" customWidth="1"/>
    <col min="8187" max="8187" width="11.75" style="1" customWidth="1"/>
    <col min="8188" max="8188" width="11.625" style="1" customWidth="1"/>
    <col min="8189" max="8189" width="10.875" style="1" customWidth="1"/>
    <col min="8190" max="8190" width="11.75" style="1" customWidth="1"/>
    <col min="8191" max="8437" width="9.125" style="1"/>
    <col min="8438" max="8438" width="13.125" style="1" customWidth="1"/>
    <col min="8439" max="8439" width="22.75" style="1" customWidth="1"/>
    <col min="8440" max="8440" width="20.25" style="1" customWidth="1"/>
    <col min="8441" max="8441" width="11.625" style="1" customWidth="1"/>
    <col min="8442" max="8442" width="10.875" style="1" customWidth="1"/>
    <col min="8443" max="8443" width="11.75" style="1" customWidth="1"/>
    <col min="8444" max="8444" width="11.625" style="1" customWidth="1"/>
    <col min="8445" max="8445" width="10.875" style="1" customWidth="1"/>
    <col min="8446" max="8446" width="11.75" style="1" customWidth="1"/>
    <col min="8447" max="8693" width="9.125" style="1"/>
    <col min="8694" max="8694" width="13.125" style="1" customWidth="1"/>
    <col min="8695" max="8695" width="22.75" style="1" customWidth="1"/>
    <col min="8696" max="8696" width="20.25" style="1" customWidth="1"/>
    <col min="8697" max="8697" width="11.625" style="1" customWidth="1"/>
    <col min="8698" max="8698" width="10.875" style="1" customWidth="1"/>
    <col min="8699" max="8699" width="11.75" style="1" customWidth="1"/>
    <col min="8700" max="8700" width="11.625" style="1" customWidth="1"/>
    <col min="8701" max="8701" width="10.875" style="1" customWidth="1"/>
    <col min="8702" max="8702" width="11.75" style="1" customWidth="1"/>
    <col min="8703" max="8949" width="9.125" style="1"/>
    <col min="8950" max="8950" width="13.125" style="1" customWidth="1"/>
    <col min="8951" max="8951" width="22.75" style="1" customWidth="1"/>
    <col min="8952" max="8952" width="20.25" style="1" customWidth="1"/>
    <col min="8953" max="8953" width="11.625" style="1" customWidth="1"/>
    <col min="8954" max="8954" width="10.875" style="1" customWidth="1"/>
    <col min="8955" max="8955" width="11.75" style="1" customWidth="1"/>
    <col min="8956" max="8956" width="11.625" style="1" customWidth="1"/>
    <col min="8957" max="8957" width="10.875" style="1" customWidth="1"/>
    <col min="8958" max="8958" width="11.75" style="1" customWidth="1"/>
    <col min="8959" max="9205" width="9.125" style="1"/>
    <col min="9206" max="9206" width="13.125" style="1" customWidth="1"/>
    <col min="9207" max="9207" width="22.75" style="1" customWidth="1"/>
    <col min="9208" max="9208" width="20.25" style="1" customWidth="1"/>
    <col min="9209" max="9209" width="11.625" style="1" customWidth="1"/>
    <col min="9210" max="9210" width="10.875" style="1" customWidth="1"/>
    <col min="9211" max="9211" width="11.75" style="1" customWidth="1"/>
    <col min="9212" max="9212" width="11.625" style="1" customWidth="1"/>
    <col min="9213" max="9213" width="10.875" style="1" customWidth="1"/>
    <col min="9214" max="9214" width="11.75" style="1" customWidth="1"/>
    <col min="9215" max="9461" width="9.125" style="1"/>
    <col min="9462" max="9462" width="13.125" style="1" customWidth="1"/>
    <col min="9463" max="9463" width="22.75" style="1" customWidth="1"/>
    <col min="9464" max="9464" width="20.25" style="1" customWidth="1"/>
    <col min="9465" max="9465" width="11.625" style="1" customWidth="1"/>
    <col min="9466" max="9466" width="10.875" style="1" customWidth="1"/>
    <col min="9467" max="9467" width="11.75" style="1" customWidth="1"/>
    <col min="9468" max="9468" width="11.625" style="1" customWidth="1"/>
    <col min="9469" max="9469" width="10.875" style="1" customWidth="1"/>
    <col min="9470" max="9470" width="11.75" style="1" customWidth="1"/>
    <col min="9471" max="9717" width="9.125" style="1"/>
    <col min="9718" max="9718" width="13.125" style="1" customWidth="1"/>
    <col min="9719" max="9719" width="22.75" style="1" customWidth="1"/>
    <col min="9720" max="9720" width="20.25" style="1" customWidth="1"/>
    <col min="9721" max="9721" width="11.625" style="1" customWidth="1"/>
    <col min="9722" max="9722" width="10.875" style="1" customWidth="1"/>
    <col min="9723" max="9723" width="11.75" style="1" customWidth="1"/>
    <col min="9724" max="9724" width="11.625" style="1" customWidth="1"/>
    <col min="9725" max="9725" width="10.875" style="1" customWidth="1"/>
    <col min="9726" max="9726" width="11.75" style="1" customWidth="1"/>
    <col min="9727" max="9973" width="9.125" style="1"/>
    <col min="9974" max="9974" width="13.125" style="1" customWidth="1"/>
    <col min="9975" max="9975" width="22.75" style="1" customWidth="1"/>
    <col min="9976" max="9976" width="20.25" style="1" customWidth="1"/>
    <col min="9977" max="9977" width="11.625" style="1" customWidth="1"/>
    <col min="9978" max="9978" width="10.875" style="1" customWidth="1"/>
    <col min="9979" max="9979" width="11.75" style="1" customWidth="1"/>
    <col min="9980" max="9980" width="11.625" style="1" customWidth="1"/>
    <col min="9981" max="9981" width="10.875" style="1" customWidth="1"/>
    <col min="9982" max="9982" width="11.75" style="1" customWidth="1"/>
    <col min="9983" max="10229" width="9.125" style="1"/>
    <col min="10230" max="10230" width="13.125" style="1" customWidth="1"/>
    <col min="10231" max="10231" width="22.75" style="1" customWidth="1"/>
    <col min="10232" max="10232" width="20.25" style="1" customWidth="1"/>
    <col min="10233" max="10233" width="11.625" style="1" customWidth="1"/>
    <col min="10234" max="10234" width="10.875" style="1" customWidth="1"/>
    <col min="10235" max="10235" width="11.75" style="1" customWidth="1"/>
    <col min="10236" max="10236" width="11.625" style="1" customWidth="1"/>
    <col min="10237" max="10237" width="10.875" style="1" customWidth="1"/>
    <col min="10238" max="10238" width="11.75" style="1" customWidth="1"/>
    <col min="10239" max="10485" width="9.125" style="1"/>
    <col min="10486" max="10486" width="13.125" style="1" customWidth="1"/>
    <col min="10487" max="10487" width="22.75" style="1" customWidth="1"/>
    <col min="10488" max="10488" width="20.25" style="1" customWidth="1"/>
    <col min="10489" max="10489" width="11.625" style="1" customWidth="1"/>
    <col min="10490" max="10490" width="10.875" style="1" customWidth="1"/>
    <col min="10491" max="10491" width="11.75" style="1" customWidth="1"/>
    <col min="10492" max="10492" width="11.625" style="1" customWidth="1"/>
    <col min="10493" max="10493" width="10.875" style="1" customWidth="1"/>
    <col min="10494" max="10494" width="11.75" style="1" customWidth="1"/>
    <col min="10495" max="10741" width="9.125" style="1"/>
    <col min="10742" max="10742" width="13.125" style="1" customWidth="1"/>
    <col min="10743" max="10743" width="22.75" style="1" customWidth="1"/>
    <col min="10744" max="10744" width="20.25" style="1" customWidth="1"/>
    <col min="10745" max="10745" width="11.625" style="1" customWidth="1"/>
    <col min="10746" max="10746" width="10.875" style="1" customWidth="1"/>
    <col min="10747" max="10747" width="11.75" style="1" customWidth="1"/>
    <col min="10748" max="10748" width="11.625" style="1" customWidth="1"/>
    <col min="10749" max="10749" width="10.875" style="1" customWidth="1"/>
    <col min="10750" max="10750" width="11.75" style="1" customWidth="1"/>
    <col min="10751" max="10997" width="9.125" style="1"/>
    <col min="10998" max="10998" width="13.125" style="1" customWidth="1"/>
    <col min="10999" max="10999" width="22.75" style="1" customWidth="1"/>
    <col min="11000" max="11000" width="20.25" style="1" customWidth="1"/>
    <col min="11001" max="11001" width="11.625" style="1" customWidth="1"/>
    <col min="11002" max="11002" width="10.875" style="1" customWidth="1"/>
    <col min="11003" max="11003" width="11.75" style="1" customWidth="1"/>
    <col min="11004" max="11004" width="11.625" style="1" customWidth="1"/>
    <col min="11005" max="11005" width="10.875" style="1" customWidth="1"/>
    <col min="11006" max="11006" width="11.75" style="1" customWidth="1"/>
    <col min="11007" max="11253" width="9.125" style="1"/>
    <col min="11254" max="11254" width="13.125" style="1" customWidth="1"/>
    <col min="11255" max="11255" width="22.75" style="1" customWidth="1"/>
    <col min="11256" max="11256" width="20.25" style="1" customWidth="1"/>
    <col min="11257" max="11257" width="11.625" style="1" customWidth="1"/>
    <col min="11258" max="11258" width="10.875" style="1" customWidth="1"/>
    <col min="11259" max="11259" width="11.75" style="1" customWidth="1"/>
    <col min="11260" max="11260" width="11.625" style="1" customWidth="1"/>
    <col min="11261" max="11261" width="10.875" style="1" customWidth="1"/>
    <col min="11262" max="11262" width="11.75" style="1" customWidth="1"/>
    <col min="11263" max="11509" width="9.125" style="1"/>
    <col min="11510" max="11510" width="13.125" style="1" customWidth="1"/>
    <col min="11511" max="11511" width="22.75" style="1" customWidth="1"/>
    <col min="11512" max="11512" width="20.25" style="1" customWidth="1"/>
    <col min="11513" max="11513" width="11.625" style="1" customWidth="1"/>
    <col min="11514" max="11514" width="10.875" style="1" customWidth="1"/>
    <col min="11515" max="11515" width="11.75" style="1" customWidth="1"/>
    <col min="11516" max="11516" width="11.625" style="1" customWidth="1"/>
    <col min="11517" max="11517" width="10.875" style="1" customWidth="1"/>
    <col min="11518" max="11518" width="11.75" style="1" customWidth="1"/>
    <col min="11519" max="11765" width="9.125" style="1"/>
    <col min="11766" max="11766" width="13.125" style="1" customWidth="1"/>
    <col min="11767" max="11767" width="22.75" style="1" customWidth="1"/>
    <col min="11768" max="11768" width="20.25" style="1" customWidth="1"/>
    <col min="11769" max="11769" width="11.625" style="1" customWidth="1"/>
    <col min="11770" max="11770" width="10.875" style="1" customWidth="1"/>
    <col min="11771" max="11771" width="11.75" style="1" customWidth="1"/>
    <col min="11772" max="11772" width="11.625" style="1" customWidth="1"/>
    <col min="11773" max="11773" width="10.875" style="1" customWidth="1"/>
    <col min="11774" max="11774" width="11.75" style="1" customWidth="1"/>
    <col min="11775" max="12021" width="9.125" style="1"/>
    <col min="12022" max="12022" width="13.125" style="1" customWidth="1"/>
    <col min="12023" max="12023" width="22.75" style="1" customWidth="1"/>
    <col min="12024" max="12024" width="20.25" style="1" customWidth="1"/>
    <col min="12025" max="12025" width="11.625" style="1" customWidth="1"/>
    <col min="12026" max="12026" width="10.875" style="1" customWidth="1"/>
    <col min="12027" max="12027" width="11.75" style="1" customWidth="1"/>
    <col min="12028" max="12028" width="11.625" style="1" customWidth="1"/>
    <col min="12029" max="12029" width="10.875" style="1" customWidth="1"/>
    <col min="12030" max="12030" width="11.75" style="1" customWidth="1"/>
    <col min="12031" max="12277" width="9.125" style="1"/>
    <col min="12278" max="12278" width="13.125" style="1" customWidth="1"/>
    <col min="12279" max="12279" width="22.75" style="1" customWidth="1"/>
    <col min="12280" max="12280" width="20.25" style="1" customWidth="1"/>
    <col min="12281" max="12281" width="11.625" style="1" customWidth="1"/>
    <col min="12282" max="12282" width="10.875" style="1" customWidth="1"/>
    <col min="12283" max="12283" width="11.75" style="1" customWidth="1"/>
    <col min="12284" max="12284" width="11.625" style="1" customWidth="1"/>
    <col min="12285" max="12285" width="10.875" style="1" customWidth="1"/>
    <col min="12286" max="12286" width="11.75" style="1" customWidth="1"/>
    <col min="12287" max="12533" width="9.125" style="1"/>
    <col min="12534" max="12534" width="13.125" style="1" customWidth="1"/>
    <col min="12535" max="12535" width="22.75" style="1" customWidth="1"/>
    <col min="12536" max="12536" width="20.25" style="1" customWidth="1"/>
    <col min="12537" max="12537" width="11.625" style="1" customWidth="1"/>
    <col min="12538" max="12538" width="10.875" style="1" customWidth="1"/>
    <col min="12539" max="12539" width="11.75" style="1" customWidth="1"/>
    <col min="12540" max="12540" width="11.625" style="1" customWidth="1"/>
    <col min="12541" max="12541" width="10.875" style="1" customWidth="1"/>
    <col min="12542" max="12542" width="11.75" style="1" customWidth="1"/>
    <col min="12543" max="12789" width="9.125" style="1"/>
    <col min="12790" max="12790" width="13.125" style="1" customWidth="1"/>
    <col min="12791" max="12791" width="22.75" style="1" customWidth="1"/>
    <col min="12792" max="12792" width="20.25" style="1" customWidth="1"/>
    <col min="12793" max="12793" width="11.625" style="1" customWidth="1"/>
    <col min="12794" max="12794" width="10.875" style="1" customWidth="1"/>
    <col min="12795" max="12795" width="11.75" style="1" customWidth="1"/>
    <col min="12796" max="12796" width="11.625" style="1" customWidth="1"/>
    <col min="12797" max="12797" width="10.875" style="1" customWidth="1"/>
    <col min="12798" max="12798" width="11.75" style="1" customWidth="1"/>
    <col min="12799" max="13045" width="9.125" style="1"/>
    <col min="13046" max="13046" width="13.125" style="1" customWidth="1"/>
    <col min="13047" max="13047" width="22.75" style="1" customWidth="1"/>
    <col min="13048" max="13048" width="20.25" style="1" customWidth="1"/>
    <col min="13049" max="13049" width="11.625" style="1" customWidth="1"/>
    <col min="13050" max="13050" width="10.875" style="1" customWidth="1"/>
    <col min="13051" max="13051" width="11.75" style="1" customWidth="1"/>
    <col min="13052" max="13052" width="11.625" style="1" customWidth="1"/>
    <col min="13053" max="13053" width="10.875" style="1" customWidth="1"/>
    <col min="13054" max="13054" width="11.75" style="1" customWidth="1"/>
    <col min="13055" max="13301" width="9.125" style="1"/>
    <col min="13302" max="13302" width="13.125" style="1" customWidth="1"/>
    <col min="13303" max="13303" width="22.75" style="1" customWidth="1"/>
    <col min="13304" max="13304" width="20.25" style="1" customWidth="1"/>
    <col min="13305" max="13305" width="11.625" style="1" customWidth="1"/>
    <col min="13306" max="13306" width="10.875" style="1" customWidth="1"/>
    <col min="13307" max="13307" width="11.75" style="1" customWidth="1"/>
    <col min="13308" max="13308" width="11.625" style="1" customWidth="1"/>
    <col min="13309" max="13309" width="10.875" style="1" customWidth="1"/>
    <col min="13310" max="13310" width="11.75" style="1" customWidth="1"/>
    <col min="13311" max="13557" width="9.125" style="1"/>
    <col min="13558" max="13558" width="13.125" style="1" customWidth="1"/>
    <col min="13559" max="13559" width="22.75" style="1" customWidth="1"/>
    <col min="13560" max="13560" width="20.25" style="1" customWidth="1"/>
    <col min="13561" max="13561" width="11.625" style="1" customWidth="1"/>
    <col min="13562" max="13562" width="10.875" style="1" customWidth="1"/>
    <col min="13563" max="13563" width="11.75" style="1" customWidth="1"/>
    <col min="13564" max="13564" width="11.625" style="1" customWidth="1"/>
    <col min="13565" max="13565" width="10.875" style="1" customWidth="1"/>
    <col min="13566" max="13566" width="11.75" style="1" customWidth="1"/>
    <col min="13567" max="13813" width="9.125" style="1"/>
    <col min="13814" max="13814" width="13.125" style="1" customWidth="1"/>
    <col min="13815" max="13815" width="22.75" style="1" customWidth="1"/>
    <col min="13816" max="13816" width="20.25" style="1" customWidth="1"/>
    <col min="13817" max="13817" width="11.625" style="1" customWidth="1"/>
    <col min="13818" max="13818" width="10.875" style="1" customWidth="1"/>
    <col min="13819" max="13819" width="11.75" style="1" customWidth="1"/>
    <col min="13820" max="13820" width="11.625" style="1" customWidth="1"/>
    <col min="13821" max="13821" width="10.875" style="1" customWidth="1"/>
    <col min="13822" max="13822" width="11.75" style="1" customWidth="1"/>
    <col min="13823" max="14069" width="9.125" style="1"/>
    <col min="14070" max="14070" width="13.125" style="1" customWidth="1"/>
    <col min="14071" max="14071" width="22.75" style="1" customWidth="1"/>
    <col min="14072" max="14072" width="20.25" style="1" customWidth="1"/>
    <col min="14073" max="14073" width="11.625" style="1" customWidth="1"/>
    <col min="14074" max="14074" width="10.875" style="1" customWidth="1"/>
    <col min="14075" max="14075" width="11.75" style="1" customWidth="1"/>
    <col min="14076" max="14076" width="11.625" style="1" customWidth="1"/>
    <col min="14077" max="14077" width="10.875" style="1" customWidth="1"/>
    <col min="14078" max="14078" width="11.75" style="1" customWidth="1"/>
    <col min="14079" max="14325" width="9.125" style="1"/>
    <col min="14326" max="14326" width="13.125" style="1" customWidth="1"/>
    <col min="14327" max="14327" width="22.75" style="1" customWidth="1"/>
    <col min="14328" max="14328" width="20.25" style="1" customWidth="1"/>
    <col min="14329" max="14329" width="11.625" style="1" customWidth="1"/>
    <col min="14330" max="14330" width="10.875" style="1" customWidth="1"/>
    <col min="14331" max="14331" width="11.75" style="1" customWidth="1"/>
    <col min="14332" max="14332" width="11.625" style="1" customWidth="1"/>
    <col min="14333" max="14333" width="10.875" style="1" customWidth="1"/>
    <col min="14334" max="14334" width="11.75" style="1" customWidth="1"/>
    <col min="14335" max="14581" width="9.125" style="1"/>
    <col min="14582" max="14582" width="13.125" style="1" customWidth="1"/>
    <col min="14583" max="14583" width="22.75" style="1" customWidth="1"/>
    <col min="14584" max="14584" width="20.25" style="1" customWidth="1"/>
    <col min="14585" max="14585" width="11.625" style="1" customWidth="1"/>
    <col min="14586" max="14586" width="10.875" style="1" customWidth="1"/>
    <col min="14587" max="14587" width="11.75" style="1" customWidth="1"/>
    <col min="14588" max="14588" width="11.625" style="1" customWidth="1"/>
    <col min="14589" max="14589" width="10.875" style="1" customWidth="1"/>
    <col min="14590" max="14590" width="11.75" style="1" customWidth="1"/>
    <col min="14591" max="14837" width="9.125" style="1"/>
    <col min="14838" max="14838" width="13.125" style="1" customWidth="1"/>
    <col min="14839" max="14839" width="22.75" style="1" customWidth="1"/>
    <col min="14840" max="14840" width="20.25" style="1" customWidth="1"/>
    <col min="14841" max="14841" width="11.625" style="1" customWidth="1"/>
    <col min="14842" max="14842" width="10.875" style="1" customWidth="1"/>
    <col min="14843" max="14843" width="11.75" style="1" customWidth="1"/>
    <col min="14844" max="14844" width="11.625" style="1" customWidth="1"/>
    <col min="14845" max="14845" width="10.875" style="1" customWidth="1"/>
    <col min="14846" max="14846" width="11.75" style="1" customWidth="1"/>
    <col min="14847" max="15093" width="9.125" style="1"/>
    <col min="15094" max="15094" width="13.125" style="1" customWidth="1"/>
    <col min="15095" max="15095" width="22.75" style="1" customWidth="1"/>
    <col min="15096" max="15096" width="20.25" style="1" customWidth="1"/>
    <col min="15097" max="15097" width="11.625" style="1" customWidth="1"/>
    <col min="15098" max="15098" width="10.875" style="1" customWidth="1"/>
    <col min="15099" max="15099" width="11.75" style="1" customWidth="1"/>
    <col min="15100" max="15100" width="11.625" style="1" customWidth="1"/>
    <col min="15101" max="15101" width="10.875" style="1" customWidth="1"/>
    <col min="15102" max="15102" width="11.75" style="1" customWidth="1"/>
    <col min="15103" max="15349" width="9.125" style="1"/>
    <col min="15350" max="15350" width="13.125" style="1" customWidth="1"/>
    <col min="15351" max="15351" width="22.75" style="1" customWidth="1"/>
    <col min="15352" max="15352" width="20.25" style="1" customWidth="1"/>
    <col min="15353" max="15353" width="11.625" style="1" customWidth="1"/>
    <col min="15354" max="15354" width="10.875" style="1" customWidth="1"/>
    <col min="15355" max="15355" width="11.75" style="1" customWidth="1"/>
    <col min="15356" max="15356" width="11.625" style="1" customWidth="1"/>
    <col min="15357" max="15357" width="10.875" style="1" customWidth="1"/>
    <col min="15358" max="15358" width="11.75" style="1" customWidth="1"/>
    <col min="15359" max="15605" width="9.125" style="1"/>
    <col min="15606" max="15606" width="13.125" style="1" customWidth="1"/>
    <col min="15607" max="15607" width="22.75" style="1" customWidth="1"/>
    <col min="15608" max="15608" width="20.25" style="1" customWidth="1"/>
    <col min="15609" max="15609" width="11.625" style="1" customWidth="1"/>
    <col min="15610" max="15610" width="10.875" style="1" customWidth="1"/>
    <col min="15611" max="15611" width="11.75" style="1" customWidth="1"/>
    <col min="15612" max="15612" width="11.625" style="1" customWidth="1"/>
    <col min="15613" max="15613" width="10.875" style="1" customWidth="1"/>
    <col min="15614" max="15614" width="11.75" style="1" customWidth="1"/>
    <col min="15615" max="15861" width="9.125" style="1"/>
    <col min="15862" max="15862" width="13.125" style="1" customWidth="1"/>
    <col min="15863" max="15863" width="22.75" style="1" customWidth="1"/>
    <col min="15864" max="15864" width="20.25" style="1" customWidth="1"/>
    <col min="15865" max="15865" width="11.625" style="1" customWidth="1"/>
    <col min="15866" max="15866" width="10.875" style="1" customWidth="1"/>
    <col min="15867" max="15867" width="11.75" style="1" customWidth="1"/>
    <col min="15868" max="15868" width="11.625" style="1" customWidth="1"/>
    <col min="15869" max="15869" width="10.875" style="1" customWidth="1"/>
    <col min="15870" max="15870" width="11.75" style="1" customWidth="1"/>
    <col min="15871" max="16117" width="9.125" style="1"/>
    <col min="16118" max="16118" width="13.125" style="1" customWidth="1"/>
    <col min="16119" max="16119" width="22.75" style="1" customWidth="1"/>
    <col min="16120" max="16120" width="20.25" style="1" customWidth="1"/>
    <col min="16121" max="16121" width="11.625" style="1" customWidth="1"/>
    <col min="16122" max="16122" width="10.875" style="1" customWidth="1"/>
    <col min="16123" max="16123" width="11.75" style="1" customWidth="1"/>
    <col min="16124" max="16124" width="11.625" style="1" customWidth="1"/>
    <col min="16125" max="16125" width="10.875" style="1" customWidth="1"/>
    <col min="16126" max="16126" width="11.75" style="1" customWidth="1"/>
    <col min="16127" max="16384" width="9.125" style="1"/>
  </cols>
  <sheetData>
    <row r="3" spans="1:7">
      <c r="A3" s="1" t="s">
        <v>20</v>
      </c>
      <c r="B3" s="1" t="s">
        <v>21</v>
      </c>
    </row>
    <row r="4" spans="1:7">
      <c r="A4" s="1" t="s">
        <v>22</v>
      </c>
      <c r="B4" s="1" t="s">
        <v>195</v>
      </c>
    </row>
    <row r="5" spans="1:7">
      <c r="A5" s="1" t="s">
        <v>23</v>
      </c>
      <c r="B5" s="1" t="s">
        <v>580</v>
      </c>
    </row>
    <row r="6" spans="1:7">
      <c r="A6" s="1" t="s">
        <v>24</v>
      </c>
      <c r="B6" s="1" t="s">
        <v>25</v>
      </c>
    </row>
    <row r="7" spans="1:7">
      <c r="A7" s="1" t="s">
        <v>26</v>
      </c>
      <c r="B7" s="1" t="s">
        <v>27</v>
      </c>
    </row>
    <row r="8" spans="1:7">
      <c r="A8" s="1" t="s">
        <v>28</v>
      </c>
      <c r="B8" s="1" t="s">
        <v>166</v>
      </c>
    </row>
    <row r="9" spans="1:7">
      <c r="A9" s="1" t="s">
        <v>29</v>
      </c>
      <c r="B9" s="1" t="s">
        <v>30</v>
      </c>
    </row>
    <row r="10" spans="1:7" ht="14.3">
      <c r="A10" s="1" t="s">
        <v>31</v>
      </c>
      <c r="B10" s="29" t="s">
        <v>32</v>
      </c>
    </row>
    <row r="11" spans="1:7">
      <c r="A11" s="1" t="s">
        <v>33</v>
      </c>
      <c r="B11" s="1" t="s">
        <v>34</v>
      </c>
    </row>
    <row r="13" spans="1:7" ht="14.3">
      <c r="A13" s="276" t="s">
        <v>35</v>
      </c>
      <c r="B13" s="280" t="s">
        <v>36</v>
      </c>
      <c r="C13" s="280" t="s">
        <v>37</v>
      </c>
      <c r="D13" s="224">
        <v>44743</v>
      </c>
      <c r="E13" s="224">
        <v>44835</v>
      </c>
      <c r="F13" s="352"/>
      <c r="G13" s="1"/>
    </row>
    <row r="14" spans="1:7" ht="14.3">
      <c r="A14" s="247"/>
      <c r="B14" s="159"/>
      <c r="C14" s="159"/>
      <c r="D14" s="241">
        <v>44834</v>
      </c>
      <c r="E14" s="241">
        <v>44916</v>
      </c>
      <c r="F14" s="352"/>
      <c r="G14" s="1"/>
    </row>
    <row r="15" spans="1:7" ht="14.3">
      <c r="A15" s="225" t="s">
        <v>44</v>
      </c>
      <c r="B15" s="353" t="s">
        <v>173</v>
      </c>
      <c r="C15" s="353" t="s">
        <v>38</v>
      </c>
      <c r="D15" s="206">
        <v>164</v>
      </c>
      <c r="E15" s="206">
        <v>133</v>
      </c>
      <c r="F15" s="354"/>
      <c r="G15" s="1"/>
    </row>
    <row r="16" spans="1:7" ht="14.3">
      <c r="A16" s="207" t="s">
        <v>45</v>
      </c>
      <c r="B16" s="355" t="s">
        <v>173</v>
      </c>
      <c r="C16" s="355" t="s">
        <v>39</v>
      </c>
      <c r="D16" s="206">
        <f>+D15</f>
        <v>164</v>
      </c>
      <c r="E16" s="206">
        <f>+E15</f>
        <v>133</v>
      </c>
      <c r="F16" s="354"/>
      <c r="G16" s="1"/>
    </row>
    <row r="17" spans="1:7" ht="14.3">
      <c r="A17" s="207" t="s">
        <v>44</v>
      </c>
      <c r="B17" s="355" t="s">
        <v>173</v>
      </c>
      <c r="C17" s="355" t="s">
        <v>40</v>
      </c>
      <c r="D17" s="206">
        <f>+D15+39</f>
        <v>203</v>
      </c>
      <c r="E17" s="206">
        <f>+E15+39</f>
        <v>172</v>
      </c>
      <c r="F17" s="354"/>
      <c r="G17" s="1"/>
    </row>
    <row r="18" spans="1:7" ht="14.3">
      <c r="A18" s="207" t="s">
        <v>44</v>
      </c>
      <c r="B18" s="355" t="s">
        <v>173</v>
      </c>
      <c r="C18" s="355" t="s">
        <v>41</v>
      </c>
      <c r="D18" s="206">
        <f>+D15+39</f>
        <v>203</v>
      </c>
      <c r="E18" s="206">
        <f>+E15+39</f>
        <v>172</v>
      </c>
      <c r="F18" s="354"/>
      <c r="G18" s="1"/>
    </row>
    <row r="19" spans="1:7" ht="14.3">
      <c r="A19" s="238" t="s">
        <v>44</v>
      </c>
      <c r="B19" s="356" t="s">
        <v>173</v>
      </c>
      <c r="C19" s="356" t="s">
        <v>42</v>
      </c>
      <c r="D19" s="357">
        <f>+D15+11</f>
        <v>175</v>
      </c>
      <c r="E19" s="357">
        <f>+E15+11</f>
        <v>144</v>
      </c>
      <c r="F19" s="354"/>
      <c r="G19" s="1"/>
    </row>
    <row r="20" spans="1:7" ht="14.3">
      <c r="A20" s="247" t="s">
        <v>44</v>
      </c>
      <c r="B20" s="353" t="s">
        <v>579</v>
      </c>
      <c r="C20" s="353" t="s">
        <v>38</v>
      </c>
      <c r="D20" s="358">
        <v>180</v>
      </c>
      <c r="E20" s="358">
        <v>148</v>
      </c>
      <c r="F20" s="354"/>
      <c r="G20" s="1"/>
    </row>
    <row r="21" spans="1:7" ht="14.3">
      <c r="A21" s="247" t="s">
        <v>45</v>
      </c>
      <c r="B21" s="355" t="s">
        <v>579</v>
      </c>
      <c r="C21" s="355" t="s">
        <v>39</v>
      </c>
      <c r="D21" s="206">
        <f>+D20</f>
        <v>180</v>
      </c>
      <c r="E21" s="206">
        <f>+E20</f>
        <v>148</v>
      </c>
      <c r="F21" s="354"/>
      <c r="G21" s="1"/>
    </row>
    <row r="22" spans="1:7" ht="14.3">
      <c r="A22" s="247" t="s">
        <v>44</v>
      </c>
      <c r="B22" s="355" t="s">
        <v>579</v>
      </c>
      <c r="C22" s="355" t="s">
        <v>40</v>
      </c>
      <c r="D22" s="206">
        <f>+D20+39</f>
        <v>219</v>
      </c>
      <c r="E22" s="206">
        <f>+E20+39</f>
        <v>187</v>
      </c>
      <c r="F22" s="354"/>
      <c r="G22" s="1"/>
    </row>
    <row r="23" spans="1:7" ht="14.3">
      <c r="A23" s="247" t="s">
        <v>44</v>
      </c>
      <c r="B23" s="355" t="s">
        <v>579</v>
      </c>
      <c r="C23" s="355" t="s">
        <v>41</v>
      </c>
      <c r="D23" s="206">
        <f>+D20+39</f>
        <v>219</v>
      </c>
      <c r="E23" s="206">
        <f>+E20+39</f>
        <v>187</v>
      </c>
      <c r="F23" s="354"/>
      <c r="G23" s="1"/>
    </row>
    <row r="24" spans="1:7" ht="14.3">
      <c r="A24" s="281" t="s">
        <v>44</v>
      </c>
      <c r="B24" s="356" t="s">
        <v>579</v>
      </c>
      <c r="C24" s="356" t="s">
        <v>42</v>
      </c>
      <c r="D24" s="357">
        <f>+D20+11</f>
        <v>191</v>
      </c>
      <c r="E24" s="357">
        <f>+E20+11</f>
        <v>159</v>
      </c>
      <c r="F24" s="354"/>
      <c r="G24" s="1"/>
    </row>
    <row r="25" spans="1:7" ht="14.3">
      <c r="A25" s="247" t="s">
        <v>44</v>
      </c>
      <c r="B25" s="353" t="s">
        <v>236</v>
      </c>
      <c r="C25" s="353" t="s">
        <v>38</v>
      </c>
      <c r="D25" s="358">
        <v>197</v>
      </c>
      <c r="E25" s="358">
        <v>166</v>
      </c>
      <c r="F25" s="354"/>
      <c r="G25" s="1"/>
    </row>
    <row r="26" spans="1:7" ht="14.3">
      <c r="A26" s="247" t="s">
        <v>45</v>
      </c>
      <c r="B26" s="355" t="s">
        <v>236</v>
      </c>
      <c r="C26" s="355" t="s">
        <v>39</v>
      </c>
      <c r="D26" s="206">
        <f>+D25</f>
        <v>197</v>
      </c>
      <c r="E26" s="206">
        <f>+E25</f>
        <v>166</v>
      </c>
      <c r="F26" s="354"/>
      <c r="G26" s="1"/>
    </row>
    <row r="27" spans="1:7" ht="14.3">
      <c r="A27" s="247" t="s">
        <v>44</v>
      </c>
      <c r="B27" s="355" t="s">
        <v>236</v>
      </c>
      <c r="C27" s="355" t="s">
        <v>40</v>
      </c>
      <c r="D27" s="206">
        <f>+D25+39</f>
        <v>236</v>
      </c>
      <c r="E27" s="206">
        <f>+E25+39</f>
        <v>205</v>
      </c>
      <c r="F27" s="354"/>
      <c r="G27" s="1"/>
    </row>
    <row r="28" spans="1:7" ht="14.3">
      <c r="A28" s="247" t="s">
        <v>44</v>
      </c>
      <c r="B28" s="355" t="s">
        <v>236</v>
      </c>
      <c r="C28" s="355" t="s">
        <v>41</v>
      </c>
      <c r="D28" s="206">
        <f>+D25+39</f>
        <v>236</v>
      </c>
      <c r="E28" s="206">
        <f>+E25+39</f>
        <v>205</v>
      </c>
      <c r="F28" s="354"/>
      <c r="G28" s="1"/>
    </row>
    <row r="29" spans="1:7" ht="14.3">
      <c r="A29" s="281" t="s">
        <v>44</v>
      </c>
      <c r="B29" s="356" t="s">
        <v>236</v>
      </c>
      <c r="C29" s="356" t="s">
        <v>42</v>
      </c>
      <c r="D29" s="357">
        <f>+D25+11</f>
        <v>208</v>
      </c>
      <c r="E29" s="357">
        <f>+E25+11</f>
        <v>177</v>
      </c>
      <c r="F29" s="354"/>
      <c r="G29" s="1"/>
    </row>
    <row r="30" spans="1:7" ht="14.3">
      <c r="A30" s="247" t="s">
        <v>44</v>
      </c>
      <c r="B30" s="353" t="s">
        <v>49</v>
      </c>
      <c r="C30" s="355" t="s">
        <v>38</v>
      </c>
      <c r="D30" s="206">
        <v>228</v>
      </c>
      <c r="E30" s="206">
        <v>197</v>
      </c>
      <c r="F30" s="354"/>
      <c r="G30" s="1"/>
    </row>
    <row r="31" spans="1:7" ht="14.3">
      <c r="A31" s="247" t="s">
        <v>45</v>
      </c>
      <c r="B31" s="355" t="s">
        <v>49</v>
      </c>
      <c r="C31" s="355" t="s">
        <v>39</v>
      </c>
      <c r="D31" s="206">
        <f>+D30</f>
        <v>228</v>
      </c>
      <c r="E31" s="206">
        <f>+E30</f>
        <v>197</v>
      </c>
      <c r="F31" s="354"/>
      <c r="G31" s="1"/>
    </row>
    <row r="32" spans="1:7" ht="14.3">
      <c r="A32" s="247" t="s">
        <v>44</v>
      </c>
      <c r="B32" s="355" t="s">
        <v>49</v>
      </c>
      <c r="C32" s="355" t="s">
        <v>40</v>
      </c>
      <c r="D32" s="206">
        <f>+D30+39</f>
        <v>267</v>
      </c>
      <c r="E32" s="206">
        <f>+E30+39</f>
        <v>236</v>
      </c>
      <c r="F32" s="354"/>
      <c r="G32" s="1"/>
    </row>
    <row r="33" spans="1:7" ht="14.3">
      <c r="A33" s="247" t="s">
        <v>44</v>
      </c>
      <c r="B33" s="355" t="s">
        <v>49</v>
      </c>
      <c r="C33" s="355" t="s">
        <v>41</v>
      </c>
      <c r="D33" s="206">
        <f>+D30+39</f>
        <v>267</v>
      </c>
      <c r="E33" s="206">
        <f>+E30+39</f>
        <v>236</v>
      </c>
      <c r="F33" s="354"/>
      <c r="G33" s="1"/>
    </row>
    <row r="34" spans="1:7" ht="14.3">
      <c r="A34" s="238" t="s">
        <v>44</v>
      </c>
      <c r="B34" s="356" t="s">
        <v>49</v>
      </c>
      <c r="C34" s="347" t="s">
        <v>42</v>
      </c>
      <c r="D34" s="357">
        <f>+D30+11</f>
        <v>239</v>
      </c>
      <c r="E34" s="357">
        <f>+E30+11</f>
        <v>208</v>
      </c>
      <c r="F34" s="354"/>
      <c r="G34" s="1"/>
    </row>
    <row r="35" spans="1:7" s="35" customFormat="1" ht="14.3">
      <c r="A35" s="359"/>
    </row>
    <row r="36" spans="1:7" ht="16.3">
      <c r="A36" s="360" t="s">
        <v>576</v>
      </c>
    </row>
    <row r="37" spans="1:7" ht="14.3">
      <c r="A37" s="361" t="s">
        <v>577</v>
      </c>
      <c r="F37" s="157"/>
    </row>
    <row r="38" spans="1:7" ht="16.3">
      <c r="A38" s="351" t="s">
        <v>578</v>
      </c>
    </row>
    <row r="39" spans="1:7">
      <c r="A39" s="1" t="s">
        <v>519</v>
      </c>
    </row>
    <row r="42" spans="1:7" ht="14.3">
      <c r="A42" s="282" t="s">
        <v>553</v>
      </c>
      <c r="B42" s="28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5"/>
  <sheetViews>
    <sheetView workbookViewId="0"/>
  </sheetViews>
  <sheetFormatPr defaultRowHeight="12.9"/>
  <cols>
    <col min="1" max="1" width="16.75" style="1" customWidth="1"/>
    <col min="2" max="2" width="22.75" style="1" customWidth="1"/>
    <col min="3" max="3" width="20.25" style="1" customWidth="1"/>
    <col min="4" max="4" width="12.125" style="1" customWidth="1"/>
    <col min="5" max="254" width="9.125" style="1"/>
    <col min="255" max="255" width="13.125" style="1" customWidth="1"/>
    <col min="256" max="256" width="22.75" style="1" customWidth="1"/>
    <col min="257" max="257" width="20.25" style="1" customWidth="1"/>
    <col min="258" max="258" width="12.125" style="1" customWidth="1"/>
    <col min="259" max="259" width="12.375" style="1" customWidth="1"/>
    <col min="260" max="260" width="11.25" style="1" customWidth="1"/>
    <col min="261" max="510" width="9.125" style="1"/>
    <col min="511" max="511" width="13.125" style="1" customWidth="1"/>
    <col min="512" max="512" width="22.75" style="1" customWidth="1"/>
    <col min="513" max="513" width="20.25" style="1" customWidth="1"/>
    <col min="514" max="514" width="12.125" style="1" customWidth="1"/>
    <col min="515" max="515" width="12.375" style="1" customWidth="1"/>
    <col min="516" max="516" width="11.25" style="1" customWidth="1"/>
    <col min="517" max="766" width="9.125" style="1"/>
    <col min="767" max="767" width="13.125" style="1" customWidth="1"/>
    <col min="768" max="768" width="22.75" style="1" customWidth="1"/>
    <col min="769" max="769" width="20.25" style="1" customWidth="1"/>
    <col min="770" max="770" width="12.125" style="1" customWidth="1"/>
    <col min="771" max="771" width="12.375" style="1" customWidth="1"/>
    <col min="772" max="772" width="11.25" style="1" customWidth="1"/>
    <col min="773" max="1022" width="9.125" style="1"/>
    <col min="1023" max="1023" width="13.125" style="1" customWidth="1"/>
    <col min="1024" max="1024" width="22.75" style="1" customWidth="1"/>
    <col min="1025" max="1025" width="20.25" style="1" customWidth="1"/>
    <col min="1026" max="1026" width="12.125" style="1" customWidth="1"/>
    <col min="1027" max="1027" width="12.375" style="1" customWidth="1"/>
    <col min="1028" max="1028" width="11.25" style="1" customWidth="1"/>
    <col min="1029" max="1278" width="9.125" style="1"/>
    <col min="1279" max="1279" width="13.125" style="1" customWidth="1"/>
    <col min="1280" max="1280" width="22.75" style="1" customWidth="1"/>
    <col min="1281" max="1281" width="20.25" style="1" customWidth="1"/>
    <col min="1282" max="1282" width="12.125" style="1" customWidth="1"/>
    <col min="1283" max="1283" width="12.375" style="1" customWidth="1"/>
    <col min="1284" max="1284" width="11.25" style="1" customWidth="1"/>
    <col min="1285" max="1534" width="9.125" style="1"/>
    <col min="1535" max="1535" width="13.125" style="1" customWidth="1"/>
    <col min="1536" max="1536" width="22.75" style="1" customWidth="1"/>
    <col min="1537" max="1537" width="20.25" style="1" customWidth="1"/>
    <col min="1538" max="1538" width="12.125" style="1" customWidth="1"/>
    <col min="1539" max="1539" width="12.375" style="1" customWidth="1"/>
    <col min="1540" max="1540" width="11.25" style="1" customWidth="1"/>
    <col min="1541" max="1790" width="9.125" style="1"/>
    <col min="1791" max="1791" width="13.125" style="1" customWidth="1"/>
    <col min="1792" max="1792" width="22.75" style="1" customWidth="1"/>
    <col min="1793" max="1793" width="20.25" style="1" customWidth="1"/>
    <col min="1794" max="1794" width="12.125" style="1" customWidth="1"/>
    <col min="1795" max="1795" width="12.375" style="1" customWidth="1"/>
    <col min="1796" max="1796" width="11.25" style="1" customWidth="1"/>
    <col min="1797" max="2046" width="9.125" style="1"/>
    <col min="2047" max="2047" width="13.125" style="1" customWidth="1"/>
    <col min="2048" max="2048" width="22.75" style="1" customWidth="1"/>
    <col min="2049" max="2049" width="20.25" style="1" customWidth="1"/>
    <col min="2050" max="2050" width="12.125" style="1" customWidth="1"/>
    <col min="2051" max="2051" width="12.375" style="1" customWidth="1"/>
    <col min="2052" max="2052" width="11.25" style="1" customWidth="1"/>
    <col min="2053" max="2302" width="9.125" style="1"/>
    <col min="2303" max="2303" width="13.125" style="1" customWidth="1"/>
    <col min="2304" max="2304" width="22.75" style="1" customWidth="1"/>
    <col min="2305" max="2305" width="20.25" style="1" customWidth="1"/>
    <col min="2306" max="2306" width="12.125" style="1" customWidth="1"/>
    <col min="2307" max="2307" width="12.375" style="1" customWidth="1"/>
    <col min="2308" max="2308" width="11.25" style="1" customWidth="1"/>
    <col min="2309" max="2558" width="9.125" style="1"/>
    <col min="2559" max="2559" width="13.125" style="1" customWidth="1"/>
    <col min="2560" max="2560" width="22.75" style="1" customWidth="1"/>
    <col min="2561" max="2561" width="20.25" style="1" customWidth="1"/>
    <col min="2562" max="2562" width="12.125" style="1" customWidth="1"/>
    <col min="2563" max="2563" width="12.375" style="1" customWidth="1"/>
    <col min="2564" max="2564" width="11.25" style="1" customWidth="1"/>
    <col min="2565" max="2814" width="9.125" style="1"/>
    <col min="2815" max="2815" width="13.125" style="1" customWidth="1"/>
    <col min="2816" max="2816" width="22.75" style="1" customWidth="1"/>
    <col min="2817" max="2817" width="20.25" style="1" customWidth="1"/>
    <col min="2818" max="2818" width="12.125" style="1" customWidth="1"/>
    <col min="2819" max="2819" width="12.375" style="1" customWidth="1"/>
    <col min="2820" max="2820" width="11.25" style="1" customWidth="1"/>
    <col min="2821" max="3070" width="9.125" style="1"/>
    <col min="3071" max="3071" width="13.125" style="1" customWidth="1"/>
    <col min="3072" max="3072" width="22.75" style="1" customWidth="1"/>
    <col min="3073" max="3073" width="20.25" style="1" customWidth="1"/>
    <col min="3074" max="3074" width="12.125" style="1" customWidth="1"/>
    <col min="3075" max="3075" width="12.375" style="1" customWidth="1"/>
    <col min="3076" max="3076" width="11.25" style="1" customWidth="1"/>
    <col min="3077" max="3326" width="9.125" style="1"/>
    <col min="3327" max="3327" width="13.125" style="1" customWidth="1"/>
    <col min="3328" max="3328" width="22.75" style="1" customWidth="1"/>
    <col min="3329" max="3329" width="20.25" style="1" customWidth="1"/>
    <col min="3330" max="3330" width="12.125" style="1" customWidth="1"/>
    <col min="3331" max="3331" width="12.375" style="1" customWidth="1"/>
    <col min="3332" max="3332" width="11.25" style="1" customWidth="1"/>
    <col min="3333" max="3582" width="9.125" style="1"/>
    <col min="3583" max="3583" width="13.125" style="1" customWidth="1"/>
    <col min="3584" max="3584" width="22.75" style="1" customWidth="1"/>
    <col min="3585" max="3585" width="20.25" style="1" customWidth="1"/>
    <col min="3586" max="3586" width="12.125" style="1" customWidth="1"/>
    <col min="3587" max="3587" width="12.375" style="1" customWidth="1"/>
    <col min="3588" max="3588" width="11.25" style="1" customWidth="1"/>
    <col min="3589" max="3838" width="9.125" style="1"/>
    <col min="3839" max="3839" width="13.125" style="1" customWidth="1"/>
    <col min="3840" max="3840" width="22.75" style="1" customWidth="1"/>
    <col min="3841" max="3841" width="20.25" style="1" customWidth="1"/>
    <col min="3842" max="3842" width="12.125" style="1" customWidth="1"/>
    <col min="3843" max="3843" width="12.375" style="1" customWidth="1"/>
    <col min="3844" max="3844" width="11.25" style="1" customWidth="1"/>
    <col min="3845" max="4094" width="9.125" style="1"/>
    <col min="4095" max="4095" width="13.125" style="1" customWidth="1"/>
    <col min="4096" max="4096" width="22.75" style="1" customWidth="1"/>
    <col min="4097" max="4097" width="20.25" style="1" customWidth="1"/>
    <col min="4098" max="4098" width="12.125" style="1" customWidth="1"/>
    <col min="4099" max="4099" width="12.375" style="1" customWidth="1"/>
    <col min="4100" max="4100" width="11.25" style="1" customWidth="1"/>
    <col min="4101" max="4350" width="9.125" style="1"/>
    <col min="4351" max="4351" width="13.125" style="1" customWidth="1"/>
    <col min="4352" max="4352" width="22.75" style="1" customWidth="1"/>
    <col min="4353" max="4353" width="20.25" style="1" customWidth="1"/>
    <col min="4354" max="4354" width="12.125" style="1" customWidth="1"/>
    <col min="4355" max="4355" width="12.375" style="1" customWidth="1"/>
    <col min="4356" max="4356" width="11.25" style="1" customWidth="1"/>
    <col min="4357" max="4606" width="9.125" style="1"/>
    <col min="4607" max="4607" width="13.125" style="1" customWidth="1"/>
    <col min="4608" max="4608" width="22.75" style="1" customWidth="1"/>
    <col min="4609" max="4609" width="20.25" style="1" customWidth="1"/>
    <col min="4610" max="4610" width="12.125" style="1" customWidth="1"/>
    <col min="4611" max="4611" width="12.375" style="1" customWidth="1"/>
    <col min="4612" max="4612" width="11.25" style="1" customWidth="1"/>
    <col min="4613" max="4862" width="9.125" style="1"/>
    <col min="4863" max="4863" width="13.125" style="1" customWidth="1"/>
    <col min="4864" max="4864" width="22.75" style="1" customWidth="1"/>
    <col min="4865" max="4865" width="20.25" style="1" customWidth="1"/>
    <col min="4866" max="4866" width="12.125" style="1" customWidth="1"/>
    <col min="4867" max="4867" width="12.375" style="1" customWidth="1"/>
    <col min="4868" max="4868" width="11.25" style="1" customWidth="1"/>
    <col min="4869" max="5118" width="9.125" style="1"/>
    <col min="5119" max="5119" width="13.125" style="1" customWidth="1"/>
    <col min="5120" max="5120" width="22.75" style="1" customWidth="1"/>
    <col min="5121" max="5121" width="20.25" style="1" customWidth="1"/>
    <col min="5122" max="5122" width="12.125" style="1" customWidth="1"/>
    <col min="5123" max="5123" width="12.375" style="1" customWidth="1"/>
    <col min="5124" max="5124" width="11.25" style="1" customWidth="1"/>
    <col min="5125" max="5374" width="9.125" style="1"/>
    <col min="5375" max="5375" width="13.125" style="1" customWidth="1"/>
    <col min="5376" max="5376" width="22.75" style="1" customWidth="1"/>
    <col min="5377" max="5377" width="20.25" style="1" customWidth="1"/>
    <col min="5378" max="5378" width="12.125" style="1" customWidth="1"/>
    <col min="5379" max="5379" width="12.375" style="1" customWidth="1"/>
    <col min="5380" max="5380" width="11.25" style="1" customWidth="1"/>
    <col min="5381" max="5630" width="9.125" style="1"/>
    <col min="5631" max="5631" width="13.125" style="1" customWidth="1"/>
    <col min="5632" max="5632" width="22.75" style="1" customWidth="1"/>
    <col min="5633" max="5633" width="20.25" style="1" customWidth="1"/>
    <col min="5634" max="5634" width="12.125" style="1" customWidth="1"/>
    <col min="5635" max="5635" width="12.375" style="1" customWidth="1"/>
    <col min="5636" max="5636" width="11.25" style="1" customWidth="1"/>
    <col min="5637" max="5886" width="9.125" style="1"/>
    <col min="5887" max="5887" width="13.125" style="1" customWidth="1"/>
    <col min="5888" max="5888" width="22.75" style="1" customWidth="1"/>
    <col min="5889" max="5889" width="20.25" style="1" customWidth="1"/>
    <col min="5890" max="5890" width="12.125" style="1" customWidth="1"/>
    <col min="5891" max="5891" width="12.375" style="1" customWidth="1"/>
    <col min="5892" max="5892" width="11.25" style="1" customWidth="1"/>
    <col min="5893" max="6142" width="9.125" style="1"/>
    <col min="6143" max="6143" width="13.125" style="1" customWidth="1"/>
    <col min="6144" max="6144" width="22.75" style="1" customWidth="1"/>
    <col min="6145" max="6145" width="20.25" style="1" customWidth="1"/>
    <col min="6146" max="6146" width="12.125" style="1" customWidth="1"/>
    <col min="6147" max="6147" width="12.375" style="1" customWidth="1"/>
    <col min="6148" max="6148" width="11.25" style="1" customWidth="1"/>
    <col min="6149" max="6398" width="9.125" style="1"/>
    <col min="6399" max="6399" width="13.125" style="1" customWidth="1"/>
    <col min="6400" max="6400" width="22.75" style="1" customWidth="1"/>
    <col min="6401" max="6401" width="20.25" style="1" customWidth="1"/>
    <col min="6402" max="6402" width="12.125" style="1" customWidth="1"/>
    <col min="6403" max="6403" width="12.375" style="1" customWidth="1"/>
    <col min="6404" max="6404" width="11.25" style="1" customWidth="1"/>
    <col min="6405" max="6654" width="9.125" style="1"/>
    <col min="6655" max="6655" width="13.125" style="1" customWidth="1"/>
    <col min="6656" max="6656" width="22.75" style="1" customWidth="1"/>
    <col min="6657" max="6657" width="20.25" style="1" customWidth="1"/>
    <col min="6658" max="6658" width="12.125" style="1" customWidth="1"/>
    <col min="6659" max="6659" width="12.375" style="1" customWidth="1"/>
    <col min="6660" max="6660" width="11.25" style="1" customWidth="1"/>
    <col min="6661" max="6910" width="9.125" style="1"/>
    <col min="6911" max="6911" width="13.125" style="1" customWidth="1"/>
    <col min="6912" max="6912" width="22.75" style="1" customWidth="1"/>
    <col min="6913" max="6913" width="20.25" style="1" customWidth="1"/>
    <col min="6914" max="6914" width="12.125" style="1" customWidth="1"/>
    <col min="6915" max="6915" width="12.375" style="1" customWidth="1"/>
    <col min="6916" max="6916" width="11.25" style="1" customWidth="1"/>
    <col min="6917" max="7166" width="9.125" style="1"/>
    <col min="7167" max="7167" width="13.125" style="1" customWidth="1"/>
    <col min="7168" max="7168" width="22.75" style="1" customWidth="1"/>
    <col min="7169" max="7169" width="20.25" style="1" customWidth="1"/>
    <col min="7170" max="7170" width="12.125" style="1" customWidth="1"/>
    <col min="7171" max="7171" width="12.375" style="1" customWidth="1"/>
    <col min="7172" max="7172" width="11.25" style="1" customWidth="1"/>
    <col min="7173" max="7422" width="9.125" style="1"/>
    <col min="7423" max="7423" width="13.125" style="1" customWidth="1"/>
    <col min="7424" max="7424" width="22.75" style="1" customWidth="1"/>
    <col min="7425" max="7425" width="20.25" style="1" customWidth="1"/>
    <col min="7426" max="7426" width="12.125" style="1" customWidth="1"/>
    <col min="7427" max="7427" width="12.375" style="1" customWidth="1"/>
    <col min="7428" max="7428" width="11.25" style="1" customWidth="1"/>
    <col min="7429" max="7678" width="9.125" style="1"/>
    <col min="7679" max="7679" width="13.125" style="1" customWidth="1"/>
    <col min="7680" max="7680" width="22.75" style="1" customWidth="1"/>
    <col min="7681" max="7681" width="20.25" style="1" customWidth="1"/>
    <col min="7682" max="7682" width="12.125" style="1" customWidth="1"/>
    <col min="7683" max="7683" width="12.375" style="1" customWidth="1"/>
    <col min="7684" max="7684" width="11.25" style="1" customWidth="1"/>
    <col min="7685" max="7934" width="9.125" style="1"/>
    <col min="7935" max="7935" width="13.125" style="1" customWidth="1"/>
    <col min="7936" max="7936" width="22.75" style="1" customWidth="1"/>
    <col min="7937" max="7937" width="20.25" style="1" customWidth="1"/>
    <col min="7938" max="7938" width="12.125" style="1" customWidth="1"/>
    <col min="7939" max="7939" width="12.375" style="1" customWidth="1"/>
    <col min="7940" max="7940" width="11.25" style="1" customWidth="1"/>
    <col min="7941" max="8190" width="9.125" style="1"/>
    <col min="8191" max="8191" width="13.125" style="1" customWidth="1"/>
    <col min="8192" max="8192" width="22.75" style="1" customWidth="1"/>
    <col min="8193" max="8193" width="20.25" style="1" customWidth="1"/>
    <col min="8194" max="8194" width="12.125" style="1" customWidth="1"/>
    <col min="8195" max="8195" width="12.375" style="1" customWidth="1"/>
    <col min="8196" max="8196" width="11.25" style="1" customWidth="1"/>
    <col min="8197" max="8446" width="9.125" style="1"/>
    <col min="8447" max="8447" width="13.125" style="1" customWidth="1"/>
    <col min="8448" max="8448" width="22.75" style="1" customWidth="1"/>
    <col min="8449" max="8449" width="20.25" style="1" customWidth="1"/>
    <col min="8450" max="8450" width="12.125" style="1" customWidth="1"/>
    <col min="8451" max="8451" width="12.375" style="1" customWidth="1"/>
    <col min="8452" max="8452" width="11.25" style="1" customWidth="1"/>
    <col min="8453" max="8702" width="9.125" style="1"/>
    <col min="8703" max="8703" width="13.125" style="1" customWidth="1"/>
    <col min="8704" max="8704" width="22.75" style="1" customWidth="1"/>
    <col min="8705" max="8705" width="20.25" style="1" customWidth="1"/>
    <col min="8706" max="8706" width="12.125" style="1" customWidth="1"/>
    <col min="8707" max="8707" width="12.375" style="1" customWidth="1"/>
    <col min="8708" max="8708" width="11.25" style="1" customWidth="1"/>
    <col min="8709" max="8958" width="9.125" style="1"/>
    <col min="8959" max="8959" width="13.125" style="1" customWidth="1"/>
    <col min="8960" max="8960" width="22.75" style="1" customWidth="1"/>
    <col min="8961" max="8961" width="20.25" style="1" customWidth="1"/>
    <col min="8962" max="8962" width="12.125" style="1" customWidth="1"/>
    <col min="8963" max="8963" width="12.375" style="1" customWidth="1"/>
    <col min="8964" max="8964" width="11.25" style="1" customWidth="1"/>
    <col min="8965" max="9214" width="9.125" style="1"/>
    <col min="9215" max="9215" width="13.125" style="1" customWidth="1"/>
    <col min="9216" max="9216" width="22.75" style="1" customWidth="1"/>
    <col min="9217" max="9217" width="20.25" style="1" customWidth="1"/>
    <col min="9218" max="9218" width="12.125" style="1" customWidth="1"/>
    <col min="9219" max="9219" width="12.375" style="1" customWidth="1"/>
    <col min="9220" max="9220" width="11.25" style="1" customWidth="1"/>
    <col min="9221" max="9470" width="9.125" style="1"/>
    <col min="9471" max="9471" width="13.125" style="1" customWidth="1"/>
    <col min="9472" max="9472" width="22.75" style="1" customWidth="1"/>
    <col min="9473" max="9473" width="20.25" style="1" customWidth="1"/>
    <col min="9474" max="9474" width="12.125" style="1" customWidth="1"/>
    <col min="9475" max="9475" width="12.375" style="1" customWidth="1"/>
    <col min="9476" max="9476" width="11.25" style="1" customWidth="1"/>
    <col min="9477" max="9726" width="9.125" style="1"/>
    <col min="9727" max="9727" width="13.125" style="1" customWidth="1"/>
    <col min="9728" max="9728" width="22.75" style="1" customWidth="1"/>
    <col min="9729" max="9729" width="20.25" style="1" customWidth="1"/>
    <col min="9730" max="9730" width="12.125" style="1" customWidth="1"/>
    <col min="9731" max="9731" width="12.375" style="1" customWidth="1"/>
    <col min="9732" max="9732" width="11.25" style="1" customWidth="1"/>
    <col min="9733" max="9982" width="9.125" style="1"/>
    <col min="9983" max="9983" width="13.125" style="1" customWidth="1"/>
    <col min="9984" max="9984" width="22.75" style="1" customWidth="1"/>
    <col min="9985" max="9985" width="20.25" style="1" customWidth="1"/>
    <col min="9986" max="9986" width="12.125" style="1" customWidth="1"/>
    <col min="9987" max="9987" width="12.375" style="1" customWidth="1"/>
    <col min="9988" max="9988" width="11.25" style="1" customWidth="1"/>
    <col min="9989" max="10238" width="9.125" style="1"/>
    <col min="10239" max="10239" width="13.125" style="1" customWidth="1"/>
    <col min="10240" max="10240" width="22.75" style="1" customWidth="1"/>
    <col min="10241" max="10241" width="20.25" style="1" customWidth="1"/>
    <col min="10242" max="10242" width="12.125" style="1" customWidth="1"/>
    <col min="10243" max="10243" width="12.375" style="1" customWidth="1"/>
    <col min="10244" max="10244" width="11.25" style="1" customWidth="1"/>
    <col min="10245" max="10494" width="9.125" style="1"/>
    <col min="10495" max="10495" width="13.125" style="1" customWidth="1"/>
    <col min="10496" max="10496" width="22.75" style="1" customWidth="1"/>
    <col min="10497" max="10497" width="20.25" style="1" customWidth="1"/>
    <col min="10498" max="10498" width="12.125" style="1" customWidth="1"/>
    <col min="10499" max="10499" width="12.375" style="1" customWidth="1"/>
    <col min="10500" max="10500" width="11.25" style="1" customWidth="1"/>
    <col min="10501" max="10750" width="9.125" style="1"/>
    <col min="10751" max="10751" width="13.125" style="1" customWidth="1"/>
    <col min="10752" max="10752" width="22.75" style="1" customWidth="1"/>
    <col min="10753" max="10753" width="20.25" style="1" customWidth="1"/>
    <col min="10754" max="10754" width="12.125" style="1" customWidth="1"/>
    <col min="10755" max="10755" width="12.375" style="1" customWidth="1"/>
    <col min="10756" max="10756" width="11.25" style="1" customWidth="1"/>
    <col min="10757" max="11006" width="9.125" style="1"/>
    <col min="11007" max="11007" width="13.125" style="1" customWidth="1"/>
    <col min="11008" max="11008" width="22.75" style="1" customWidth="1"/>
    <col min="11009" max="11009" width="20.25" style="1" customWidth="1"/>
    <col min="11010" max="11010" width="12.125" style="1" customWidth="1"/>
    <col min="11011" max="11011" width="12.375" style="1" customWidth="1"/>
    <col min="11012" max="11012" width="11.25" style="1" customWidth="1"/>
    <col min="11013" max="11262" width="9.125" style="1"/>
    <col min="11263" max="11263" width="13.125" style="1" customWidth="1"/>
    <col min="11264" max="11264" width="22.75" style="1" customWidth="1"/>
    <col min="11265" max="11265" width="20.25" style="1" customWidth="1"/>
    <col min="11266" max="11266" width="12.125" style="1" customWidth="1"/>
    <col min="11267" max="11267" width="12.375" style="1" customWidth="1"/>
    <col min="11268" max="11268" width="11.25" style="1" customWidth="1"/>
    <col min="11269" max="11518" width="9.125" style="1"/>
    <col min="11519" max="11519" width="13.125" style="1" customWidth="1"/>
    <col min="11520" max="11520" width="22.75" style="1" customWidth="1"/>
    <col min="11521" max="11521" width="20.25" style="1" customWidth="1"/>
    <col min="11522" max="11522" width="12.125" style="1" customWidth="1"/>
    <col min="11523" max="11523" width="12.375" style="1" customWidth="1"/>
    <col min="11524" max="11524" width="11.25" style="1" customWidth="1"/>
    <col min="11525" max="11774" width="9.125" style="1"/>
    <col min="11775" max="11775" width="13.125" style="1" customWidth="1"/>
    <col min="11776" max="11776" width="22.75" style="1" customWidth="1"/>
    <col min="11777" max="11777" width="20.25" style="1" customWidth="1"/>
    <col min="11778" max="11778" width="12.125" style="1" customWidth="1"/>
    <col min="11779" max="11779" width="12.375" style="1" customWidth="1"/>
    <col min="11780" max="11780" width="11.25" style="1" customWidth="1"/>
    <col min="11781" max="12030" width="9.125" style="1"/>
    <col min="12031" max="12031" width="13.125" style="1" customWidth="1"/>
    <col min="12032" max="12032" width="22.75" style="1" customWidth="1"/>
    <col min="12033" max="12033" width="20.25" style="1" customWidth="1"/>
    <col min="12034" max="12034" width="12.125" style="1" customWidth="1"/>
    <col min="12035" max="12035" width="12.375" style="1" customWidth="1"/>
    <col min="12036" max="12036" width="11.25" style="1" customWidth="1"/>
    <col min="12037" max="12286" width="9.125" style="1"/>
    <col min="12287" max="12287" width="13.125" style="1" customWidth="1"/>
    <col min="12288" max="12288" width="22.75" style="1" customWidth="1"/>
    <col min="12289" max="12289" width="20.25" style="1" customWidth="1"/>
    <col min="12290" max="12290" width="12.125" style="1" customWidth="1"/>
    <col min="12291" max="12291" width="12.375" style="1" customWidth="1"/>
    <col min="12292" max="12292" width="11.25" style="1" customWidth="1"/>
    <col min="12293" max="12542" width="9.125" style="1"/>
    <col min="12543" max="12543" width="13.125" style="1" customWidth="1"/>
    <col min="12544" max="12544" width="22.75" style="1" customWidth="1"/>
    <col min="12545" max="12545" width="20.25" style="1" customWidth="1"/>
    <col min="12546" max="12546" width="12.125" style="1" customWidth="1"/>
    <col min="12547" max="12547" width="12.375" style="1" customWidth="1"/>
    <col min="12548" max="12548" width="11.25" style="1" customWidth="1"/>
    <col min="12549" max="12798" width="9.125" style="1"/>
    <col min="12799" max="12799" width="13.125" style="1" customWidth="1"/>
    <col min="12800" max="12800" width="22.75" style="1" customWidth="1"/>
    <col min="12801" max="12801" width="20.25" style="1" customWidth="1"/>
    <col min="12802" max="12802" width="12.125" style="1" customWidth="1"/>
    <col min="12803" max="12803" width="12.375" style="1" customWidth="1"/>
    <col min="12804" max="12804" width="11.25" style="1" customWidth="1"/>
    <col min="12805" max="13054" width="9.125" style="1"/>
    <col min="13055" max="13055" width="13.125" style="1" customWidth="1"/>
    <col min="13056" max="13056" width="22.75" style="1" customWidth="1"/>
    <col min="13057" max="13057" width="20.25" style="1" customWidth="1"/>
    <col min="13058" max="13058" width="12.125" style="1" customWidth="1"/>
    <col min="13059" max="13059" width="12.375" style="1" customWidth="1"/>
    <col min="13060" max="13060" width="11.25" style="1" customWidth="1"/>
    <col min="13061" max="13310" width="9.125" style="1"/>
    <col min="13311" max="13311" width="13.125" style="1" customWidth="1"/>
    <col min="13312" max="13312" width="22.75" style="1" customWidth="1"/>
    <col min="13313" max="13313" width="20.25" style="1" customWidth="1"/>
    <col min="13314" max="13314" width="12.125" style="1" customWidth="1"/>
    <col min="13315" max="13315" width="12.375" style="1" customWidth="1"/>
    <col min="13316" max="13316" width="11.25" style="1" customWidth="1"/>
    <col min="13317" max="13566" width="9.125" style="1"/>
    <col min="13567" max="13567" width="13.125" style="1" customWidth="1"/>
    <col min="13568" max="13568" width="22.75" style="1" customWidth="1"/>
    <col min="13569" max="13569" width="20.25" style="1" customWidth="1"/>
    <col min="13570" max="13570" width="12.125" style="1" customWidth="1"/>
    <col min="13571" max="13571" width="12.375" style="1" customWidth="1"/>
    <col min="13572" max="13572" width="11.25" style="1" customWidth="1"/>
    <col min="13573" max="13822" width="9.125" style="1"/>
    <col min="13823" max="13823" width="13.125" style="1" customWidth="1"/>
    <col min="13824" max="13824" width="22.75" style="1" customWidth="1"/>
    <col min="13825" max="13825" width="20.25" style="1" customWidth="1"/>
    <col min="13826" max="13826" width="12.125" style="1" customWidth="1"/>
    <col min="13827" max="13827" width="12.375" style="1" customWidth="1"/>
    <col min="13828" max="13828" width="11.25" style="1" customWidth="1"/>
    <col min="13829" max="14078" width="9.125" style="1"/>
    <col min="14079" max="14079" width="13.125" style="1" customWidth="1"/>
    <col min="14080" max="14080" width="22.75" style="1" customWidth="1"/>
    <col min="14081" max="14081" width="20.25" style="1" customWidth="1"/>
    <col min="14082" max="14082" width="12.125" style="1" customWidth="1"/>
    <col min="14083" max="14083" width="12.375" style="1" customWidth="1"/>
    <col min="14084" max="14084" width="11.25" style="1" customWidth="1"/>
    <col min="14085" max="14334" width="9.125" style="1"/>
    <col min="14335" max="14335" width="13.125" style="1" customWidth="1"/>
    <col min="14336" max="14336" width="22.75" style="1" customWidth="1"/>
    <col min="14337" max="14337" width="20.25" style="1" customWidth="1"/>
    <col min="14338" max="14338" width="12.125" style="1" customWidth="1"/>
    <col min="14339" max="14339" width="12.375" style="1" customWidth="1"/>
    <col min="14340" max="14340" width="11.25" style="1" customWidth="1"/>
    <col min="14341" max="14590" width="9.125" style="1"/>
    <col min="14591" max="14591" width="13.125" style="1" customWidth="1"/>
    <col min="14592" max="14592" width="22.75" style="1" customWidth="1"/>
    <col min="14593" max="14593" width="20.25" style="1" customWidth="1"/>
    <col min="14594" max="14594" width="12.125" style="1" customWidth="1"/>
    <col min="14595" max="14595" width="12.375" style="1" customWidth="1"/>
    <col min="14596" max="14596" width="11.25" style="1" customWidth="1"/>
    <col min="14597" max="14846" width="9.125" style="1"/>
    <col min="14847" max="14847" width="13.125" style="1" customWidth="1"/>
    <col min="14848" max="14848" width="22.75" style="1" customWidth="1"/>
    <col min="14849" max="14849" width="20.25" style="1" customWidth="1"/>
    <col min="14850" max="14850" width="12.125" style="1" customWidth="1"/>
    <col min="14851" max="14851" width="12.375" style="1" customWidth="1"/>
    <col min="14852" max="14852" width="11.25" style="1" customWidth="1"/>
    <col min="14853" max="15102" width="9.125" style="1"/>
    <col min="15103" max="15103" width="13.125" style="1" customWidth="1"/>
    <col min="15104" max="15104" width="22.75" style="1" customWidth="1"/>
    <col min="15105" max="15105" width="20.25" style="1" customWidth="1"/>
    <col min="15106" max="15106" width="12.125" style="1" customWidth="1"/>
    <col min="15107" max="15107" width="12.375" style="1" customWidth="1"/>
    <col min="15108" max="15108" width="11.25" style="1" customWidth="1"/>
    <col min="15109" max="15358" width="9.125" style="1"/>
    <col min="15359" max="15359" width="13.125" style="1" customWidth="1"/>
    <col min="15360" max="15360" width="22.75" style="1" customWidth="1"/>
    <col min="15361" max="15361" width="20.25" style="1" customWidth="1"/>
    <col min="15362" max="15362" width="12.125" style="1" customWidth="1"/>
    <col min="15363" max="15363" width="12.375" style="1" customWidth="1"/>
    <col min="15364" max="15364" width="11.25" style="1" customWidth="1"/>
    <col min="15365" max="15614" width="9.125" style="1"/>
    <col min="15615" max="15615" width="13.125" style="1" customWidth="1"/>
    <col min="15616" max="15616" width="22.75" style="1" customWidth="1"/>
    <col min="15617" max="15617" width="20.25" style="1" customWidth="1"/>
    <col min="15618" max="15618" width="12.125" style="1" customWidth="1"/>
    <col min="15619" max="15619" width="12.375" style="1" customWidth="1"/>
    <col min="15620" max="15620" width="11.25" style="1" customWidth="1"/>
    <col min="15621" max="15870" width="9.125" style="1"/>
    <col min="15871" max="15871" width="13.125" style="1" customWidth="1"/>
    <col min="15872" max="15872" width="22.75" style="1" customWidth="1"/>
    <col min="15873" max="15873" width="20.25" style="1" customWidth="1"/>
    <col min="15874" max="15874" width="12.125" style="1" customWidth="1"/>
    <col min="15875" max="15875" width="12.375" style="1" customWidth="1"/>
    <col min="15876" max="15876" width="11.25" style="1" customWidth="1"/>
    <col min="15877" max="16126" width="9.125" style="1"/>
    <col min="16127" max="16127" width="13.125" style="1" customWidth="1"/>
    <col min="16128" max="16128" width="22.75" style="1" customWidth="1"/>
    <col min="16129" max="16129" width="20.25" style="1" customWidth="1"/>
    <col min="16130" max="16130" width="12.125" style="1" customWidth="1"/>
    <col min="16131" max="16131" width="12.375" style="1" customWidth="1"/>
    <col min="16132" max="16132" width="11.25" style="1" customWidth="1"/>
    <col min="16133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195</v>
      </c>
    </row>
    <row r="5" spans="1:4">
      <c r="A5" s="1" t="s">
        <v>23</v>
      </c>
      <c r="B5" s="1" t="s">
        <v>196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275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80" t="s">
        <v>35</v>
      </c>
      <c r="B13" s="81" t="s">
        <v>36</v>
      </c>
      <c r="C13" s="81" t="s">
        <v>37</v>
      </c>
      <c r="D13" s="60">
        <v>44594</v>
      </c>
    </row>
    <row r="14" spans="1:4">
      <c r="A14" s="39"/>
      <c r="B14" s="30"/>
      <c r="C14" s="30"/>
      <c r="D14" s="62">
        <v>44756</v>
      </c>
    </row>
    <row r="15" spans="1:4" ht="14.3">
      <c r="A15" s="33" t="s">
        <v>44</v>
      </c>
      <c r="B15" s="78" t="s">
        <v>197</v>
      </c>
      <c r="C15" s="78" t="s">
        <v>38</v>
      </c>
      <c r="D15" s="79">
        <v>30</v>
      </c>
    </row>
    <row r="16" spans="1:4" ht="14.3">
      <c r="A16" s="33" t="s">
        <v>45</v>
      </c>
      <c r="B16" s="78" t="s">
        <v>197</v>
      </c>
      <c r="C16" s="78" t="s">
        <v>39</v>
      </c>
      <c r="D16" s="79">
        <f>+D15</f>
        <v>30</v>
      </c>
    </row>
    <row r="17" spans="1:4" ht="14.3">
      <c r="A17" s="33" t="s">
        <v>44</v>
      </c>
      <c r="B17" s="78" t="s">
        <v>197</v>
      </c>
      <c r="C17" s="64" t="s">
        <v>42</v>
      </c>
      <c r="D17" s="74">
        <f>+D15+5</f>
        <v>35</v>
      </c>
    </row>
    <row r="18" spans="1:4" ht="14.3">
      <c r="A18" s="80" t="s">
        <v>44</v>
      </c>
      <c r="B18" s="63" t="s">
        <v>177</v>
      </c>
      <c r="C18" s="63" t="s">
        <v>38</v>
      </c>
      <c r="D18" s="79">
        <v>38</v>
      </c>
    </row>
    <row r="19" spans="1:4" ht="14.3">
      <c r="A19" s="33" t="s">
        <v>45</v>
      </c>
      <c r="B19" s="78" t="s">
        <v>177</v>
      </c>
      <c r="C19" s="78" t="s">
        <v>39</v>
      </c>
      <c r="D19" s="79">
        <f>+D18</f>
        <v>38</v>
      </c>
    </row>
    <row r="20" spans="1:4" ht="14.3">
      <c r="A20" s="33" t="s">
        <v>44</v>
      </c>
      <c r="B20" s="78" t="s">
        <v>177</v>
      </c>
      <c r="C20" s="78" t="s">
        <v>40</v>
      </c>
      <c r="D20" s="79">
        <f>+D18+14</f>
        <v>52</v>
      </c>
    </row>
    <row r="21" spans="1:4" ht="14.3">
      <c r="A21" s="33" t="s">
        <v>44</v>
      </c>
      <c r="B21" s="78" t="s">
        <v>177</v>
      </c>
      <c r="C21" s="78" t="s">
        <v>41</v>
      </c>
      <c r="D21" s="79">
        <f>+D18+14</f>
        <v>52</v>
      </c>
    </row>
    <row r="22" spans="1:4" ht="14.3">
      <c r="A22" s="39" t="s">
        <v>44</v>
      </c>
      <c r="B22" s="64" t="s">
        <v>177</v>
      </c>
      <c r="C22" s="64" t="s">
        <v>42</v>
      </c>
      <c r="D22" s="74">
        <f>+D18+5</f>
        <v>43</v>
      </c>
    </row>
    <row r="25" spans="1:4" ht="14.3">
      <c r="A25" s="29" t="s">
        <v>273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workbookViewId="0">
      <selection activeCell="G21" sqref="G21"/>
    </sheetView>
  </sheetViews>
  <sheetFormatPr defaultColWidth="9.125" defaultRowHeight="12.9"/>
  <cols>
    <col min="1" max="1" width="17" style="1" customWidth="1"/>
    <col min="2" max="2" width="22.75" style="1" customWidth="1"/>
    <col min="3" max="3" width="20.25" style="1" customWidth="1"/>
    <col min="4" max="4" width="13.75" style="1" customWidth="1"/>
    <col min="5" max="16384" width="9.125" style="1"/>
  </cols>
  <sheetData>
    <row r="3" spans="1:9">
      <c r="A3" s="1" t="s">
        <v>20</v>
      </c>
      <c r="B3" s="1" t="s">
        <v>21</v>
      </c>
    </row>
    <row r="4" spans="1:9">
      <c r="A4" s="1" t="s">
        <v>22</v>
      </c>
      <c r="B4" s="1" t="s">
        <v>195</v>
      </c>
    </row>
    <row r="5" spans="1:9">
      <c r="A5" s="1" t="s">
        <v>23</v>
      </c>
      <c r="B5" s="1" t="s">
        <v>219</v>
      </c>
    </row>
    <row r="6" spans="1:9">
      <c r="A6" s="1" t="s">
        <v>24</v>
      </c>
      <c r="B6" s="1" t="s">
        <v>25</v>
      </c>
    </row>
    <row r="7" spans="1:9">
      <c r="A7" s="1" t="s">
        <v>26</v>
      </c>
      <c r="B7" s="1" t="s">
        <v>27</v>
      </c>
    </row>
    <row r="8" spans="1:9">
      <c r="A8" s="1" t="s">
        <v>28</v>
      </c>
      <c r="B8" s="1" t="s">
        <v>275</v>
      </c>
    </row>
    <row r="9" spans="1:9">
      <c r="A9" s="1" t="s">
        <v>29</v>
      </c>
      <c r="B9" s="1" t="s">
        <v>30</v>
      </c>
    </row>
    <row r="10" spans="1:9" ht="14.3">
      <c r="A10" s="1" t="s">
        <v>31</v>
      </c>
      <c r="B10" s="29" t="s">
        <v>32</v>
      </c>
    </row>
    <row r="11" spans="1:9">
      <c r="A11" s="1" t="s">
        <v>33</v>
      </c>
      <c r="B11" s="1" t="s">
        <v>34</v>
      </c>
    </row>
    <row r="13" spans="1:9" ht="14.3">
      <c r="A13" s="89" t="s">
        <v>35</v>
      </c>
      <c r="B13" s="81" t="s">
        <v>36</v>
      </c>
      <c r="C13" s="81" t="s">
        <v>37</v>
      </c>
      <c r="D13" s="90">
        <v>44594</v>
      </c>
      <c r="E13" s="96"/>
      <c r="F13" s="96"/>
      <c r="G13" s="97"/>
      <c r="H13" s="97"/>
      <c r="I13" s="96"/>
    </row>
    <row r="14" spans="1:9" ht="14.3">
      <c r="A14" s="71"/>
      <c r="B14" s="30"/>
      <c r="C14" s="30"/>
      <c r="D14" s="98">
        <v>44756</v>
      </c>
      <c r="E14" s="96"/>
      <c r="F14" s="96"/>
      <c r="G14" s="96"/>
      <c r="H14" s="96"/>
      <c r="I14" s="96"/>
    </row>
    <row r="15" spans="1:9" ht="14.3">
      <c r="A15" s="61" t="s">
        <v>44</v>
      </c>
      <c r="B15" s="78" t="s">
        <v>181</v>
      </c>
      <c r="C15" s="61" t="s">
        <v>38</v>
      </c>
      <c r="D15" s="99">
        <v>30</v>
      </c>
      <c r="E15" s="96"/>
      <c r="F15" s="96"/>
      <c r="G15" s="97"/>
      <c r="H15" s="97"/>
      <c r="I15" s="96"/>
    </row>
    <row r="16" spans="1:9" ht="14.3">
      <c r="A16" s="61" t="s">
        <v>45</v>
      </c>
      <c r="B16" s="78" t="s">
        <v>181</v>
      </c>
      <c r="C16" s="61" t="s">
        <v>39</v>
      </c>
      <c r="D16" s="100">
        <f>+D15</f>
        <v>30</v>
      </c>
      <c r="E16" s="96"/>
      <c r="F16" s="96"/>
      <c r="G16" s="97"/>
      <c r="H16" s="97"/>
      <c r="I16" s="96"/>
    </row>
    <row r="17" spans="1:9" ht="14.3">
      <c r="A17" s="61" t="s">
        <v>44</v>
      </c>
      <c r="B17" s="78" t="s">
        <v>181</v>
      </c>
      <c r="C17" s="71" t="s">
        <v>42</v>
      </c>
      <c r="D17" s="100">
        <f>+D16+4</f>
        <v>34</v>
      </c>
      <c r="E17" s="96"/>
      <c r="F17" s="96"/>
      <c r="G17" s="96"/>
      <c r="H17" s="96"/>
      <c r="I17" s="96"/>
    </row>
    <row r="18" spans="1:9" ht="14.3">
      <c r="A18" s="89" t="s">
        <v>44</v>
      </c>
      <c r="B18" s="92" t="s">
        <v>220</v>
      </c>
      <c r="C18" s="89" t="s">
        <v>38</v>
      </c>
      <c r="D18" s="101">
        <v>38</v>
      </c>
      <c r="E18" s="96"/>
      <c r="F18" s="96"/>
      <c r="G18" s="97"/>
      <c r="H18" s="97"/>
      <c r="I18" s="96"/>
    </row>
    <row r="19" spans="1:9" ht="14.3">
      <c r="A19" s="61" t="s">
        <v>45</v>
      </c>
      <c r="B19" s="78" t="s">
        <v>221</v>
      </c>
      <c r="C19" s="61" t="s">
        <v>39</v>
      </c>
      <c r="D19" s="102">
        <f>+D18</f>
        <v>38</v>
      </c>
    </row>
    <row r="20" spans="1:9" ht="14.3">
      <c r="A20" s="61" t="s">
        <v>44</v>
      </c>
      <c r="B20" s="78" t="s">
        <v>221</v>
      </c>
      <c r="C20" s="61" t="s">
        <v>40</v>
      </c>
      <c r="D20" s="102">
        <f>+D18+14</f>
        <v>52</v>
      </c>
    </row>
    <row r="21" spans="1:9" ht="14.3">
      <c r="A21" s="61" t="s">
        <v>44</v>
      </c>
      <c r="B21" s="78" t="s">
        <v>221</v>
      </c>
      <c r="C21" s="61" t="s">
        <v>41</v>
      </c>
      <c r="D21" s="102">
        <f>+D18+14</f>
        <v>52</v>
      </c>
    </row>
    <row r="22" spans="1:9" ht="14.3">
      <c r="A22" s="71" t="s">
        <v>44</v>
      </c>
      <c r="B22" s="64" t="s">
        <v>221</v>
      </c>
      <c r="C22" s="71" t="s">
        <v>42</v>
      </c>
      <c r="D22" s="103">
        <f>+D18+4</f>
        <v>42</v>
      </c>
    </row>
    <row r="23" spans="1:9" ht="14.3">
      <c r="A23" s="61" t="s">
        <v>44</v>
      </c>
      <c r="B23" s="78" t="s">
        <v>222</v>
      </c>
      <c r="C23" s="78" t="s">
        <v>223</v>
      </c>
      <c r="D23" s="79">
        <v>45</v>
      </c>
    </row>
    <row r="24" spans="1:9" ht="14.3">
      <c r="A24" s="71" t="s">
        <v>44</v>
      </c>
      <c r="B24" s="64" t="s">
        <v>222</v>
      </c>
      <c r="C24" s="64" t="s">
        <v>224</v>
      </c>
      <c r="D24" s="74">
        <f>+D23+4</f>
        <v>49</v>
      </c>
    </row>
    <row r="26" spans="1:9" ht="14.3">
      <c r="A26" s="29" t="s">
        <v>273</v>
      </c>
    </row>
    <row r="27" spans="1:9" ht="14.3">
      <c r="A27" s="44"/>
    </row>
    <row r="28" spans="1:9" ht="14.3">
      <c r="A28" s="44"/>
    </row>
    <row r="29" spans="1:9" ht="14.3">
      <c r="A29" s="44"/>
    </row>
    <row r="30" spans="1:9" ht="14.3">
      <c r="A30" s="44"/>
    </row>
    <row r="31" spans="1:9" ht="14.3">
      <c r="A31" s="44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workbookViewId="0">
      <selection activeCell="D15" sqref="D15"/>
    </sheetView>
  </sheetViews>
  <sheetFormatPr defaultRowHeight="12.9"/>
  <cols>
    <col min="1" max="1" width="15.125" style="1" customWidth="1"/>
    <col min="2" max="2" width="22.75" style="1" customWidth="1"/>
    <col min="3" max="3" width="20.25" style="1" customWidth="1"/>
    <col min="4" max="4" width="11" style="1" customWidth="1"/>
    <col min="5" max="254" width="9.125" style="1"/>
    <col min="255" max="255" width="13.125" style="1" customWidth="1"/>
    <col min="256" max="256" width="22.75" style="1" customWidth="1"/>
    <col min="257" max="257" width="20.25" style="1" customWidth="1"/>
    <col min="258" max="258" width="12.125" style="1" customWidth="1"/>
    <col min="259" max="259" width="12.375" style="1" customWidth="1"/>
    <col min="260" max="260" width="11.25" style="1" customWidth="1"/>
    <col min="261" max="510" width="9.125" style="1"/>
    <col min="511" max="511" width="13.125" style="1" customWidth="1"/>
    <col min="512" max="512" width="22.75" style="1" customWidth="1"/>
    <col min="513" max="513" width="20.25" style="1" customWidth="1"/>
    <col min="514" max="514" width="12.125" style="1" customWidth="1"/>
    <col min="515" max="515" width="12.375" style="1" customWidth="1"/>
    <col min="516" max="516" width="11.25" style="1" customWidth="1"/>
    <col min="517" max="766" width="9.125" style="1"/>
    <col min="767" max="767" width="13.125" style="1" customWidth="1"/>
    <col min="768" max="768" width="22.75" style="1" customWidth="1"/>
    <col min="769" max="769" width="20.25" style="1" customWidth="1"/>
    <col min="770" max="770" width="12.125" style="1" customWidth="1"/>
    <col min="771" max="771" width="12.375" style="1" customWidth="1"/>
    <col min="772" max="772" width="11.25" style="1" customWidth="1"/>
    <col min="773" max="1022" width="9.125" style="1"/>
    <col min="1023" max="1023" width="13.125" style="1" customWidth="1"/>
    <col min="1024" max="1024" width="22.75" style="1" customWidth="1"/>
    <col min="1025" max="1025" width="20.25" style="1" customWidth="1"/>
    <col min="1026" max="1026" width="12.125" style="1" customWidth="1"/>
    <col min="1027" max="1027" width="12.375" style="1" customWidth="1"/>
    <col min="1028" max="1028" width="11.25" style="1" customWidth="1"/>
    <col min="1029" max="1278" width="9.125" style="1"/>
    <col min="1279" max="1279" width="13.125" style="1" customWidth="1"/>
    <col min="1280" max="1280" width="22.75" style="1" customWidth="1"/>
    <col min="1281" max="1281" width="20.25" style="1" customWidth="1"/>
    <col min="1282" max="1282" width="12.125" style="1" customWidth="1"/>
    <col min="1283" max="1283" width="12.375" style="1" customWidth="1"/>
    <col min="1284" max="1284" width="11.25" style="1" customWidth="1"/>
    <col min="1285" max="1534" width="9.125" style="1"/>
    <col min="1535" max="1535" width="13.125" style="1" customWidth="1"/>
    <col min="1536" max="1536" width="22.75" style="1" customWidth="1"/>
    <col min="1537" max="1537" width="20.25" style="1" customWidth="1"/>
    <col min="1538" max="1538" width="12.125" style="1" customWidth="1"/>
    <col min="1539" max="1539" width="12.375" style="1" customWidth="1"/>
    <col min="1540" max="1540" width="11.25" style="1" customWidth="1"/>
    <col min="1541" max="1790" width="9.125" style="1"/>
    <col min="1791" max="1791" width="13.125" style="1" customWidth="1"/>
    <col min="1792" max="1792" width="22.75" style="1" customWidth="1"/>
    <col min="1793" max="1793" width="20.25" style="1" customWidth="1"/>
    <col min="1794" max="1794" width="12.125" style="1" customWidth="1"/>
    <col min="1795" max="1795" width="12.375" style="1" customWidth="1"/>
    <col min="1796" max="1796" width="11.25" style="1" customWidth="1"/>
    <col min="1797" max="2046" width="9.125" style="1"/>
    <col min="2047" max="2047" width="13.125" style="1" customWidth="1"/>
    <col min="2048" max="2048" width="22.75" style="1" customWidth="1"/>
    <col min="2049" max="2049" width="20.25" style="1" customWidth="1"/>
    <col min="2050" max="2050" width="12.125" style="1" customWidth="1"/>
    <col min="2051" max="2051" width="12.375" style="1" customWidth="1"/>
    <col min="2052" max="2052" width="11.25" style="1" customWidth="1"/>
    <col min="2053" max="2302" width="9.125" style="1"/>
    <col min="2303" max="2303" width="13.125" style="1" customWidth="1"/>
    <col min="2304" max="2304" width="22.75" style="1" customWidth="1"/>
    <col min="2305" max="2305" width="20.25" style="1" customWidth="1"/>
    <col min="2306" max="2306" width="12.125" style="1" customWidth="1"/>
    <col min="2307" max="2307" width="12.375" style="1" customWidth="1"/>
    <col min="2308" max="2308" width="11.25" style="1" customWidth="1"/>
    <col min="2309" max="2558" width="9.125" style="1"/>
    <col min="2559" max="2559" width="13.125" style="1" customWidth="1"/>
    <col min="2560" max="2560" width="22.75" style="1" customWidth="1"/>
    <col min="2561" max="2561" width="20.25" style="1" customWidth="1"/>
    <col min="2562" max="2562" width="12.125" style="1" customWidth="1"/>
    <col min="2563" max="2563" width="12.375" style="1" customWidth="1"/>
    <col min="2564" max="2564" width="11.25" style="1" customWidth="1"/>
    <col min="2565" max="2814" width="9.125" style="1"/>
    <col min="2815" max="2815" width="13.125" style="1" customWidth="1"/>
    <col min="2816" max="2816" width="22.75" style="1" customWidth="1"/>
    <col min="2817" max="2817" width="20.25" style="1" customWidth="1"/>
    <col min="2818" max="2818" width="12.125" style="1" customWidth="1"/>
    <col min="2819" max="2819" width="12.375" style="1" customWidth="1"/>
    <col min="2820" max="2820" width="11.25" style="1" customWidth="1"/>
    <col min="2821" max="3070" width="9.125" style="1"/>
    <col min="3071" max="3071" width="13.125" style="1" customWidth="1"/>
    <col min="3072" max="3072" width="22.75" style="1" customWidth="1"/>
    <col min="3073" max="3073" width="20.25" style="1" customWidth="1"/>
    <col min="3074" max="3074" width="12.125" style="1" customWidth="1"/>
    <col min="3075" max="3075" width="12.375" style="1" customWidth="1"/>
    <col min="3076" max="3076" width="11.25" style="1" customWidth="1"/>
    <col min="3077" max="3326" width="9.125" style="1"/>
    <col min="3327" max="3327" width="13.125" style="1" customWidth="1"/>
    <col min="3328" max="3328" width="22.75" style="1" customWidth="1"/>
    <col min="3329" max="3329" width="20.25" style="1" customWidth="1"/>
    <col min="3330" max="3330" width="12.125" style="1" customWidth="1"/>
    <col min="3331" max="3331" width="12.375" style="1" customWidth="1"/>
    <col min="3332" max="3332" width="11.25" style="1" customWidth="1"/>
    <col min="3333" max="3582" width="9.125" style="1"/>
    <col min="3583" max="3583" width="13.125" style="1" customWidth="1"/>
    <col min="3584" max="3584" width="22.75" style="1" customWidth="1"/>
    <col min="3585" max="3585" width="20.25" style="1" customWidth="1"/>
    <col min="3586" max="3586" width="12.125" style="1" customWidth="1"/>
    <col min="3587" max="3587" width="12.375" style="1" customWidth="1"/>
    <col min="3588" max="3588" width="11.25" style="1" customWidth="1"/>
    <col min="3589" max="3838" width="9.125" style="1"/>
    <col min="3839" max="3839" width="13.125" style="1" customWidth="1"/>
    <col min="3840" max="3840" width="22.75" style="1" customWidth="1"/>
    <col min="3841" max="3841" width="20.25" style="1" customWidth="1"/>
    <col min="3842" max="3842" width="12.125" style="1" customWidth="1"/>
    <col min="3843" max="3843" width="12.375" style="1" customWidth="1"/>
    <col min="3844" max="3844" width="11.25" style="1" customWidth="1"/>
    <col min="3845" max="4094" width="9.125" style="1"/>
    <col min="4095" max="4095" width="13.125" style="1" customWidth="1"/>
    <col min="4096" max="4096" width="22.75" style="1" customWidth="1"/>
    <col min="4097" max="4097" width="20.25" style="1" customWidth="1"/>
    <col min="4098" max="4098" width="12.125" style="1" customWidth="1"/>
    <col min="4099" max="4099" width="12.375" style="1" customWidth="1"/>
    <col min="4100" max="4100" width="11.25" style="1" customWidth="1"/>
    <col min="4101" max="4350" width="9.125" style="1"/>
    <col min="4351" max="4351" width="13.125" style="1" customWidth="1"/>
    <col min="4352" max="4352" width="22.75" style="1" customWidth="1"/>
    <col min="4353" max="4353" width="20.25" style="1" customWidth="1"/>
    <col min="4354" max="4354" width="12.125" style="1" customWidth="1"/>
    <col min="4355" max="4355" width="12.375" style="1" customWidth="1"/>
    <col min="4356" max="4356" width="11.25" style="1" customWidth="1"/>
    <col min="4357" max="4606" width="9.125" style="1"/>
    <col min="4607" max="4607" width="13.125" style="1" customWidth="1"/>
    <col min="4608" max="4608" width="22.75" style="1" customWidth="1"/>
    <col min="4609" max="4609" width="20.25" style="1" customWidth="1"/>
    <col min="4610" max="4610" width="12.125" style="1" customWidth="1"/>
    <col min="4611" max="4611" width="12.375" style="1" customWidth="1"/>
    <col min="4612" max="4612" width="11.25" style="1" customWidth="1"/>
    <col min="4613" max="4862" width="9.125" style="1"/>
    <col min="4863" max="4863" width="13.125" style="1" customWidth="1"/>
    <col min="4864" max="4864" width="22.75" style="1" customWidth="1"/>
    <col min="4865" max="4865" width="20.25" style="1" customWidth="1"/>
    <col min="4866" max="4866" width="12.125" style="1" customWidth="1"/>
    <col min="4867" max="4867" width="12.375" style="1" customWidth="1"/>
    <col min="4868" max="4868" width="11.25" style="1" customWidth="1"/>
    <col min="4869" max="5118" width="9.125" style="1"/>
    <col min="5119" max="5119" width="13.125" style="1" customWidth="1"/>
    <col min="5120" max="5120" width="22.75" style="1" customWidth="1"/>
    <col min="5121" max="5121" width="20.25" style="1" customWidth="1"/>
    <col min="5122" max="5122" width="12.125" style="1" customWidth="1"/>
    <col min="5123" max="5123" width="12.375" style="1" customWidth="1"/>
    <col min="5124" max="5124" width="11.25" style="1" customWidth="1"/>
    <col min="5125" max="5374" width="9.125" style="1"/>
    <col min="5375" max="5375" width="13.125" style="1" customWidth="1"/>
    <col min="5376" max="5376" width="22.75" style="1" customWidth="1"/>
    <col min="5377" max="5377" width="20.25" style="1" customWidth="1"/>
    <col min="5378" max="5378" width="12.125" style="1" customWidth="1"/>
    <col min="5379" max="5379" width="12.375" style="1" customWidth="1"/>
    <col min="5380" max="5380" width="11.25" style="1" customWidth="1"/>
    <col min="5381" max="5630" width="9.125" style="1"/>
    <col min="5631" max="5631" width="13.125" style="1" customWidth="1"/>
    <col min="5632" max="5632" width="22.75" style="1" customWidth="1"/>
    <col min="5633" max="5633" width="20.25" style="1" customWidth="1"/>
    <col min="5634" max="5634" width="12.125" style="1" customWidth="1"/>
    <col min="5635" max="5635" width="12.375" style="1" customWidth="1"/>
    <col min="5636" max="5636" width="11.25" style="1" customWidth="1"/>
    <col min="5637" max="5886" width="9.125" style="1"/>
    <col min="5887" max="5887" width="13.125" style="1" customWidth="1"/>
    <col min="5888" max="5888" width="22.75" style="1" customWidth="1"/>
    <col min="5889" max="5889" width="20.25" style="1" customWidth="1"/>
    <col min="5890" max="5890" width="12.125" style="1" customWidth="1"/>
    <col min="5891" max="5891" width="12.375" style="1" customWidth="1"/>
    <col min="5892" max="5892" width="11.25" style="1" customWidth="1"/>
    <col min="5893" max="6142" width="9.125" style="1"/>
    <col min="6143" max="6143" width="13.125" style="1" customWidth="1"/>
    <col min="6144" max="6144" width="22.75" style="1" customWidth="1"/>
    <col min="6145" max="6145" width="20.25" style="1" customWidth="1"/>
    <col min="6146" max="6146" width="12.125" style="1" customWidth="1"/>
    <col min="6147" max="6147" width="12.375" style="1" customWidth="1"/>
    <col min="6148" max="6148" width="11.25" style="1" customWidth="1"/>
    <col min="6149" max="6398" width="9.125" style="1"/>
    <col min="6399" max="6399" width="13.125" style="1" customWidth="1"/>
    <col min="6400" max="6400" width="22.75" style="1" customWidth="1"/>
    <col min="6401" max="6401" width="20.25" style="1" customWidth="1"/>
    <col min="6402" max="6402" width="12.125" style="1" customWidth="1"/>
    <col min="6403" max="6403" width="12.375" style="1" customWidth="1"/>
    <col min="6404" max="6404" width="11.25" style="1" customWidth="1"/>
    <col min="6405" max="6654" width="9.125" style="1"/>
    <col min="6655" max="6655" width="13.125" style="1" customWidth="1"/>
    <col min="6656" max="6656" width="22.75" style="1" customWidth="1"/>
    <col min="6657" max="6657" width="20.25" style="1" customWidth="1"/>
    <col min="6658" max="6658" width="12.125" style="1" customWidth="1"/>
    <col min="6659" max="6659" width="12.375" style="1" customWidth="1"/>
    <col min="6660" max="6660" width="11.25" style="1" customWidth="1"/>
    <col min="6661" max="6910" width="9.125" style="1"/>
    <col min="6911" max="6911" width="13.125" style="1" customWidth="1"/>
    <col min="6912" max="6912" width="22.75" style="1" customWidth="1"/>
    <col min="6913" max="6913" width="20.25" style="1" customWidth="1"/>
    <col min="6914" max="6914" width="12.125" style="1" customWidth="1"/>
    <col min="6915" max="6915" width="12.375" style="1" customWidth="1"/>
    <col min="6916" max="6916" width="11.25" style="1" customWidth="1"/>
    <col min="6917" max="7166" width="9.125" style="1"/>
    <col min="7167" max="7167" width="13.125" style="1" customWidth="1"/>
    <col min="7168" max="7168" width="22.75" style="1" customWidth="1"/>
    <col min="7169" max="7169" width="20.25" style="1" customWidth="1"/>
    <col min="7170" max="7170" width="12.125" style="1" customWidth="1"/>
    <col min="7171" max="7171" width="12.375" style="1" customWidth="1"/>
    <col min="7172" max="7172" width="11.25" style="1" customWidth="1"/>
    <col min="7173" max="7422" width="9.125" style="1"/>
    <col min="7423" max="7423" width="13.125" style="1" customWidth="1"/>
    <col min="7424" max="7424" width="22.75" style="1" customWidth="1"/>
    <col min="7425" max="7425" width="20.25" style="1" customWidth="1"/>
    <col min="7426" max="7426" width="12.125" style="1" customWidth="1"/>
    <col min="7427" max="7427" width="12.375" style="1" customWidth="1"/>
    <col min="7428" max="7428" width="11.25" style="1" customWidth="1"/>
    <col min="7429" max="7678" width="9.125" style="1"/>
    <col min="7679" max="7679" width="13.125" style="1" customWidth="1"/>
    <col min="7680" max="7680" width="22.75" style="1" customWidth="1"/>
    <col min="7681" max="7681" width="20.25" style="1" customWidth="1"/>
    <col min="7682" max="7682" width="12.125" style="1" customWidth="1"/>
    <col min="7683" max="7683" width="12.375" style="1" customWidth="1"/>
    <col min="7684" max="7684" width="11.25" style="1" customWidth="1"/>
    <col min="7685" max="7934" width="9.125" style="1"/>
    <col min="7935" max="7935" width="13.125" style="1" customWidth="1"/>
    <col min="7936" max="7936" width="22.75" style="1" customWidth="1"/>
    <col min="7937" max="7937" width="20.25" style="1" customWidth="1"/>
    <col min="7938" max="7938" width="12.125" style="1" customWidth="1"/>
    <col min="7939" max="7939" width="12.375" style="1" customWidth="1"/>
    <col min="7940" max="7940" width="11.25" style="1" customWidth="1"/>
    <col min="7941" max="8190" width="9.125" style="1"/>
    <col min="8191" max="8191" width="13.125" style="1" customWidth="1"/>
    <col min="8192" max="8192" width="22.75" style="1" customWidth="1"/>
    <col min="8193" max="8193" width="20.25" style="1" customWidth="1"/>
    <col min="8194" max="8194" width="12.125" style="1" customWidth="1"/>
    <col min="8195" max="8195" width="12.375" style="1" customWidth="1"/>
    <col min="8196" max="8196" width="11.25" style="1" customWidth="1"/>
    <col min="8197" max="8446" width="9.125" style="1"/>
    <col min="8447" max="8447" width="13.125" style="1" customWidth="1"/>
    <col min="8448" max="8448" width="22.75" style="1" customWidth="1"/>
    <col min="8449" max="8449" width="20.25" style="1" customWidth="1"/>
    <col min="8450" max="8450" width="12.125" style="1" customWidth="1"/>
    <col min="8451" max="8451" width="12.375" style="1" customWidth="1"/>
    <col min="8452" max="8452" width="11.25" style="1" customWidth="1"/>
    <col min="8453" max="8702" width="9.125" style="1"/>
    <col min="8703" max="8703" width="13.125" style="1" customWidth="1"/>
    <col min="8704" max="8704" width="22.75" style="1" customWidth="1"/>
    <col min="8705" max="8705" width="20.25" style="1" customWidth="1"/>
    <col min="8706" max="8706" width="12.125" style="1" customWidth="1"/>
    <col min="8707" max="8707" width="12.375" style="1" customWidth="1"/>
    <col min="8708" max="8708" width="11.25" style="1" customWidth="1"/>
    <col min="8709" max="8958" width="9.125" style="1"/>
    <col min="8959" max="8959" width="13.125" style="1" customWidth="1"/>
    <col min="8960" max="8960" width="22.75" style="1" customWidth="1"/>
    <col min="8961" max="8961" width="20.25" style="1" customWidth="1"/>
    <col min="8962" max="8962" width="12.125" style="1" customWidth="1"/>
    <col min="8963" max="8963" width="12.375" style="1" customWidth="1"/>
    <col min="8964" max="8964" width="11.25" style="1" customWidth="1"/>
    <col min="8965" max="9214" width="9.125" style="1"/>
    <col min="9215" max="9215" width="13.125" style="1" customWidth="1"/>
    <col min="9216" max="9216" width="22.75" style="1" customWidth="1"/>
    <col min="9217" max="9217" width="20.25" style="1" customWidth="1"/>
    <col min="9218" max="9218" width="12.125" style="1" customWidth="1"/>
    <col min="9219" max="9219" width="12.375" style="1" customWidth="1"/>
    <col min="9220" max="9220" width="11.25" style="1" customWidth="1"/>
    <col min="9221" max="9470" width="9.125" style="1"/>
    <col min="9471" max="9471" width="13.125" style="1" customWidth="1"/>
    <col min="9472" max="9472" width="22.75" style="1" customWidth="1"/>
    <col min="9473" max="9473" width="20.25" style="1" customWidth="1"/>
    <col min="9474" max="9474" width="12.125" style="1" customWidth="1"/>
    <col min="9475" max="9475" width="12.375" style="1" customWidth="1"/>
    <col min="9476" max="9476" width="11.25" style="1" customWidth="1"/>
    <col min="9477" max="9726" width="9.125" style="1"/>
    <col min="9727" max="9727" width="13.125" style="1" customWidth="1"/>
    <col min="9728" max="9728" width="22.75" style="1" customWidth="1"/>
    <col min="9729" max="9729" width="20.25" style="1" customWidth="1"/>
    <col min="9730" max="9730" width="12.125" style="1" customWidth="1"/>
    <col min="9731" max="9731" width="12.375" style="1" customWidth="1"/>
    <col min="9732" max="9732" width="11.25" style="1" customWidth="1"/>
    <col min="9733" max="9982" width="9.125" style="1"/>
    <col min="9983" max="9983" width="13.125" style="1" customWidth="1"/>
    <col min="9984" max="9984" width="22.75" style="1" customWidth="1"/>
    <col min="9985" max="9985" width="20.25" style="1" customWidth="1"/>
    <col min="9986" max="9986" width="12.125" style="1" customWidth="1"/>
    <col min="9987" max="9987" width="12.375" style="1" customWidth="1"/>
    <col min="9988" max="9988" width="11.25" style="1" customWidth="1"/>
    <col min="9989" max="10238" width="9.125" style="1"/>
    <col min="10239" max="10239" width="13.125" style="1" customWidth="1"/>
    <col min="10240" max="10240" width="22.75" style="1" customWidth="1"/>
    <col min="10241" max="10241" width="20.25" style="1" customWidth="1"/>
    <col min="10242" max="10242" width="12.125" style="1" customWidth="1"/>
    <col min="10243" max="10243" width="12.375" style="1" customWidth="1"/>
    <col min="10244" max="10244" width="11.25" style="1" customWidth="1"/>
    <col min="10245" max="10494" width="9.125" style="1"/>
    <col min="10495" max="10495" width="13.125" style="1" customWidth="1"/>
    <col min="10496" max="10496" width="22.75" style="1" customWidth="1"/>
    <col min="10497" max="10497" width="20.25" style="1" customWidth="1"/>
    <col min="10498" max="10498" width="12.125" style="1" customWidth="1"/>
    <col min="10499" max="10499" width="12.375" style="1" customWidth="1"/>
    <col min="10500" max="10500" width="11.25" style="1" customWidth="1"/>
    <col min="10501" max="10750" width="9.125" style="1"/>
    <col min="10751" max="10751" width="13.125" style="1" customWidth="1"/>
    <col min="10752" max="10752" width="22.75" style="1" customWidth="1"/>
    <col min="10753" max="10753" width="20.25" style="1" customWidth="1"/>
    <col min="10754" max="10754" width="12.125" style="1" customWidth="1"/>
    <col min="10755" max="10755" width="12.375" style="1" customWidth="1"/>
    <col min="10756" max="10756" width="11.25" style="1" customWidth="1"/>
    <col min="10757" max="11006" width="9.125" style="1"/>
    <col min="11007" max="11007" width="13.125" style="1" customWidth="1"/>
    <col min="11008" max="11008" width="22.75" style="1" customWidth="1"/>
    <col min="11009" max="11009" width="20.25" style="1" customWidth="1"/>
    <col min="11010" max="11010" width="12.125" style="1" customWidth="1"/>
    <col min="11011" max="11011" width="12.375" style="1" customWidth="1"/>
    <col min="11012" max="11012" width="11.25" style="1" customWidth="1"/>
    <col min="11013" max="11262" width="9.125" style="1"/>
    <col min="11263" max="11263" width="13.125" style="1" customWidth="1"/>
    <col min="11264" max="11264" width="22.75" style="1" customWidth="1"/>
    <col min="11265" max="11265" width="20.25" style="1" customWidth="1"/>
    <col min="11266" max="11266" width="12.125" style="1" customWidth="1"/>
    <col min="11267" max="11267" width="12.375" style="1" customWidth="1"/>
    <col min="11268" max="11268" width="11.25" style="1" customWidth="1"/>
    <col min="11269" max="11518" width="9.125" style="1"/>
    <col min="11519" max="11519" width="13.125" style="1" customWidth="1"/>
    <col min="11520" max="11520" width="22.75" style="1" customWidth="1"/>
    <col min="11521" max="11521" width="20.25" style="1" customWidth="1"/>
    <col min="11522" max="11522" width="12.125" style="1" customWidth="1"/>
    <col min="11523" max="11523" width="12.375" style="1" customWidth="1"/>
    <col min="11524" max="11524" width="11.25" style="1" customWidth="1"/>
    <col min="11525" max="11774" width="9.125" style="1"/>
    <col min="11775" max="11775" width="13.125" style="1" customWidth="1"/>
    <col min="11776" max="11776" width="22.75" style="1" customWidth="1"/>
    <col min="11777" max="11777" width="20.25" style="1" customWidth="1"/>
    <col min="11778" max="11778" width="12.125" style="1" customWidth="1"/>
    <col min="11779" max="11779" width="12.375" style="1" customWidth="1"/>
    <col min="11780" max="11780" width="11.25" style="1" customWidth="1"/>
    <col min="11781" max="12030" width="9.125" style="1"/>
    <col min="12031" max="12031" width="13.125" style="1" customWidth="1"/>
    <col min="12032" max="12032" width="22.75" style="1" customWidth="1"/>
    <col min="12033" max="12033" width="20.25" style="1" customWidth="1"/>
    <col min="12034" max="12034" width="12.125" style="1" customWidth="1"/>
    <col min="12035" max="12035" width="12.375" style="1" customWidth="1"/>
    <col min="12036" max="12036" width="11.25" style="1" customWidth="1"/>
    <col min="12037" max="12286" width="9.125" style="1"/>
    <col min="12287" max="12287" width="13.125" style="1" customWidth="1"/>
    <col min="12288" max="12288" width="22.75" style="1" customWidth="1"/>
    <col min="12289" max="12289" width="20.25" style="1" customWidth="1"/>
    <col min="12290" max="12290" width="12.125" style="1" customWidth="1"/>
    <col min="12291" max="12291" width="12.375" style="1" customWidth="1"/>
    <col min="12292" max="12292" width="11.25" style="1" customWidth="1"/>
    <col min="12293" max="12542" width="9.125" style="1"/>
    <col min="12543" max="12543" width="13.125" style="1" customWidth="1"/>
    <col min="12544" max="12544" width="22.75" style="1" customWidth="1"/>
    <col min="12545" max="12545" width="20.25" style="1" customWidth="1"/>
    <col min="12546" max="12546" width="12.125" style="1" customWidth="1"/>
    <col min="12547" max="12547" width="12.375" style="1" customWidth="1"/>
    <col min="12548" max="12548" width="11.25" style="1" customWidth="1"/>
    <col min="12549" max="12798" width="9.125" style="1"/>
    <col min="12799" max="12799" width="13.125" style="1" customWidth="1"/>
    <col min="12800" max="12800" width="22.75" style="1" customWidth="1"/>
    <col min="12801" max="12801" width="20.25" style="1" customWidth="1"/>
    <col min="12802" max="12802" width="12.125" style="1" customWidth="1"/>
    <col min="12803" max="12803" width="12.375" style="1" customWidth="1"/>
    <col min="12804" max="12804" width="11.25" style="1" customWidth="1"/>
    <col min="12805" max="13054" width="9.125" style="1"/>
    <col min="13055" max="13055" width="13.125" style="1" customWidth="1"/>
    <col min="13056" max="13056" width="22.75" style="1" customWidth="1"/>
    <col min="13057" max="13057" width="20.25" style="1" customWidth="1"/>
    <col min="13058" max="13058" width="12.125" style="1" customWidth="1"/>
    <col min="13059" max="13059" width="12.375" style="1" customWidth="1"/>
    <col min="13060" max="13060" width="11.25" style="1" customWidth="1"/>
    <col min="13061" max="13310" width="9.125" style="1"/>
    <col min="13311" max="13311" width="13.125" style="1" customWidth="1"/>
    <col min="13312" max="13312" width="22.75" style="1" customWidth="1"/>
    <col min="13313" max="13313" width="20.25" style="1" customWidth="1"/>
    <col min="13314" max="13314" width="12.125" style="1" customWidth="1"/>
    <col min="13315" max="13315" width="12.375" style="1" customWidth="1"/>
    <col min="13316" max="13316" width="11.25" style="1" customWidth="1"/>
    <col min="13317" max="13566" width="9.125" style="1"/>
    <col min="13567" max="13567" width="13.125" style="1" customWidth="1"/>
    <col min="13568" max="13568" width="22.75" style="1" customWidth="1"/>
    <col min="13569" max="13569" width="20.25" style="1" customWidth="1"/>
    <col min="13570" max="13570" width="12.125" style="1" customWidth="1"/>
    <col min="13571" max="13571" width="12.375" style="1" customWidth="1"/>
    <col min="13572" max="13572" width="11.25" style="1" customWidth="1"/>
    <col min="13573" max="13822" width="9.125" style="1"/>
    <col min="13823" max="13823" width="13.125" style="1" customWidth="1"/>
    <col min="13824" max="13824" width="22.75" style="1" customWidth="1"/>
    <col min="13825" max="13825" width="20.25" style="1" customWidth="1"/>
    <col min="13826" max="13826" width="12.125" style="1" customWidth="1"/>
    <col min="13827" max="13827" width="12.375" style="1" customWidth="1"/>
    <col min="13828" max="13828" width="11.25" style="1" customWidth="1"/>
    <col min="13829" max="14078" width="9.125" style="1"/>
    <col min="14079" max="14079" width="13.125" style="1" customWidth="1"/>
    <col min="14080" max="14080" width="22.75" style="1" customWidth="1"/>
    <col min="14081" max="14081" width="20.25" style="1" customWidth="1"/>
    <col min="14082" max="14082" width="12.125" style="1" customWidth="1"/>
    <col min="14083" max="14083" width="12.375" style="1" customWidth="1"/>
    <col min="14084" max="14084" width="11.25" style="1" customWidth="1"/>
    <col min="14085" max="14334" width="9.125" style="1"/>
    <col min="14335" max="14335" width="13.125" style="1" customWidth="1"/>
    <col min="14336" max="14336" width="22.75" style="1" customWidth="1"/>
    <col min="14337" max="14337" width="20.25" style="1" customWidth="1"/>
    <col min="14338" max="14338" width="12.125" style="1" customWidth="1"/>
    <col min="14339" max="14339" width="12.375" style="1" customWidth="1"/>
    <col min="14340" max="14340" width="11.25" style="1" customWidth="1"/>
    <col min="14341" max="14590" width="9.125" style="1"/>
    <col min="14591" max="14591" width="13.125" style="1" customWidth="1"/>
    <col min="14592" max="14592" width="22.75" style="1" customWidth="1"/>
    <col min="14593" max="14593" width="20.25" style="1" customWidth="1"/>
    <col min="14594" max="14594" width="12.125" style="1" customWidth="1"/>
    <col min="14595" max="14595" width="12.375" style="1" customWidth="1"/>
    <col min="14596" max="14596" width="11.25" style="1" customWidth="1"/>
    <col min="14597" max="14846" width="9.125" style="1"/>
    <col min="14847" max="14847" width="13.125" style="1" customWidth="1"/>
    <col min="14848" max="14848" width="22.75" style="1" customWidth="1"/>
    <col min="14849" max="14849" width="20.25" style="1" customWidth="1"/>
    <col min="14850" max="14850" width="12.125" style="1" customWidth="1"/>
    <col min="14851" max="14851" width="12.375" style="1" customWidth="1"/>
    <col min="14852" max="14852" width="11.25" style="1" customWidth="1"/>
    <col min="14853" max="15102" width="9.125" style="1"/>
    <col min="15103" max="15103" width="13.125" style="1" customWidth="1"/>
    <col min="15104" max="15104" width="22.75" style="1" customWidth="1"/>
    <col min="15105" max="15105" width="20.25" style="1" customWidth="1"/>
    <col min="15106" max="15106" width="12.125" style="1" customWidth="1"/>
    <col min="15107" max="15107" width="12.375" style="1" customWidth="1"/>
    <col min="15108" max="15108" width="11.25" style="1" customWidth="1"/>
    <col min="15109" max="15358" width="9.125" style="1"/>
    <col min="15359" max="15359" width="13.125" style="1" customWidth="1"/>
    <col min="15360" max="15360" width="22.75" style="1" customWidth="1"/>
    <col min="15361" max="15361" width="20.25" style="1" customWidth="1"/>
    <col min="15362" max="15362" width="12.125" style="1" customWidth="1"/>
    <col min="15363" max="15363" width="12.375" style="1" customWidth="1"/>
    <col min="15364" max="15364" width="11.25" style="1" customWidth="1"/>
    <col min="15365" max="15614" width="9.125" style="1"/>
    <col min="15615" max="15615" width="13.125" style="1" customWidth="1"/>
    <col min="15616" max="15616" width="22.75" style="1" customWidth="1"/>
    <col min="15617" max="15617" width="20.25" style="1" customWidth="1"/>
    <col min="15618" max="15618" width="12.125" style="1" customWidth="1"/>
    <col min="15619" max="15619" width="12.375" style="1" customWidth="1"/>
    <col min="15620" max="15620" width="11.25" style="1" customWidth="1"/>
    <col min="15621" max="15870" width="9.125" style="1"/>
    <col min="15871" max="15871" width="13.125" style="1" customWidth="1"/>
    <col min="15872" max="15872" width="22.75" style="1" customWidth="1"/>
    <col min="15873" max="15873" width="20.25" style="1" customWidth="1"/>
    <col min="15874" max="15874" width="12.125" style="1" customWidth="1"/>
    <col min="15875" max="15875" width="12.375" style="1" customWidth="1"/>
    <col min="15876" max="15876" width="11.25" style="1" customWidth="1"/>
    <col min="15877" max="16126" width="9.125" style="1"/>
    <col min="16127" max="16127" width="13.125" style="1" customWidth="1"/>
    <col min="16128" max="16128" width="22.75" style="1" customWidth="1"/>
    <col min="16129" max="16129" width="20.25" style="1" customWidth="1"/>
    <col min="16130" max="16130" width="12.125" style="1" customWidth="1"/>
    <col min="16131" max="16131" width="12.375" style="1" customWidth="1"/>
    <col min="16132" max="16132" width="11.25" style="1" customWidth="1"/>
    <col min="16133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195</v>
      </c>
    </row>
    <row r="5" spans="1:4">
      <c r="A5" s="1" t="s">
        <v>23</v>
      </c>
      <c r="B5" s="1" t="s">
        <v>182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89" t="s">
        <v>35</v>
      </c>
      <c r="B13" s="81" t="s">
        <v>36</v>
      </c>
      <c r="C13" s="81" t="s">
        <v>37</v>
      </c>
      <c r="D13" s="94">
        <v>44594</v>
      </c>
    </row>
    <row r="14" spans="1:4">
      <c r="A14" s="71"/>
      <c r="B14" s="30"/>
      <c r="C14" s="30"/>
      <c r="D14" s="62">
        <v>44756</v>
      </c>
    </row>
    <row r="15" spans="1:4" ht="14.3">
      <c r="A15" s="61" t="s">
        <v>44</v>
      </c>
      <c r="B15" s="78" t="s">
        <v>183</v>
      </c>
      <c r="C15" s="78" t="s">
        <v>38</v>
      </c>
      <c r="D15" s="79">
        <v>35</v>
      </c>
    </row>
    <row r="16" spans="1:4" ht="14.3">
      <c r="A16" s="61" t="s">
        <v>45</v>
      </c>
      <c r="B16" s="78" t="s">
        <v>183</v>
      </c>
      <c r="C16" s="78" t="s">
        <v>39</v>
      </c>
      <c r="D16" s="79">
        <f>+D15</f>
        <v>35</v>
      </c>
    </row>
    <row r="17" spans="1:4" ht="14.3">
      <c r="A17" s="61" t="s">
        <v>44</v>
      </c>
      <c r="B17" s="78" t="s">
        <v>183</v>
      </c>
      <c r="C17" s="64" t="s">
        <v>42</v>
      </c>
      <c r="D17" s="74">
        <f>+D15+4</f>
        <v>39</v>
      </c>
    </row>
    <row r="18" spans="1:4" ht="14.3">
      <c r="A18" s="89" t="s">
        <v>44</v>
      </c>
      <c r="B18" s="92" t="s">
        <v>184</v>
      </c>
      <c r="C18" s="92" t="s">
        <v>38</v>
      </c>
      <c r="D18" s="79">
        <v>46</v>
      </c>
    </row>
    <row r="19" spans="1:4" ht="14.3">
      <c r="A19" s="61" t="s">
        <v>45</v>
      </c>
      <c r="B19" s="78" t="s">
        <v>184</v>
      </c>
      <c r="C19" s="78" t="s">
        <v>39</v>
      </c>
      <c r="D19" s="79">
        <f>+D18</f>
        <v>46</v>
      </c>
    </row>
    <row r="20" spans="1:4" ht="14.3">
      <c r="A20" s="71" t="s">
        <v>44</v>
      </c>
      <c r="B20" s="64" t="s">
        <v>184</v>
      </c>
      <c r="C20" s="64" t="s">
        <v>42</v>
      </c>
      <c r="D20" s="74">
        <f>+D18+4</f>
        <v>50</v>
      </c>
    </row>
    <row r="23" spans="1:4" ht="14.3">
      <c r="A23" s="29" t="s">
        <v>273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workbookViewId="0"/>
  </sheetViews>
  <sheetFormatPr defaultColWidth="9.125" defaultRowHeight="12.9"/>
  <cols>
    <col min="1" max="1" width="15.375" style="1" customWidth="1"/>
    <col min="2" max="2" width="23" style="1" customWidth="1"/>
    <col min="3" max="3" width="19.25" style="1" customWidth="1"/>
    <col min="4" max="5" width="11.75" style="1" customWidth="1"/>
    <col min="6" max="6" width="11.25" style="1" customWidth="1"/>
    <col min="7" max="7" width="12.375" style="1" customWidth="1"/>
    <col min="8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216</v>
      </c>
    </row>
    <row r="5" spans="1:5">
      <c r="A5" s="1" t="s">
        <v>23</v>
      </c>
      <c r="B5" s="1" t="s">
        <v>757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651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540" t="s">
        <v>35</v>
      </c>
      <c r="B13" s="395" t="s">
        <v>36</v>
      </c>
      <c r="C13" s="395" t="s">
        <v>37</v>
      </c>
      <c r="D13" s="542">
        <v>45185</v>
      </c>
      <c r="E13" s="542">
        <v>45299</v>
      </c>
    </row>
    <row r="14" spans="1:5">
      <c r="A14" s="170"/>
      <c r="B14" s="159"/>
      <c r="C14" s="159"/>
      <c r="D14" s="431">
        <v>45280</v>
      </c>
      <c r="E14" s="431">
        <v>45382</v>
      </c>
    </row>
    <row r="15" spans="1:5">
      <c r="A15" s="541" t="s">
        <v>44</v>
      </c>
      <c r="B15" s="541" t="s">
        <v>758</v>
      </c>
      <c r="C15" s="541" t="s">
        <v>38</v>
      </c>
      <c r="D15" s="209">
        <v>157</v>
      </c>
      <c r="E15" s="209">
        <v>157</v>
      </c>
    </row>
    <row r="16" spans="1:5">
      <c r="A16" s="170" t="s">
        <v>45</v>
      </c>
      <c r="B16" s="207" t="s">
        <v>758</v>
      </c>
      <c r="C16" s="207" t="s">
        <v>39</v>
      </c>
      <c r="D16" s="209">
        <f>+D15</f>
        <v>157</v>
      </c>
      <c r="E16" s="209">
        <f>+E15</f>
        <v>157</v>
      </c>
    </row>
    <row r="17" spans="1:5">
      <c r="A17" s="170" t="s">
        <v>44</v>
      </c>
      <c r="B17" s="207" t="s">
        <v>758</v>
      </c>
      <c r="C17" s="207" t="s">
        <v>40</v>
      </c>
      <c r="D17" s="209">
        <f>+D15+53</f>
        <v>210</v>
      </c>
      <c r="E17" s="209">
        <f>+E15+53</f>
        <v>210</v>
      </c>
    </row>
    <row r="18" spans="1:5">
      <c r="A18" s="170" t="s">
        <v>44</v>
      </c>
      <c r="B18" s="207" t="s">
        <v>758</v>
      </c>
      <c r="C18" s="207" t="s">
        <v>41</v>
      </c>
      <c r="D18" s="209">
        <f>+D15+15</f>
        <v>172</v>
      </c>
      <c r="E18" s="209">
        <f>+E15+15</f>
        <v>172</v>
      </c>
    </row>
    <row r="19" spans="1:5">
      <c r="A19" s="429" t="s">
        <v>44</v>
      </c>
      <c r="B19" s="429" t="s">
        <v>758</v>
      </c>
      <c r="C19" s="429" t="s">
        <v>42</v>
      </c>
      <c r="D19" s="451">
        <f>+D15+10</f>
        <v>167</v>
      </c>
      <c r="E19" s="451">
        <f>+E15+10</f>
        <v>167</v>
      </c>
    </row>
    <row r="20" spans="1:5" ht="13.6">
      <c r="A20" s="546"/>
    </row>
    <row r="21" spans="1:5" ht="14.3">
      <c r="A21" s="44"/>
    </row>
    <row r="22" spans="1:5" ht="16.3">
      <c r="A22" s="489" t="s">
        <v>724</v>
      </c>
    </row>
    <row r="23" spans="1:5" ht="16.3">
      <c r="A23" s="489" t="s">
        <v>725</v>
      </c>
    </row>
    <row r="24" spans="1:5" ht="16.3">
      <c r="A24" s="489" t="s">
        <v>726</v>
      </c>
    </row>
    <row r="25" spans="1:5" ht="16.3">
      <c r="A25" s="547" t="s">
        <v>426</v>
      </c>
    </row>
    <row r="27" spans="1:5" ht="14.3">
      <c r="A27" s="548"/>
    </row>
    <row r="29" spans="1:5" ht="14.3">
      <c r="A29" s="364" t="s">
        <v>752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8"/>
  <sheetViews>
    <sheetView topLeftCell="A7" workbookViewId="0"/>
  </sheetViews>
  <sheetFormatPr defaultColWidth="9.125" defaultRowHeight="12.9"/>
  <cols>
    <col min="1" max="1" width="17.75" style="1" customWidth="1"/>
    <col min="2" max="2" width="23.375" style="1" customWidth="1"/>
    <col min="3" max="3" width="20.25" style="1" customWidth="1"/>
    <col min="4" max="8" width="12.25" style="34" customWidth="1"/>
    <col min="9" max="9" width="11.75" style="34" customWidth="1"/>
    <col min="10" max="10" width="12.75" style="34" customWidth="1"/>
    <col min="11" max="16384" width="9.125" style="1"/>
  </cols>
  <sheetData>
    <row r="2" spans="1:10">
      <c r="A2" s="1" t="s">
        <v>20</v>
      </c>
      <c r="B2" s="1" t="s">
        <v>21</v>
      </c>
    </row>
    <row r="3" spans="1:10">
      <c r="A3" s="1" t="s">
        <v>22</v>
      </c>
      <c r="B3" s="1" t="s">
        <v>660</v>
      </c>
    </row>
    <row r="4" spans="1:10">
      <c r="A4" s="1" t="s">
        <v>23</v>
      </c>
      <c r="B4" s="1" t="s">
        <v>692</v>
      </c>
    </row>
    <row r="5" spans="1:10">
      <c r="A5" s="1" t="s">
        <v>24</v>
      </c>
      <c r="B5" s="1" t="s">
        <v>25</v>
      </c>
    </row>
    <row r="6" spans="1:10">
      <c r="A6" s="1" t="s">
        <v>26</v>
      </c>
      <c r="B6" s="1" t="s">
        <v>27</v>
      </c>
    </row>
    <row r="7" spans="1:10">
      <c r="A7" s="1" t="s">
        <v>28</v>
      </c>
      <c r="B7" s="1" t="s">
        <v>653</v>
      </c>
    </row>
    <row r="8" spans="1:10">
      <c r="A8" s="1" t="s">
        <v>29</v>
      </c>
      <c r="B8" s="1" t="s">
        <v>30</v>
      </c>
    </row>
    <row r="9" spans="1:10" ht="14.3">
      <c r="A9" s="1" t="s">
        <v>31</v>
      </c>
      <c r="B9" s="29" t="s">
        <v>32</v>
      </c>
      <c r="J9" s="1"/>
    </row>
    <row r="10" spans="1:10">
      <c r="A10" s="1" t="s">
        <v>33</v>
      </c>
      <c r="B10" s="1" t="s">
        <v>34</v>
      </c>
      <c r="I10" s="1"/>
      <c r="J10" s="1"/>
    </row>
    <row r="11" spans="1:10">
      <c r="I11" s="1"/>
      <c r="J11" s="1"/>
    </row>
    <row r="12" spans="1:10">
      <c r="A12" s="462" t="s">
        <v>35</v>
      </c>
      <c r="B12" s="465" t="s">
        <v>36</v>
      </c>
      <c r="C12" s="463" t="s">
        <v>37</v>
      </c>
      <c r="D12" s="464">
        <v>44990</v>
      </c>
      <c r="E12" s="464">
        <v>45046</v>
      </c>
      <c r="F12" s="464">
        <v>45170</v>
      </c>
      <c r="G12" s="1"/>
      <c r="H12" s="1"/>
      <c r="I12" s="1"/>
      <c r="J12" s="1"/>
    </row>
    <row r="13" spans="1:10" ht="14.3">
      <c r="A13" s="281"/>
      <c r="B13" s="429"/>
      <c r="C13" s="159"/>
      <c r="D13" s="475">
        <v>45036</v>
      </c>
      <c r="E13" s="475">
        <v>45107</v>
      </c>
      <c r="F13" s="475">
        <v>45282</v>
      </c>
      <c r="G13" s="1"/>
      <c r="H13" s="1"/>
      <c r="I13" s="1"/>
      <c r="J13" s="1"/>
    </row>
    <row r="14" spans="1:10">
      <c r="A14" s="170" t="s">
        <v>44</v>
      </c>
      <c r="B14" s="465" t="s">
        <v>671</v>
      </c>
      <c r="C14" s="465" t="s">
        <v>38</v>
      </c>
      <c r="D14" s="467">
        <v>197</v>
      </c>
      <c r="E14" s="467">
        <v>197</v>
      </c>
      <c r="F14" s="467">
        <v>198</v>
      </c>
      <c r="G14" s="1"/>
      <c r="H14" s="1"/>
      <c r="I14" s="1"/>
      <c r="J14" s="1"/>
    </row>
    <row r="15" spans="1:10">
      <c r="A15" s="170" t="s">
        <v>45</v>
      </c>
      <c r="B15" s="207" t="s">
        <v>671</v>
      </c>
      <c r="C15" s="207" t="s">
        <v>39</v>
      </c>
      <c r="D15" s="209">
        <f>+D14</f>
        <v>197</v>
      </c>
      <c r="E15" s="209">
        <f>+E14</f>
        <v>197</v>
      </c>
      <c r="F15" s="209">
        <f>+F14</f>
        <v>198</v>
      </c>
      <c r="G15" s="1"/>
      <c r="H15" s="1"/>
      <c r="I15" s="1"/>
      <c r="J15" s="1"/>
    </row>
    <row r="16" spans="1:10">
      <c r="A16" s="170" t="s">
        <v>44</v>
      </c>
      <c r="B16" s="207" t="s">
        <v>671</v>
      </c>
      <c r="C16" s="207" t="s">
        <v>40</v>
      </c>
      <c r="D16" s="209">
        <f>+D14+58</f>
        <v>255</v>
      </c>
      <c r="E16" s="209">
        <f>+E14+58</f>
        <v>255</v>
      </c>
      <c r="F16" s="209">
        <f>+F14+58</f>
        <v>256</v>
      </c>
      <c r="G16" s="1"/>
      <c r="H16" s="1"/>
      <c r="I16" s="1"/>
      <c r="J16" s="1"/>
    </row>
    <row r="17" spans="1:10">
      <c r="A17" s="170" t="s">
        <v>44</v>
      </c>
      <c r="B17" s="207" t="s">
        <v>671</v>
      </c>
      <c r="C17" s="207" t="s">
        <v>41</v>
      </c>
      <c r="D17" s="209">
        <f>+D14+58</f>
        <v>255</v>
      </c>
      <c r="E17" s="209">
        <f>+E14+58</f>
        <v>255</v>
      </c>
      <c r="F17" s="209">
        <f>+F14+58</f>
        <v>256</v>
      </c>
      <c r="G17" s="1"/>
      <c r="H17" s="1"/>
      <c r="I17" s="1"/>
      <c r="J17" s="1"/>
    </row>
    <row r="18" spans="1:10">
      <c r="A18" s="281" t="s">
        <v>44</v>
      </c>
      <c r="B18" s="429" t="s">
        <v>671</v>
      </c>
      <c r="C18" s="429" t="s">
        <v>42</v>
      </c>
      <c r="D18" s="451">
        <f>+D14+13</f>
        <v>210</v>
      </c>
      <c r="E18" s="451">
        <f>+E14+13</f>
        <v>210</v>
      </c>
      <c r="F18" s="451">
        <f>+F14+13</f>
        <v>211</v>
      </c>
      <c r="G18" s="1"/>
      <c r="H18" s="1"/>
      <c r="I18" s="1"/>
      <c r="J18" s="1"/>
    </row>
    <row r="19" spans="1:10">
      <c r="A19" s="35"/>
      <c r="B19" s="35"/>
      <c r="C19" s="35"/>
      <c r="D19" s="69"/>
      <c r="E19" s="69"/>
      <c r="F19" s="69"/>
      <c r="G19" s="1"/>
      <c r="H19" s="1"/>
      <c r="I19" s="1"/>
      <c r="J19" s="1"/>
    </row>
    <row r="20" spans="1:10">
      <c r="A20" s="1" t="s">
        <v>672</v>
      </c>
    </row>
    <row r="21" spans="1:10">
      <c r="A21" s="1" t="s">
        <v>673</v>
      </c>
      <c r="I21" s="1"/>
      <c r="J21" s="1"/>
    </row>
    <row r="22" spans="1:10">
      <c r="A22" s="1" t="s">
        <v>670</v>
      </c>
    </row>
    <row r="23" spans="1:10" ht="14.3">
      <c r="A23" s="29"/>
      <c r="D23" s="1"/>
      <c r="E23" s="1"/>
      <c r="F23" s="1"/>
      <c r="G23" s="1"/>
      <c r="H23" s="1"/>
    </row>
    <row r="25" spans="1:10" ht="14.3">
      <c r="A25" s="469" t="s">
        <v>691</v>
      </c>
      <c r="B25" s="365"/>
    </row>
    <row r="35" spans="4:10">
      <c r="I35" s="1"/>
      <c r="J35" s="1"/>
    </row>
    <row r="36" spans="4:10">
      <c r="I36" s="1"/>
      <c r="J36" s="1"/>
    </row>
    <row r="37" spans="4:10">
      <c r="D37" s="1"/>
      <c r="E37" s="1"/>
      <c r="F37" s="1"/>
      <c r="G37" s="1"/>
      <c r="H37" s="1"/>
      <c r="I37" s="1"/>
      <c r="J37" s="1"/>
    </row>
    <row r="38" spans="4:10">
      <c r="D38" s="1"/>
      <c r="E38" s="1"/>
      <c r="F38" s="1"/>
      <c r="G38" s="1"/>
      <c r="H38" s="1"/>
      <c r="I38" s="1"/>
      <c r="J38" s="1"/>
    </row>
    <row r="39" spans="4:10">
      <c r="D39" s="1"/>
      <c r="E39" s="1"/>
      <c r="F39" s="1"/>
      <c r="G39" s="1"/>
      <c r="H39" s="1"/>
      <c r="I39" s="1"/>
      <c r="J39" s="1"/>
    </row>
    <row r="40" spans="4:10">
      <c r="D40" s="1"/>
      <c r="E40" s="1"/>
      <c r="F40" s="1"/>
      <c r="G40" s="1"/>
      <c r="H40" s="1"/>
    </row>
    <row r="41" spans="4:10">
      <c r="D41" s="1"/>
      <c r="E41" s="1"/>
      <c r="F41" s="1"/>
      <c r="G41" s="1"/>
      <c r="H41" s="1"/>
      <c r="I41" s="1"/>
      <c r="J41" s="1"/>
    </row>
    <row r="42" spans="4:10">
      <c r="I42" s="1"/>
      <c r="J42" s="1"/>
    </row>
    <row r="43" spans="4:10">
      <c r="D43" s="1"/>
      <c r="E43" s="1"/>
      <c r="F43" s="1"/>
      <c r="G43" s="1"/>
      <c r="H43" s="1"/>
      <c r="I43" s="1"/>
      <c r="J43" s="1"/>
    </row>
    <row r="44" spans="4:10">
      <c r="D44" s="1"/>
      <c r="E44" s="1"/>
      <c r="F44" s="1"/>
      <c r="G44" s="1"/>
      <c r="H44" s="1"/>
      <c r="I44" s="1"/>
      <c r="J44" s="1"/>
    </row>
    <row r="45" spans="4:10">
      <c r="D45" s="1"/>
      <c r="E45" s="1"/>
      <c r="F45" s="1"/>
      <c r="G45" s="1"/>
      <c r="H45" s="1"/>
      <c r="I45" s="1"/>
      <c r="J45" s="1"/>
    </row>
    <row r="46" spans="4:10">
      <c r="D46" s="1"/>
      <c r="E46" s="1"/>
      <c r="F46" s="1"/>
      <c r="G46" s="1"/>
      <c r="H46" s="1"/>
    </row>
    <row r="47" spans="4:10">
      <c r="D47" s="1"/>
      <c r="E47" s="1"/>
      <c r="F47" s="1"/>
      <c r="G47" s="1"/>
      <c r="H47" s="1"/>
      <c r="I47" s="1"/>
      <c r="J47" s="1"/>
    </row>
    <row r="49" spans="4:10">
      <c r="D49" s="1"/>
      <c r="E49" s="1"/>
      <c r="F49" s="1"/>
      <c r="G49" s="1"/>
      <c r="H49" s="1"/>
      <c r="I49" s="1"/>
      <c r="J49" s="1"/>
    </row>
    <row r="50" spans="4:10">
      <c r="I50" s="1"/>
      <c r="J50" s="1"/>
    </row>
    <row r="51" spans="4:10">
      <c r="D51" s="1"/>
      <c r="E51" s="1"/>
      <c r="F51" s="1"/>
      <c r="G51" s="1"/>
      <c r="H51" s="1"/>
      <c r="I51" s="1"/>
      <c r="J51" s="1"/>
    </row>
    <row r="52" spans="4:10">
      <c r="D52" s="1"/>
      <c r="E52" s="1"/>
      <c r="F52" s="1"/>
      <c r="G52" s="1"/>
      <c r="H52" s="1"/>
      <c r="I52" s="1"/>
      <c r="J52" s="1"/>
    </row>
    <row r="53" spans="4:10">
      <c r="D53" s="1"/>
      <c r="E53" s="1"/>
      <c r="F53" s="1"/>
      <c r="G53" s="1"/>
      <c r="H53" s="1"/>
      <c r="I53" s="1"/>
      <c r="J53" s="1"/>
    </row>
    <row r="54" spans="4:10">
      <c r="D54" s="1"/>
      <c r="E54" s="1"/>
      <c r="F54" s="1"/>
      <c r="G54" s="1"/>
      <c r="H54" s="1"/>
      <c r="I54" s="1"/>
      <c r="J54" s="1"/>
    </row>
    <row r="55" spans="4:10">
      <c r="D55" s="1"/>
      <c r="E55" s="1"/>
      <c r="F55" s="1"/>
      <c r="G55" s="1"/>
      <c r="H55" s="1"/>
      <c r="I55" s="1"/>
      <c r="J55" s="1"/>
    </row>
    <row r="56" spans="4:10">
      <c r="D56" s="1"/>
      <c r="E56" s="1"/>
      <c r="F56" s="1"/>
      <c r="G56" s="1"/>
      <c r="H56" s="1"/>
      <c r="I56" s="1"/>
      <c r="J56" s="1"/>
    </row>
    <row r="57" spans="4:10">
      <c r="D57" s="1"/>
      <c r="E57" s="1"/>
      <c r="F57" s="1"/>
      <c r="G57" s="1"/>
      <c r="H57" s="1"/>
      <c r="I57" s="1"/>
      <c r="J57" s="1"/>
    </row>
    <row r="58" spans="4:10">
      <c r="D58" s="1"/>
      <c r="E58" s="1"/>
      <c r="F58" s="1"/>
      <c r="G58" s="1"/>
      <c r="H58" s="1"/>
    </row>
    <row r="59" spans="4:10">
      <c r="D59" s="1"/>
      <c r="E59" s="1"/>
      <c r="F59" s="1"/>
      <c r="G59" s="1"/>
      <c r="H59" s="1"/>
      <c r="I59" s="1"/>
      <c r="J59" s="1"/>
    </row>
    <row r="60" spans="4:10">
      <c r="I60" s="1"/>
      <c r="J60" s="1"/>
    </row>
    <row r="61" spans="4:10">
      <c r="D61" s="1"/>
      <c r="E61" s="1"/>
      <c r="F61" s="1"/>
      <c r="G61" s="1"/>
      <c r="H61" s="1"/>
      <c r="I61" s="1"/>
      <c r="J61" s="1"/>
    </row>
    <row r="62" spans="4:10">
      <c r="D62" s="1"/>
      <c r="E62" s="1"/>
      <c r="F62" s="1"/>
      <c r="G62" s="1"/>
      <c r="H62" s="1"/>
      <c r="I62" s="1"/>
      <c r="J62" s="1"/>
    </row>
    <row r="63" spans="4:10">
      <c r="D63" s="1"/>
      <c r="E63" s="1"/>
      <c r="F63" s="1"/>
      <c r="G63" s="1"/>
      <c r="H63" s="1"/>
      <c r="I63" s="1"/>
      <c r="J63" s="1"/>
    </row>
    <row r="64" spans="4:10">
      <c r="D64" s="1"/>
      <c r="E64" s="1"/>
      <c r="F64" s="1"/>
      <c r="G64" s="1"/>
      <c r="H64" s="1"/>
      <c r="I64" s="1"/>
      <c r="J64" s="1"/>
    </row>
    <row r="65" spans="4:10">
      <c r="D65" s="1"/>
      <c r="E65" s="1"/>
      <c r="F65" s="1"/>
      <c r="G65" s="1"/>
      <c r="H65" s="1"/>
      <c r="I65" s="1"/>
      <c r="J65" s="1"/>
    </row>
    <row r="66" spans="4:10">
      <c r="D66" s="1"/>
      <c r="E66" s="1"/>
      <c r="F66" s="1"/>
      <c r="G66" s="1"/>
      <c r="H66" s="1"/>
      <c r="I66" s="1"/>
      <c r="J66" s="1"/>
    </row>
    <row r="67" spans="4:10">
      <c r="D67" s="1"/>
      <c r="E67" s="1"/>
      <c r="F67" s="1"/>
      <c r="G67" s="1"/>
      <c r="H67" s="1"/>
      <c r="I67" s="1"/>
      <c r="J67" s="1"/>
    </row>
    <row r="68" spans="4:10">
      <c r="D68" s="1"/>
      <c r="E68" s="1"/>
      <c r="F68" s="1"/>
      <c r="G68" s="1"/>
      <c r="H68" s="1"/>
      <c r="I68" s="1"/>
      <c r="J68" s="1"/>
    </row>
    <row r="69" spans="4:10">
      <c r="D69" s="1"/>
      <c r="E69" s="1"/>
      <c r="F69" s="1"/>
      <c r="G69" s="1"/>
      <c r="H69" s="1"/>
      <c r="I69" s="1"/>
      <c r="J69" s="1"/>
    </row>
    <row r="70" spans="4:10">
      <c r="D70" s="1"/>
      <c r="E70" s="1"/>
      <c r="F70" s="1"/>
      <c r="G70" s="1"/>
      <c r="H70" s="1"/>
      <c r="I70" s="1"/>
      <c r="J70" s="1"/>
    </row>
    <row r="71" spans="4:10">
      <c r="D71" s="1"/>
      <c r="E71" s="1"/>
      <c r="F71" s="1"/>
      <c r="G71" s="1"/>
      <c r="H71" s="1"/>
      <c r="I71" s="1"/>
      <c r="J71" s="1"/>
    </row>
    <row r="72" spans="4:10">
      <c r="D72" s="1"/>
      <c r="E72" s="1"/>
      <c r="F72" s="1"/>
      <c r="G72" s="1"/>
      <c r="H72" s="1"/>
      <c r="I72" s="1"/>
      <c r="J72" s="1"/>
    </row>
    <row r="73" spans="4:10">
      <c r="D73" s="1"/>
      <c r="E73" s="1"/>
      <c r="F73" s="1"/>
      <c r="G73" s="1"/>
      <c r="H73" s="1"/>
      <c r="I73" s="1"/>
      <c r="J73" s="1"/>
    </row>
    <row r="74" spans="4:10">
      <c r="D74" s="1"/>
      <c r="E74" s="1"/>
      <c r="F74" s="1"/>
      <c r="G74" s="1"/>
      <c r="H74" s="1"/>
      <c r="I74" s="1"/>
      <c r="J74" s="1"/>
    </row>
    <row r="75" spans="4:10">
      <c r="D75" s="1"/>
      <c r="E75" s="1"/>
      <c r="F75" s="1"/>
      <c r="G75" s="1"/>
      <c r="H75" s="1"/>
      <c r="I75" s="1"/>
      <c r="J75" s="1"/>
    </row>
    <row r="76" spans="4:10">
      <c r="D76" s="1"/>
      <c r="E76" s="1"/>
      <c r="F76" s="1"/>
      <c r="G76" s="1"/>
      <c r="H76" s="1"/>
      <c r="I76" s="1"/>
      <c r="J76" s="1"/>
    </row>
    <row r="77" spans="4:10">
      <c r="D77" s="1"/>
      <c r="E77" s="1"/>
      <c r="F77" s="1"/>
      <c r="G77" s="1"/>
      <c r="H77" s="1"/>
      <c r="I77" s="1"/>
      <c r="J77" s="1"/>
    </row>
    <row r="78" spans="4:10">
      <c r="D78" s="1"/>
      <c r="E78" s="1"/>
      <c r="F78" s="1"/>
      <c r="G78" s="1"/>
      <c r="H78" s="1"/>
      <c r="I78" s="1"/>
      <c r="J78" s="1"/>
    </row>
    <row r="79" spans="4:10">
      <c r="D79" s="1"/>
      <c r="E79" s="1"/>
      <c r="F79" s="1"/>
      <c r="G79" s="1"/>
      <c r="H79" s="1"/>
      <c r="I79" s="1"/>
      <c r="J79" s="1"/>
    </row>
    <row r="80" spans="4:10">
      <c r="D80" s="1"/>
      <c r="E80" s="1"/>
      <c r="F80" s="1"/>
      <c r="G80" s="1"/>
      <c r="H80" s="1"/>
      <c r="I80" s="1"/>
      <c r="J80" s="1"/>
    </row>
    <row r="81" spans="4:10">
      <c r="D81" s="1"/>
      <c r="E81" s="1"/>
      <c r="F81" s="1"/>
      <c r="G81" s="1"/>
      <c r="H81" s="1"/>
      <c r="I81" s="1"/>
      <c r="J81" s="1"/>
    </row>
    <row r="82" spans="4:10">
      <c r="D82" s="1"/>
      <c r="E82" s="1"/>
      <c r="F82" s="1"/>
      <c r="G82" s="1"/>
      <c r="H82" s="1"/>
      <c r="I82" s="1"/>
      <c r="J82" s="1"/>
    </row>
    <row r="83" spans="4:10">
      <c r="D83" s="1"/>
      <c r="E83" s="1"/>
      <c r="F83" s="1"/>
      <c r="G83" s="1"/>
      <c r="H83" s="1"/>
      <c r="I83" s="1"/>
      <c r="J83" s="1"/>
    </row>
    <row r="84" spans="4:10">
      <c r="D84" s="1"/>
      <c r="E84" s="1"/>
      <c r="F84" s="1"/>
      <c r="G84" s="1"/>
      <c r="H84" s="1"/>
      <c r="I84" s="1"/>
      <c r="J84" s="1"/>
    </row>
    <row r="85" spans="4:10">
      <c r="D85" s="1"/>
      <c r="E85" s="1"/>
      <c r="F85" s="1"/>
      <c r="G85" s="1"/>
      <c r="H85" s="1"/>
      <c r="I85" s="1"/>
      <c r="J85" s="1"/>
    </row>
    <row r="86" spans="4:10">
      <c r="D86" s="1"/>
      <c r="E86" s="1"/>
      <c r="F86" s="1"/>
      <c r="G86" s="1"/>
      <c r="H86" s="1"/>
      <c r="I86" s="1"/>
      <c r="J86" s="1"/>
    </row>
    <row r="87" spans="4:10">
      <c r="D87" s="1"/>
      <c r="E87" s="1"/>
      <c r="F87" s="1"/>
      <c r="G87" s="1"/>
      <c r="H87" s="1"/>
      <c r="I87" s="1"/>
      <c r="J87" s="1"/>
    </row>
    <row r="88" spans="4:10">
      <c r="D88" s="1"/>
      <c r="E88" s="1"/>
      <c r="F88" s="1"/>
      <c r="G88" s="1"/>
      <c r="H88" s="1"/>
      <c r="I88" s="1"/>
      <c r="J88" s="1"/>
    </row>
    <row r="89" spans="4:10">
      <c r="D89" s="1"/>
      <c r="E89" s="1"/>
      <c r="F89" s="1"/>
      <c r="G89" s="1"/>
      <c r="H89" s="1"/>
      <c r="I89" s="1"/>
      <c r="J89" s="1"/>
    </row>
    <row r="90" spans="4:10">
      <c r="D90" s="1"/>
      <c r="E90" s="1"/>
      <c r="F90" s="1"/>
      <c r="G90" s="1"/>
      <c r="H90" s="1"/>
      <c r="I90" s="1"/>
      <c r="J90" s="1"/>
    </row>
    <row r="91" spans="4:10">
      <c r="D91" s="1"/>
      <c r="E91" s="1"/>
      <c r="F91" s="1"/>
      <c r="G91" s="1"/>
      <c r="H91" s="1"/>
      <c r="I91" s="1"/>
      <c r="J91" s="1"/>
    </row>
    <row r="92" spans="4:10">
      <c r="D92" s="1"/>
      <c r="E92" s="1"/>
      <c r="F92" s="1"/>
      <c r="G92" s="1"/>
      <c r="H92" s="1"/>
      <c r="I92" s="1"/>
      <c r="J92" s="1"/>
    </row>
    <row r="93" spans="4:10">
      <c r="D93" s="1"/>
      <c r="E93" s="1"/>
      <c r="F93" s="1"/>
      <c r="G93" s="1"/>
      <c r="H93" s="1"/>
      <c r="I93" s="1"/>
      <c r="J93" s="1"/>
    </row>
    <row r="94" spans="4:10">
      <c r="D94" s="1"/>
      <c r="E94" s="1"/>
      <c r="F94" s="1"/>
      <c r="G94" s="1"/>
      <c r="H94" s="1"/>
      <c r="I94" s="1"/>
      <c r="J94" s="1"/>
    </row>
    <row r="95" spans="4:10">
      <c r="D95" s="1"/>
      <c r="E95" s="1"/>
      <c r="F95" s="1"/>
      <c r="G95" s="1"/>
      <c r="H95" s="1"/>
      <c r="I95" s="1"/>
      <c r="J95" s="1"/>
    </row>
    <row r="96" spans="4:10">
      <c r="D96" s="1"/>
      <c r="E96" s="1"/>
      <c r="F96" s="1"/>
      <c r="G96" s="1"/>
      <c r="H96" s="1"/>
    </row>
    <row r="97" spans="4:10">
      <c r="D97" s="1"/>
      <c r="E97" s="1"/>
      <c r="F97" s="1"/>
      <c r="G97" s="1"/>
      <c r="H97" s="1"/>
    </row>
    <row r="98" spans="4:10">
      <c r="I98" s="1"/>
      <c r="J98" s="1"/>
    </row>
    <row r="99" spans="4:10">
      <c r="I99" s="1"/>
      <c r="J99" s="1"/>
    </row>
    <row r="100" spans="4:10">
      <c r="D100" s="1"/>
      <c r="E100" s="1"/>
      <c r="F100" s="1"/>
      <c r="G100" s="1"/>
      <c r="H100" s="1"/>
      <c r="I100" s="1"/>
      <c r="J100" s="1"/>
    </row>
    <row r="101" spans="4:10">
      <c r="D101" s="1"/>
      <c r="E101" s="1"/>
      <c r="F101" s="1"/>
      <c r="G101" s="1"/>
      <c r="H101" s="1"/>
      <c r="I101" s="1"/>
      <c r="J101" s="1"/>
    </row>
    <row r="102" spans="4:10">
      <c r="D102" s="1"/>
      <c r="E102" s="1"/>
      <c r="F102" s="1"/>
      <c r="G102" s="1"/>
      <c r="H102" s="1"/>
      <c r="I102" s="1"/>
      <c r="J102" s="1"/>
    </row>
    <row r="103" spans="4:10">
      <c r="D103" s="1"/>
      <c r="E103" s="1"/>
      <c r="F103" s="1"/>
      <c r="G103" s="1"/>
      <c r="H103" s="1"/>
      <c r="I103" s="1"/>
      <c r="J103" s="1"/>
    </row>
    <row r="104" spans="4:10">
      <c r="D104" s="1"/>
      <c r="E104" s="1"/>
      <c r="F104" s="1"/>
      <c r="G104" s="1"/>
      <c r="H104" s="1"/>
      <c r="I104" s="1"/>
      <c r="J104" s="1"/>
    </row>
    <row r="105" spans="4:10">
      <c r="D105" s="1"/>
      <c r="E105" s="1"/>
      <c r="F105" s="1"/>
      <c r="G105" s="1"/>
      <c r="H105" s="1"/>
      <c r="I105" s="1"/>
      <c r="J105" s="1"/>
    </row>
    <row r="106" spans="4:10">
      <c r="D106" s="1"/>
      <c r="E106" s="1"/>
      <c r="F106" s="1"/>
      <c r="G106" s="1"/>
      <c r="H106" s="1"/>
      <c r="I106" s="1"/>
      <c r="J106" s="1"/>
    </row>
    <row r="107" spans="4:10">
      <c r="D107" s="1"/>
      <c r="E107" s="1"/>
      <c r="F107" s="1"/>
      <c r="G107" s="1"/>
      <c r="H107" s="1"/>
    </row>
    <row r="108" spans="4:10">
      <c r="D108" s="1"/>
      <c r="E108" s="1"/>
      <c r="F108" s="1"/>
      <c r="G108" s="1"/>
      <c r="H108" s="1"/>
      <c r="I108" s="1"/>
      <c r="J108" s="1"/>
    </row>
    <row r="109" spans="4:10">
      <c r="I109" s="1"/>
      <c r="J109" s="1"/>
    </row>
    <row r="110" spans="4:10">
      <c r="D110" s="1"/>
      <c r="E110" s="1"/>
      <c r="F110" s="1"/>
      <c r="G110" s="1"/>
      <c r="H110" s="1"/>
      <c r="I110" s="1"/>
      <c r="J110" s="1"/>
    </row>
    <row r="111" spans="4:10">
      <c r="D111" s="1"/>
      <c r="E111" s="1"/>
      <c r="F111" s="1"/>
      <c r="G111" s="1"/>
      <c r="H111" s="1"/>
      <c r="I111" s="1"/>
      <c r="J111" s="1"/>
    </row>
    <row r="112" spans="4:10">
      <c r="D112" s="1"/>
      <c r="E112" s="1"/>
      <c r="F112" s="1"/>
      <c r="G112" s="1"/>
      <c r="H112" s="1"/>
      <c r="I112" s="1"/>
      <c r="J112" s="1"/>
    </row>
    <row r="113" spans="4:10">
      <c r="D113" s="1"/>
      <c r="E113" s="1"/>
      <c r="F113" s="1"/>
      <c r="G113" s="1"/>
      <c r="H113" s="1"/>
      <c r="I113" s="1"/>
      <c r="J113" s="1"/>
    </row>
    <row r="114" spans="4:10">
      <c r="D114" s="1"/>
      <c r="E114" s="1"/>
      <c r="F114" s="1"/>
      <c r="G114" s="1"/>
      <c r="H114" s="1"/>
      <c r="I114" s="1"/>
      <c r="J114" s="1"/>
    </row>
    <row r="115" spans="4:10">
      <c r="D115" s="1"/>
      <c r="E115" s="1"/>
      <c r="F115" s="1"/>
      <c r="G115" s="1"/>
      <c r="H115" s="1"/>
      <c r="I115" s="1"/>
      <c r="J115" s="1"/>
    </row>
    <row r="116" spans="4:10">
      <c r="D116" s="1"/>
      <c r="E116" s="1"/>
      <c r="F116" s="1"/>
      <c r="G116" s="1"/>
      <c r="H116" s="1"/>
      <c r="I116" s="1"/>
      <c r="J116" s="1"/>
    </row>
    <row r="117" spans="4:10">
      <c r="D117" s="1"/>
      <c r="E117" s="1"/>
      <c r="F117" s="1"/>
      <c r="G117" s="1"/>
      <c r="H117" s="1"/>
      <c r="I117" s="1"/>
      <c r="J117" s="1"/>
    </row>
    <row r="118" spans="4:10">
      <c r="D118" s="1"/>
      <c r="E118" s="1"/>
      <c r="F118" s="1"/>
      <c r="G118" s="1"/>
      <c r="H118" s="1"/>
      <c r="I118" s="1"/>
      <c r="J118" s="1"/>
    </row>
    <row r="119" spans="4:10">
      <c r="D119" s="1"/>
      <c r="E119" s="1"/>
      <c r="F119" s="1"/>
      <c r="G119" s="1"/>
      <c r="H119" s="1"/>
      <c r="I119" s="1"/>
      <c r="J119" s="1"/>
    </row>
    <row r="120" spans="4:10">
      <c r="D120" s="1"/>
      <c r="E120" s="1"/>
      <c r="F120" s="1"/>
      <c r="G120" s="1"/>
      <c r="H120" s="1"/>
      <c r="I120" s="1"/>
      <c r="J120" s="1"/>
    </row>
    <row r="121" spans="4:10">
      <c r="D121" s="1"/>
      <c r="E121" s="1"/>
      <c r="F121" s="1"/>
      <c r="G121" s="1"/>
      <c r="H121" s="1"/>
      <c r="I121" s="1"/>
      <c r="J121" s="1"/>
    </row>
    <row r="122" spans="4:10">
      <c r="D122" s="1"/>
      <c r="E122" s="1"/>
      <c r="F122" s="1"/>
      <c r="G122" s="1"/>
      <c r="H122" s="1"/>
      <c r="I122" s="1"/>
      <c r="J122" s="1"/>
    </row>
    <row r="123" spans="4:10">
      <c r="D123" s="1"/>
      <c r="E123" s="1"/>
      <c r="F123" s="1"/>
      <c r="G123" s="1"/>
      <c r="H123" s="1"/>
      <c r="I123" s="1"/>
      <c r="J123" s="1"/>
    </row>
    <row r="124" spans="4:10">
      <c r="D124" s="1"/>
      <c r="E124" s="1"/>
      <c r="F124" s="1"/>
      <c r="G124" s="1"/>
      <c r="H124" s="1"/>
      <c r="I124" s="1"/>
      <c r="J124" s="1"/>
    </row>
    <row r="125" spans="4:10">
      <c r="D125" s="1"/>
      <c r="E125" s="1"/>
      <c r="F125" s="1"/>
      <c r="G125" s="1"/>
      <c r="H125" s="1"/>
      <c r="I125" s="1"/>
      <c r="J125" s="1"/>
    </row>
    <row r="126" spans="4:10">
      <c r="D126" s="1"/>
      <c r="E126" s="1"/>
      <c r="F126" s="1"/>
      <c r="G126" s="1"/>
      <c r="H126" s="1"/>
      <c r="I126" s="1"/>
      <c r="J126" s="1"/>
    </row>
    <row r="127" spans="4:10">
      <c r="D127" s="1"/>
      <c r="E127" s="1"/>
      <c r="F127" s="1"/>
      <c r="G127" s="1"/>
      <c r="H127" s="1"/>
      <c r="I127" s="1"/>
      <c r="J127" s="1"/>
    </row>
    <row r="128" spans="4:10">
      <c r="D128" s="1"/>
      <c r="E128" s="1"/>
      <c r="F128" s="1"/>
      <c r="G128" s="1"/>
      <c r="H128" s="1"/>
      <c r="I128" s="1"/>
      <c r="J128" s="1"/>
    </row>
    <row r="129" spans="4:10">
      <c r="D129" s="1"/>
      <c r="E129" s="1"/>
      <c r="F129" s="1"/>
      <c r="G129" s="1"/>
      <c r="H129" s="1"/>
      <c r="I129" s="1"/>
      <c r="J129" s="1"/>
    </row>
    <row r="130" spans="4:10">
      <c r="D130" s="1"/>
      <c r="E130" s="1"/>
      <c r="F130" s="1"/>
      <c r="G130" s="1"/>
      <c r="H130" s="1"/>
      <c r="I130" s="1"/>
      <c r="J130" s="1"/>
    </row>
    <row r="131" spans="4:10">
      <c r="D131" s="1"/>
      <c r="E131" s="1"/>
      <c r="F131" s="1"/>
      <c r="G131" s="1"/>
      <c r="H131" s="1"/>
      <c r="I131" s="1"/>
      <c r="J131" s="1"/>
    </row>
    <row r="132" spans="4:10">
      <c r="D132" s="1"/>
      <c r="E132" s="1"/>
      <c r="F132" s="1"/>
      <c r="G132" s="1"/>
      <c r="H132" s="1"/>
      <c r="I132" s="1"/>
      <c r="J132" s="1"/>
    </row>
    <row r="133" spans="4:10">
      <c r="D133" s="1"/>
      <c r="E133" s="1"/>
      <c r="F133" s="1"/>
      <c r="G133" s="1"/>
      <c r="H133" s="1"/>
      <c r="I133" s="1"/>
      <c r="J133" s="1"/>
    </row>
    <row r="134" spans="4:10">
      <c r="D134" s="1"/>
      <c r="E134" s="1"/>
      <c r="F134" s="1"/>
      <c r="G134" s="1"/>
      <c r="H134" s="1"/>
      <c r="I134" s="1"/>
      <c r="J134" s="1"/>
    </row>
    <row r="135" spans="4:10">
      <c r="D135" s="1"/>
      <c r="E135" s="1"/>
      <c r="F135" s="1"/>
      <c r="G135" s="1"/>
      <c r="H135" s="1"/>
      <c r="I135" s="1"/>
      <c r="J135" s="1"/>
    </row>
    <row r="136" spans="4:10">
      <c r="D136" s="1"/>
      <c r="E136" s="1"/>
      <c r="F136" s="1"/>
      <c r="G136" s="1"/>
      <c r="H136" s="1"/>
      <c r="I136" s="1"/>
      <c r="J136" s="1"/>
    </row>
    <row r="137" spans="4:10">
      <c r="D137" s="1"/>
      <c r="E137" s="1"/>
      <c r="F137" s="1"/>
      <c r="G137" s="1"/>
      <c r="H137" s="1"/>
      <c r="I137" s="1"/>
      <c r="J137" s="1"/>
    </row>
    <row r="138" spans="4:10">
      <c r="D138" s="1"/>
      <c r="E138" s="1"/>
      <c r="F138" s="1"/>
      <c r="G138" s="1"/>
      <c r="H138" s="1"/>
      <c r="I138" s="1"/>
      <c r="J138" s="1"/>
    </row>
    <row r="139" spans="4:10">
      <c r="D139" s="1"/>
      <c r="E139" s="1"/>
      <c r="F139" s="1"/>
      <c r="G139" s="1"/>
      <c r="H139" s="1"/>
      <c r="I139" s="1"/>
      <c r="J139" s="1"/>
    </row>
    <row r="140" spans="4:10">
      <c r="D140" s="1"/>
      <c r="E140" s="1"/>
      <c r="F140" s="1"/>
      <c r="G140" s="1"/>
      <c r="H140" s="1"/>
      <c r="I140" s="1"/>
      <c r="J140" s="1"/>
    </row>
    <row r="141" spans="4:10">
      <c r="D141" s="1"/>
      <c r="E141" s="1"/>
      <c r="F141" s="1"/>
      <c r="G141" s="1"/>
      <c r="H141" s="1"/>
      <c r="I141" s="1"/>
      <c r="J141" s="1"/>
    </row>
    <row r="142" spans="4:10">
      <c r="D142" s="1"/>
      <c r="E142" s="1"/>
      <c r="F142" s="1"/>
      <c r="G142" s="1"/>
      <c r="H142" s="1"/>
      <c r="I142" s="1"/>
      <c r="J142" s="1"/>
    </row>
    <row r="143" spans="4:10">
      <c r="D143" s="1"/>
      <c r="E143" s="1"/>
      <c r="F143" s="1"/>
      <c r="G143" s="1"/>
      <c r="H143" s="1"/>
      <c r="I143" s="1"/>
      <c r="J143" s="1"/>
    </row>
    <row r="144" spans="4:10">
      <c r="D144" s="1"/>
      <c r="E144" s="1"/>
      <c r="F144" s="1"/>
      <c r="G144" s="1"/>
      <c r="H144" s="1"/>
      <c r="I144" s="1"/>
      <c r="J144" s="1"/>
    </row>
    <row r="145" spans="4:10">
      <c r="D145" s="1"/>
      <c r="E145" s="1"/>
      <c r="F145" s="1"/>
      <c r="G145" s="1"/>
      <c r="H145" s="1"/>
    </row>
    <row r="146" spans="4:10">
      <c r="D146" s="1"/>
      <c r="E146" s="1"/>
      <c r="F146" s="1"/>
      <c r="G146" s="1"/>
      <c r="H146" s="1"/>
      <c r="I146" s="1"/>
      <c r="J146" s="1"/>
    </row>
    <row r="148" spans="4:10">
      <c r="D148" s="1"/>
      <c r="E148" s="1"/>
      <c r="F148" s="1"/>
      <c r="G148" s="1"/>
      <c r="H14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showGridLines="0" topLeftCell="A7" workbookViewId="0">
      <selection activeCell="B38" sqref="B38"/>
    </sheetView>
  </sheetViews>
  <sheetFormatPr defaultColWidth="9.125" defaultRowHeight="12.9"/>
  <cols>
    <col min="1" max="1" width="15.375" style="1" customWidth="1"/>
    <col min="2" max="2" width="24.25" style="1" customWidth="1"/>
    <col min="3" max="3" width="20.25" style="1" customWidth="1"/>
    <col min="4" max="7" width="11" style="1" customWidth="1"/>
    <col min="8" max="8" width="11.875" style="1" customWidth="1"/>
    <col min="9" max="9" width="10.875" style="1" customWidth="1"/>
    <col min="10" max="10" width="16.625" style="1" customWidth="1"/>
    <col min="11" max="16384" width="9.125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48</v>
      </c>
    </row>
    <row r="5" spans="1:6">
      <c r="A5" s="1" t="s">
        <v>23</v>
      </c>
      <c r="B5" s="1" t="s">
        <v>186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275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3" spans="1:6">
      <c r="A13" s="80" t="s">
        <v>35</v>
      </c>
      <c r="B13" s="81" t="s">
        <v>36</v>
      </c>
      <c r="C13" s="81" t="s">
        <v>37</v>
      </c>
      <c r="D13" s="60">
        <v>44599</v>
      </c>
      <c r="E13" s="60">
        <v>44743</v>
      </c>
      <c r="F13" s="60">
        <v>44805</v>
      </c>
    </row>
    <row r="14" spans="1:6">
      <c r="A14" s="33"/>
      <c r="B14" s="35"/>
      <c r="C14" s="35"/>
      <c r="D14" s="85">
        <v>409955</v>
      </c>
      <c r="E14" s="85">
        <v>44804</v>
      </c>
      <c r="F14" s="85">
        <v>44865</v>
      </c>
    </row>
    <row r="15" spans="1:6" ht="14.3">
      <c r="A15" s="80" t="s">
        <v>44</v>
      </c>
      <c r="B15" s="80" t="s">
        <v>65</v>
      </c>
      <c r="C15" s="80" t="s">
        <v>38</v>
      </c>
      <c r="D15" s="72">
        <v>74</v>
      </c>
      <c r="E15" s="72">
        <v>89</v>
      </c>
      <c r="F15" s="72">
        <v>74</v>
      </c>
    </row>
    <row r="16" spans="1:6" ht="14.3">
      <c r="A16" s="33" t="s">
        <v>45</v>
      </c>
      <c r="B16" s="33" t="s">
        <v>65</v>
      </c>
      <c r="C16" s="33" t="s">
        <v>39</v>
      </c>
      <c r="D16" s="79">
        <f>+D15</f>
        <v>74</v>
      </c>
      <c r="E16" s="79">
        <f>+E15</f>
        <v>89</v>
      </c>
      <c r="F16" s="79">
        <f>+F15</f>
        <v>74</v>
      </c>
    </row>
    <row r="17" spans="1:6" ht="14.3">
      <c r="A17" s="33" t="s">
        <v>44</v>
      </c>
      <c r="B17" s="33" t="s">
        <v>65</v>
      </c>
      <c r="C17" s="33" t="s">
        <v>40</v>
      </c>
      <c r="D17" s="79">
        <f>+D15+45</f>
        <v>119</v>
      </c>
      <c r="E17" s="79">
        <f>+E15+45</f>
        <v>134</v>
      </c>
      <c r="F17" s="79">
        <f>+F15+45</f>
        <v>119</v>
      </c>
    </row>
    <row r="18" spans="1:6" ht="14.3">
      <c r="A18" s="33" t="s">
        <v>44</v>
      </c>
      <c r="B18" s="33" t="s">
        <v>65</v>
      </c>
      <c r="C18" s="33" t="s">
        <v>41</v>
      </c>
      <c r="D18" s="79">
        <f>+D15+45</f>
        <v>119</v>
      </c>
      <c r="E18" s="79">
        <f>+E15+45</f>
        <v>134</v>
      </c>
      <c r="F18" s="79">
        <f>+F15+45</f>
        <v>119</v>
      </c>
    </row>
    <row r="19" spans="1:6" ht="14.3">
      <c r="A19" s="33" t="s">
        <v>44</v>
      </c>
      <c r="B19" s="33" t="s">
        <v>65</v>
      </c>
      <c r="C19" s="87" t="s">
        <v>42</v>
      </c>
      <c r="D19" s="79">
        <f>+D15+12</f>
        <v>86</v>
      </c>
      <c r="E19" s="79">
        <f>+E15+12</f>
        <v>101</v>
      </c>
      <c r="F19" s="79">
        <f>+F15+12</f>
        <v>86</v>
      </c>
    </row>
    <row r="20" spans="1:6" ht="14.3">
      <c r="A20" s="80" t="s">
        <v>44</v>
      </c>
      <c r="B20" s="80" t="s">
        <v>185</v>
      </c>
      <c r="C20" s="80" t="s">
        <v>38</v>
      </c>
      <c r="D20" s="72">
        <v>95</v>
      </c>
      <c r="E20" s="72">
        <v>114</v>
      </c>
      <c r="F20" s="72">
        <v>95</v>
      </c>
    </row>
    <row r="21" spans="1:6" ht="14.3">
      <c r="A21" s="33" t="s">
        <v>45</v>
      </c>
      <c r="B21" s="33" t="s">
        <v>185</v>
      </c>
      <c r="C21" s="33" t="s">
        <v>39</v>
      </c>
      <c r="D21" s="79">
        <f>+D20</f>
        <v>95</v>
      </c>
      <c r="E21" s="79">
        <f>+E20</f>
        <v>114</v>
      </c>
      <c r="F21" s="79">
        <f>+F20</f>
        <v>95</v>
      </c>
    </row>
    <row r="22" spans="1:6" ht="14.3">
      <c r="A22" s="33" t="s">
        <v>44</v>
      </c>
      <c r="B22" s="33" t="s">
        <v>185</v>
      </c>
      <c r="C22" s="33" t="s">
        <v>40</v>
      </c>
      <c r="D22" s="79">
        <f>+D20+45</f>
        <v>140</v>
      </c>
      <c r="E22" s="79">
        <f>+E20+45</f>
        <v>159</v>
      </c>
      <c r="F22" s="79">
        <f>+F20+45</f>
        <v>140</v>
      </c>
    </row>
    <row r="23" spans="1:6" ht="14.3">
      <c r="A23" s="33" t="s">
        <v>44</v>
      </c>
      <c r="B23" s="33" t="s">
        <v>185</v>
      </c>
      <c r="C23" s="33" t="s">
        <v>41</v>
      </c>
      <c r="D23" s="79">
        <f>+D20+45</f>
        <v>140</v>
      </c>
      <c r="E23" s="79">
        <f>+E20+45</f>
        <v>159</v>
      </c>
      <c r="F23" s="79">
        <f>+F20+45</f>
        <v>140</v>
      </c>
    </row>
    <row r="24" spans="1:6" ht="14.3">
      <c r="A24" s="33" t="s">
        <v>44</v>
      </c>
      <c r="B24" s="33" t="s">
        <v>185</v>
      </c>
      <c r="C24" s="33" t="s">
        <v>42</v>
      </c>
      <c r="D24" s="79">
        <f>+D20+12</f>
        <v>107</v>
      </c>
      <c r="E24" s="79">
        <f>+E20+12</f>
        <v>126</v>
      </c>
      <c r="F24" s="79">
        <f>+F20+12</f>
        <v>107</v>
      </c>
    </row>
    <row r="25" spans="1:6" ht="14.3">
      <c r="A25" s="80" t="s">
        <v>44</v>
      </c>
      <c r="B25" s="80" t="s">
        <v>193</v>
      </c>
      <c r="C25" s="80" t="s">
        <v>38</v>
      </c>
      <c r="D25" s="72">
        <v>180</v>
      </c>
      <c r="E25" s="72">
        <v>209</v>
      </c>
      <c r="F25" s="72">
        <v>180</v>
      </c>
    </row>
    <row r="26" spans="1:6" ht="14.3">
      <c r="A26" s="33" t="s">
        <v>45</v>
      </c>
      <c r="B26" s="33" t="s">
        <v>193</v>
      </c>
      <c r="C26" s="33" t="s">
        <v>39</v>
      </c>
      <c r="D26" s="79">
        <f>+D25</f>
        <v>180</v>
      </c>
      <c r="E26" s="79">
        <f>+E25</f>
        <v>209</v>
      </c>
      <c r="F26" s="79">
        <f>+F25</f>
        <v>180</v>
      </c>
    </row>
    <row r="27" spans="1:6" ht="14.3">
      <c r="A27" s="33" t="s">
        <v>44</v>
      </c>
      <c r="B27" s="33" t="s">
        <v>193</v>
      </c>
      <c r="C27" s="33" t="s">
        <v>40</v>
      </c>
      <c r="D27" s="79">
        <f>+D25+59</f>
        <v>239</v>
      </c>
      <c r="E27" s="79">
        <f>+E25+59</f>
        <v>268</v>
      </c>
      <c r="F27" s="79">
        <f>+F25+59</f>
        <v>239</v>
      </c>
    </row>
    <row r="28" spans="1:6" ht="14.3">
      <c r="A28" s="33" t="s">
        <v>44</v>
      </c>
      <c r="B28" s="33" t="s">
        <v>193</v>
      </c>
      <c r="C28" s="33" t="s">
        <v>41</v>
      </c>
      <c r="D28" s="79">
        <f>+D25+59</f>
        <v>239</v>
      </c>
      <c r="E28" s="79">
        <f>+E25+59</f>
        <v>268</v>
      </c>
      <c r="F28" s="79">
        <f>+F25+59</f>
        <v>239</v>
      </c>
    </row>
    <row r="29" spans="1:6" ht="14.3">
      <c r="A29" s="33" t="s">
        <v>44</v>
      </c>
      <c r="B29" s="33" t="s">
        <v>193</v>
      </c>
      <c r="C29" s="33" t="s">
        <v>42</v>
      </c>
      <c r="D29" s="79">
        <f>+D25+12</f>
        <v>192</v>
      </c>
      <c r="E29" s="79">
        <f>+E25+12</f>
        <v>221</v>
      </c>
      <c r="F29" s="79">
        <f>+F25+12</f>
        <v>192</v>
      </c>
    </row>
    <row r="30" spans="1:6" ht="14.3">
      <c r="A30" s="80" t="s">
        <v>44</v>
      </c>
      <c r="B30" s="80" t="s">
        <v>194</v>
      </c>
      <c r="C30" s="80" t="s">
        <v>38</v>
      </c>
      <c r="D30" s="72">
        <v>198</v>
      </c>
      <c r="E30" s="72">
        <v>216</v>
      </c>
      <c r="F30" s="72">
        <v>198</v>
      </c>
    </row>
    <row r="31" spans="1:6" ht="14.3">
      <c r="A31" s="33" t="s">
        <v>45</v>
      </c>
      <c r="B31" s="33" t="s">
        <v>194</v>
      </c>
      <c r="C31" s="33" t="s">
        <v>39</v>
      </c>
      <c r="D31" s="79">
        <f>+D30</f>
        <v>198</v>
      </c>
      <c r="E31" s="79">
        <f>+E30</f>
        <v>216</v>
      </c>
      <c r="F31" s="79">
        <f>+F30</f>
        <v>198</v>
      </c>
    </row>
    <row r="32" spans="1:6" ht="14.3">
      <c r="A32" s="39" t="s">
        <v>44</v>
      </c>
      <c r="B32" s="39" t="s">
        <v>194</v>
      </c>
      <c r="C32" s="39" t="s">
        <v>42</v>
      </c>
      <c r="D32" s="74">
        <f>+D30+12</f>
        <v>210</v>
      </c>
      <c r="E32" s="74">
        <f>+E30+12</f>
        <v>228</v>
      </c>
      <c r="F32" s="74">
        <f>+F30+12</f>
        <v>210</v>
      </c>
    </row>
    <row r="34" spans="1:3">
      <c r="A34" s="36"/>
    </row>
    <row r="35" spans="1:3" ht="14.3">
      <c r="A35" s="44" t="s">
        <v>297</v>
      </c>
    </row>
    <row r="36" spans="1:3">
      <c r="A36" s="88" t="s">
        <v>298</v>
      </c>
      <c r="B36" s="88"/>
      <c r="C36" s="88"/>
    </row>
    <row r="37" spans="1:3">
      <c r="A37" s="36" t="s">
        <v>174</v>
      </c>
    </row>
    <row r="38" spans="1:3">
      <c r="A38" s="36" t="s">
        <v>175</v>
      </c>
    </row>
    <row r="39" spans="1:3">
      <c r="A39" s="36" t="s">
        <v>176</v>
      </c>
    </row>
    <row r="40" spans="1:3">
      <c r="A40" s="36"/>
    </row>
    <row r="42" spans="1:3" ht="14.3">
      <c r="A42" s="29" t="s">
        <v>299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37"/>
  <sheetViews>
    <sheetView topLeftCell="A25" workbookViewId="0">
      <selection activeCell="B9" sqref="B9"/>
    </sheetView>
  </sheetViews>
  <sheetFormatPr defaultColWidth="9.125" defaultRowHeight="12.9"/>
  <cols>
    <col min="1" max="1" width="16.375" style="1" customWidth="1"/>
    <col min="2" max="2" width="26.875" style="1" bestFit="1" customWidth="1"/>
    <col min="3" max="3" width="18.125" style="1" bestFit="1" customWidth="1"/>
    <col min="4" max="6" width="12.375" style="1" customWidth="1"/>
    <col min="7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195</v>
      </c>
    </row>
    <row r="5" spans="1:4">
      <c r="A5" s="1" t="s">
        <v>23</v>
      </c>
      <c r="B5" s="1" t="s">
        <v>278</v>
      </c>
    </row>
    <row r="6" spans="1:4">
      <c r="A6" s="1" t="s">
        <v>24</v>
      </c>
      <c r="B6" s="1" t="s">
        <v>279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651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4" spans="1:4" ht="14.3">
      <c r="A14" s="366" t="s">
        <v>35</v>
      </c>
      <c r="B14" s="378" t="s">
        <v>36</v>
      </c>
      <c r="C14" s="280" t="s">
        <v>37</v>
      </c>
      <c r="D14" s="386">
        <v>44932</v>
      </c>
    </row>
    <row r="15" spans="1:4" ht="14.3">
      <c r="A15" s="247"/>
      <c r="B15" s="382"/>
      <c r="C15" s="159"/>
      <c r="D15" s="385">
        <v>45016</v>
      </c>
    </row>
    <row r="16" spans="1:4" ht="14.3">
      <c r="A16" s="378" t="s">
        <v>44</v>
      </c>
      <c r="B16" s="378" t="s">
        <v>197</v>
      </c>
      <c r="C16" s="378" t="s">
        <v>38</v>
      </c>
      <c r="D16" s="214">
        <v>26</v>
      </c>
    </row>
    <row r="17" spans="1:35" ht="14.3">
      <c r="A17" s="207" t="s">
        <v>45</v>
      </c>
      <c r="B17" s="207" t="s">
        <v>197</v>
      </c>
      <c r="C17" s="207" t="s">
        <v>39</v>
      </c>
      <c r="D17" s="214">
        <f>+D16</f>
        <v>26</v>
      </c>
    </row>
    <row r="18" spans="1:35" ht="14.3">
      <c r="A18" s="207" t="s">
        <v>44</v>
      </c>
      <c r="B18" s="207" t="s">
        <v>197</v>
      </c>
      <c r="C18" s="207" t="s">
        <v>40</v>
      </c>
      <c r="D18" s="214">
        <f>+D16+15</f>
        <v>41</v>
      </c>
    </row>
    <row r="19" spans="1:35" ht="14.3">
      <c r="A19" s="207" t="s">
        <v>44</v>
      </c>
      <c r="B19" s="207" t="s">
        <v>197</v>
      </c>
      <c r="C19" s="95" t="s">
        <v>41</v>
      </c>
      <c r="D19" s="214">
        <f>+D16+15</f>
        <v>41</v>
      </c>
    </row>
    <row r="20" spans="1:35" ht="14.3">
      <c r="A20" s="382" t="s">
        <v>44</v>
      </c>
      <c r="B20" s="382" t="s">
        <v>197</v>
      </c>
      <c r="C20" s="382" t="s">
        <v>42</v>
      </c>
      <c r="D20" s="380">
        <f>+D16+9</f>
        <v>35</v>
      </c>
    </row>
    <row r="21" spans="1:35" ht="14.95" customHeight="1">
      <c r="A21" s="378" t="s">
        <v>44</v>
      </c>
      <c r="B21" s="378" t="s">
        <v>258</v>
      </c>
      <c r="C21" s="378" t="s">
        <v>38</v>
      </c>
      <c r="D21" s="214">
        <v>30</v>
      </c>
    </row>
    <row r="22" spans="1:35" ht="14.95" customHeight="1">
      <c r="A22" s="207" t="s">
        <v>45</v>
      </c>
      <c r="B22" s="207" t="s">
        <v>258</v>
      </c>
      <c r="C22" s="207" t="s">
        <v>39</v>
      </c>
      <c r="D22" s="214">
        <f>+D21</f>
        <v>30</v>
      </c>
    </row>
    <row r="23" spans="1:35" ht="14.95" customHeight="1">
      <c r="A23" s="207" t="s">
        <v>44</v>
      </c>
      <c r="B23" s="207" t="s">
        <v>258</v>
      </c>
      <c r="C23" s="207" t="s">
        <v>40</v>
      </c>
      <c r="D23" s="214">
        <f>+D21+15</f>
        <v>45</v>
      </c>
    </row>
    <row r="24" spans="1:35" ht="14.95" customHeight="1">
      <c r="A24" s="207" t="s">
        <v>44</v>
      </c>
      <c r="B24" s="207" t="s">
        <v>258</v>
      </c>
      <c r="C24" s="207" t="s">
        <v>41</v>
      </c>
      <c r="D24" s="214">
        <f>+D21+15</f>
        <v>45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1:35" ht="14.95" customHeight="1">
      <c r="A25" s="382" t="s">
        <v>44</v>
      </c>
      <c r="B25" s="382" t="s">
        <v>258</v>
      </c>
      <c r="C25" s="382" t="s">
        <v>42</v>
      </c>
      <c r="D25" s="380">
        <f>+D21+9</f>
        <v>39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 ht="14.95" customHeight="1">
      <c r="A26" s="378" t="s">
        <v>44</v>
      </c>
      <c r="B26" s="378" t="s">
        <v>596</v>
      </c>
      <c r="C26" s="378" t="s">
        <v>38</v>
      </c>
      <c r="D26" s="214">
        <v>33</v>
      </c>
    </row>
    <row r="27" spans="1:35" ht="14.95" customHeight="1">
      <c r="A27" s="207" t="s">
        <v>45</v>
      </c>
      <c r="B27" s="207" t="s">
        <v>596</v>
      </c>
      <c r="C27" s="207" t="s">
        <v>39</v>
      </c>
      <c r="D27" s="214">
        <f>+D26</f>
        <v>33</v>
      </c>
    </row>
    <row r="28" spans="1:35" ht="14.95" customHeight="1">
      <c r="A28" s="207" t="s">
        <v>44</v>
      </c>
      <c r="B28" s="207" t="s">
        <v>596</v>
      </c>
      <c r="C28" s="207" t="s">
        <v>40</v>
      </c>
      <c r="D28" s="214">
        <f>+D26+15</f>
        <v>48</v>
      </c>
    </row>
    <row r="29" spans="1:35" ht="14.95" customHeight="1">
      <c r="A29" s="207" t="s">
        <v>44</v>
      </c>
      <c r="B29" s="207" t="s">
        <v>596</v>
      </c>
      <c r="C29" s="207" t="s">
        <v>41</v>
      </c>
      <c r="D29" s="214">
        <f>+D26+15</f>
        <v>48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ht="14.95" customHeight="1">
      <c r="A30" s="382" t="s">
        <v>44</v>
      </c>
      <c r="B30" s="382" t="s">
        <v>596</v>
      </c>
      <c r="C30" s="382" t="s">
        <v>42</v>
      </c>
      <c r="D30" s="380">
        <f>+D26+9</f>
        <v>42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ht="16.3">
      <c r="A31" s="278" t="s">
        <v>597</v>
      </c>
      <c r="D31" s="34"/>
      <c r="E31" s="34"/>
      <c r="F31" s="34"/>
    </row>
    <row r="32" spans="1:35">
      <c r="A32" s="1" t="s">
        <v>598</v>
      </c>
    </row>
    <row r="37" spans="1:2" ht="14.3">
      <c r="A37" s="381" t="s">
        <v>599</v>
      </c>
      <c r="B37" s="283"/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topLeftCell="A4" workbookViewId="0">
      <selection activeCell="H24" sqref="H24"/>
    </sheetView>
  </sheetViews>
  <sheetFormatPr defaultRowHeight="12.9"/>
  <cols>
    <col min="1" max="1" width="15.875" customWidth="1"/>
    <col min="2" max="2" width="18.75" customWidth="1"/>
    <col min="3" max="3" width="22.375" customWidth="1"/>
    <col min="4" max="6" width="10.875" customWidth="1"/>
  </cols>
  <sheetData>
    <row r="3" spans="1:9" ht="14.3">
      <c r="A3" s="133" t="s">
        <v>20</v>
      </c>
      <c r="B3" s="133" t="s">
        <v>21</v>
      </c>
      <c r="C3" s="133"/>
      <c r="D3" s="143"/>
      <c r="E3" s="143"/>
      <c r="F3" s="143"/>
      <c r="G3" s="133"/>
      <c r="H3" s="134"/>
      <c r="I3" s="134"/>
    </row>
    <row r="4" spans="1:9" ht="14.3">
      <c r="A4" s="133" t="s">
        <v>22</v>
      </c>
      <c r="B4" s="133" t="s">
        <v>68</v>
      </c>
      <c r="C4" s="133"/>
      <c r="D4" s="143"/>
      <c r="E4" s="143"/>
      <c r="F4" s="143"/>
      <c r="G4" s="133"/>
      <c r="H4" s="134"/>
      <c r="I4" s="134"/>
    </row>
    <row r="5" spans="1:9" ht="14.3">
      <c r="A5" s="133" t="s">
        <v>23</v>
      </c>
      <c r="B5" s="133" t="s">
        <v>241</v>
      </c>
      <c r="C5" s="133"/>
      <c r="D5" s="143"/>
      <c r="E5" s="143"/>
      <c r="F5" s="143"/>
      <c r="G5" s="133"/>
      <c r="H5" s="134"/>
      <c r="I5" s="134"/>
    </row>
    <row r="6" spans="1:9" ht="14.3">
      <c r="A6" s="133" t="s">
        <v>24</v>
      </c>
      <c r="B6" s="133" t="s">
        <v>25</v>
      </c>
      <c r="C6" s="133"/>
      <c r="D6" s="143"/>
      <c r="E6" s="143"/>
      <c r="F6" s="143"/>
      <c r="G6" s="133"/>
      <c r="H6" s="134"/>
      <c r="I6" s="134"/>
    </row>
    <row r="7" spans="1:9" ht="14.3">
      <c r="A7" s="133" t="s">
        <v>26</v>
      </c>
      <c r="B7" s="133" t="s">
        <v>27</v>
      </c>
      <c r="C7" s="133"/>
      <c r="D7" s="143"/>
      <c r="E7" s="143"/>
      <c r="F7" s="143"/>
      <c r="G7" s="133"/>
      <c r="H7" s="134"/>
      <c r="I7" s="134"/>
    </row>
    <row r="8" spans="1:9" ht="14.3">
      <c r="A8" s="133" t="s">
        <v>28</v>
      </c>
      <c r="B8" s="1" t="s">
        <v>275</v>
      </c>
      <c r="C8" s="133"/>
      <c r="D8" s="143"/>
      <c r="E8" s="143"/>
      <c r="F8" s="143"/>
      <c r="G8" s="133"/>
      <c r="H8" s="134"/>
      <c r="I8" s="134"/>
    </row>
    <row r="9" spans="1:9" ht="14.3">
      <c r="A9" s="133" t="s">
        <v>29</v>
      </c>
      <c r="B9" s="133" t="s">
        <v>30</v>
      </c>
      <c r="C9" s="133"/>
      <c r="D9" s="143"/>
      <c r="E9" s="143"/>
      <c r="F9" s="143"/>
      <c r="G9" s="133"/>
      <c r="H9" s="134"/>
      <c r="I9" s="134"/>
    </row>
    <row r="10" spans="1:9" ht="14.3">
      <c r="A10" s="133" t="s">
        <v>31</v>
      </c>
      <c r="B10" s="135" t="s">
        <v>32</v>
      </c>
      <c r="C10" s="133"/>
      <c r="D10" s="143"/>
      <c r="E10" s="143"/>
      <c r="F10" s="143"/>
      <c r="G10" s="133"/>
      <c r="H10" s="134"/>
      <c r="I10" s="134"/>
    </row>
    <row r="11" spans="1:9" ht="14.3">
      <c r="A11" s="133" t="s">
        <v>33</v>
      </c>
      <c r="B11" s="133" t="s">
        <v>34</v>
      </c>
      <c r="C11" s="133"/>
      <c r="D11" s="143"/>
      <c r="E11" s="143"/>
      <c r="F11" s="143"/>
      <c r="G11" s="133"/>
      <c r="H11" s="134"/>
      <c r="I11" s="134"/>
    </row>
    <row r="12" spans="1:9" ht="14.3">
      <c r="A12" s="133"/>
      <c r="B12" s="133"/>
      <c r="C12" s="133"/>
      <c r="D12" s="143"/>
      <c r="E12" s="143"/>
      <c r="F12" s="143"/>
      <c r="G12" s="133"/>
      <c r="H12" s="134"/>
      <c r="I12" s="134"/>
    </row>
    <row r="13" spans="1:9" ht="14.3">
      <c r="A13" s="144" t="s">
        <v>35</v>
      </c>
      <c r="B13" s="147" t="s">
        <v>36</v>
      </c>
      <c r="C13" s="147" t="s">
        <v>37</v>
      </c>
      <c r="D13" s="154">
        <v>44597</v>
      </c>
      <c r="E13" s="133"/>
      <c r="F13" s="133"/>
      <c r="G13" s="133"/>
    </row>
    <row r="14" spans="1:9" ht="14.3">
      <c r="A14" s="145"/>
      <c r="B14" s="148"/>
      <c r="C14" s="148"/>
      <c r="D14" s="146">
        <v>44742</v>
      </c>
      <c r="E14" s="133"/>
      <c r="F14" s="133"/>
      <c r="G14" s="133"/>
    </row>
    <row r="15" spans="1:9" ht="14.3">
      <c r="A15" s="144" t="s">
        <v>44</v>
      </c>
      <c r="B15" s="152" t="s">
        <v>239</v>
      </c>
      <c r="C15" s="152" t="s">
        <v>38</v>
      </c>
      <c r="D15" s="153">
        <v>36</v>
      </c>
      <c r="E15" s="133"/>
      <c r="F15" s="133"/>
      <c r="G15" s="133"/>
    </row>
    <row r="16" spans="1:9" ht="14.3">
      <c r="A16" s="138" t="s">
        <v>45</v>
      </c>
      <c r="B16" s="139" t="s">
        <v>239</v>
      </c>
      <c r="C16" s="139" t="s">
        <v>39</v>
      </c>
      <c r="D16" s="140">
        <f>+D15</f>
        <v>36</v>
      </c>
      <c r="E16" s="133"/>
      <c r="F16" s="133"/>
      <c r="G16" s="133"/>
    </row>
    <row r="17" spans="1:6" ht="14.3">
      <c r="A17" s="138" t="s">
        <v>44</v>
      </c>
      <c r="B17" s="141" t="s">
        <v>239</v>
      </c>
      <c r="C17" s="139" t="s">
        <v>42</v>
      </c>
      <c r="D17" s="140">
        <f>+D15+9</f>
        <v>45</v>
      </c>
    </row>
    <row r="18" spans="1:6" ht="14.3">
      <c r="A18" s="152" t="s">
        <v>44</v>
      </c>
      <c r="B18" s="136" t="s">
        <v>240</v>
      </c>
      <c r="C18" s="152" t="s">
        <v>38</v>
      </c>
      <c r="D18" s="153">
        <v>40</v>
      </c>
    </row>
    <row r="19" spans="1:6" ht="14.3">
      <c r="A19" s="139" t="s">
        <v>45</v>
      </c>
      <c r="B19" s="136" t="s">
        <v>240</v>
      </c>
      <c r="C19" s="139" t="s">
        <v>39</v>
      </c>
      <c r="D19" s="140">
        <f>+D18</f>
        <v>40</v>
      </c>
    </row>
    <row r="20" spans="1:6" s="1" customFormat="1" ht="14.3">
      <c r="A20" s="150" t="s">
        <v>44</v>
      </c>
      <c r="B20" s="136" t="s">
        <v>240</v>
      </c>
      <c r="C20" s="150" t="s">
        <v>40</v>
      </c>
      <c r="D20" s="140">
        <f>+D18+24</f>
        <v>64</v>
      </c>
    </row>
    <row r="21" spans="1:6" s="1" customFormat="1" ht="14.3">
      <c r="A21" s="150" t="s">
        <v>44</v>
      </c>
      <c r="B21" s="136" t="s">
        <v>240</v>
      </c>
      <c r="C21" s="150" t="s">
        <v>41</v>
      </c>
      <c r="D21" s="140">
        <f>+D18+24</f>
        <v>64</v>
      </c>
    </row>
    <row r="22" spans="1:6" ht="14.3">
      <c r="A22" s="141" t="s">
        <v>44</v>
      </c>
      <c r="B22" s="141" t="s">
        <v>240</v>
      </c>
      <c r="C22" s="141" t="s">
        <v>42</v>
      </c>
      <c r="D22" s="142">
        <f>+D18+9</f>
        <v>49</v>
      </c>
    </row>
    <row r="24" spans="1:6" ht="16.3">
      <c r="A24" s="155" t="s">
        <v>242</v>
      </c>
      <c r="B24" s="133"/>
      <c r="C24" s="133"/>
      <c r="D24" s="133"/>
      <c r="E24" s="133"/>
      <c r="F24" s="133"/>
    </row>
    <row r="25" spans="1:6" ht="16.3">
      <c r="A25" s="156" t="s">
        <v>59</v>
      </c>
      <c r="B25" s="133"/>
      <c r="C25" s="133"/>
      <c r="D25" s="133"/>
      <c r="E25" s="133"/>
      <c r="F25" s="133"/>
    </row>
    <row r="26" spans="1:6" ht="14.3">
      <c r="A26" s="137"/>
      <c r="B26" s="133"/>
      <c r="C26" s="133"/>
      <c r="D26" s="133"/>
      <c r="E26" s="133"/>
      <c r="F26" s="133"/>
    </row>
    <row r="27" spans="1:6" ht="14.3">
      <c r="A27" s="137"/>
      <c r="B27" s="133"/>
      <c r="C27" s="133"/>
      <c r="D27" s="133"/>
      <c r="E27" s="133"/>
      <c r="F27" s="133"/>
    </row>
    <row r="28" spans="1:6" ht="14.3">
      <c r="A28" s="29" t="s">
        <v>273</v>
      </c>
      <c r="B28" s="133"/>
      <c r="C28" s="133"/>
      <c r="D28" s="133"/>
      <c r="E28" s="133"/>
      <c r="F28" s="133"/>
    </row>
    <row r="33" spans="1:6" ht="14.3">
      <c r="A33" s="149"/>
      <c r="B33" s="133"/>
      <c r="C33" s="133"/>
      <c r="D33" s="133"/>
      <c r="E33" s="133"/>
      <c r="F33" s="13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C4" sqref="C4"/>
    </sheetView>
  </sheetViews>
  <sheetFormatPr defaultColWidth="9.125" defaultRowHeight="12.9"/>
  <cols>
    <col min="1" max="1" width="17.625" style="1" customWidth="1"/>
    <col min="2" max="2" width="22.625" style="1" customWidth="1"/>
    <col min="3" max="3" width="20.25" style="1" customWidth="1"/>
    <col min="4" max="4" width="12.875" style="34" customWidth="1"/>
    <col min="5" max="5" width="12.375" style="1" customWidth="1"/>
    <col min="6" max="6" width="11" style="1" customWidth="1"/>
    <col min="7" max="7" width="12.375" style="1" customWidth="1"/>
    <col min="8" max="8" width="11" style="1" customWidth="1"/>
    <col min="9" max="16384" width="9.125" style="1"/>
  </cols>
  <sheetData>
    <row r="1" spans="1:12" ht="13.6">
      <c r="A1" s="208" t="s">
        <v>619</v>
      </c>
    </row>
    <row r="3" spans="1:12">
      <c r="A3" s="1" t="s">
        <v>20</v>
      </c>
      <c r="B3" s="1" t="s">
        <v>21</v>
      </c>
    </row>
    <row r="4" spans="1:12">
      <c r="A4" s="1" t="s">
        <v>22</v>
      </c>
      <c r="B4" s="1" t="s">
        <v>272</v>
      </c>
    </row>
    <row r="5" spans="1:12">
      <c r="A5" s="1" t="s">
        <v>23</v>
      </c>
      <c r="B5" s="1" t="s">
        <v>513</v>
      </c>
    </row>
    <row r="6" spans="1:12">
      <c r="A6" s="1" t="s">
        <v>24</v>
      </c>
      <c r="B6" s="1" t="s">
        <v>25</v>
      </c>
    </row>
    <row r="7" spans="1:12">
      <c r="A7" s="1" t="s">
        <v>26</v>
      </c>
      <c r="B7" s="1" t="s">
        <v>27</v>
      </c>
    </row>
    <row r="8" spans="1:12">
      <c r="A8" s="1" t="s">
        <v>28</v>
      </c>
      <c r="B8" s="1" t="s">
        <v>166</v>
      </c>
    </row>
    <row r="9" spans="1:12">
      <c r="A9" s="1" t="s">
        <v>29</v>
      </c>
      <c r="B9" s="1" t="s">
        <v>30</v>
      </c>
    </row>
    <row r="10" spans="1:12" ht="14.3">
      <c r="A10" s="1" t="s">
        <v>31</v>
      </c>
      <c r="B10" s="29" t="s">
        <v>32</v>
      </c>
    </row>
    <row r="11" spans="1:12">
      <c r="A11" s="1" t="s">
        <v>33</v>
      </c>
      <c r="B11" s="1" t="s">
        <v>34</v>
      </c>
    </row>
    <row r="13" spans="1:12">
      <c r="A13" s="276" t="s">
        <v>35</v>
      </c>
      <c r="B13" s="274" t="s">
        <v>36</v>
      </c>
      <c r="C13" s="274" t="s">
        <v>37</v>
      </c>
      <c r="D13" s="289">
        <v>44715</v>
      </c>
      <c r="F13" s="290"/>
      <c r="G13" s="1288"/>
      <c r="H13" s="291"/>
      <c r="I13" s="291"/>
      <c r="J13" s="291"/>
      <c r="K13" s="291"/>
      <c r="L13" s="291"/>
    </row>
    <row r="14" spans="1:12">
      <c r="A14" s="170"/>
      <c r="B14" s="238"/>
      <c r="C14" s="238"/>
      <c r="D14" s="293">
        <v>44915</v>
      </c>
      <c r="F14" s="290"/>
      <c r="G14" s="1288"/>
      <c r="H14" s="291"/>
      <c r="I14" s="291"/>
      <c r="J14" s="291"/>
      <c r="K14" s="291"/>
      <c r="L14" s="291"/>
    </row>
    <row r="15" spans="1:12">
      <c r="A15" s="276" t="s">
        <v>44</v>
      </c>
      <c r="B15" s="274" t="s">
        <v>65</v>
      </c>
      <c r="C15" s="274" t="s">
        <v>38</v>
      </c>
      <c r="D15" s="209">
        <v>96</v>
      </c>
      <c r="F15" s="290"/>
      <c r="G15" s="1289"/>
      <c r="H15" s="291"/>
      <c r="I15" s="291"/>
      <c r="J15" s="291"/>
      <c r="K15" s="291"/>
      <c r="L15" s="291"/>
    </row>
    <row r="16" spans="1:12">
      <c r="A16" s="170" t="s">
        <v>45</v>
      </c>
      <c r="B16" s="207" t="s">
        <v>65</v>
      </c>
      <c r="C16" s="207" t="s">
        <v>39</v>
      </c>
      <c r="D16" s="209">
        <f>+D15</f>
        <v>96</v>
      </c>
      <c r="F16" s="290"/>
      <c r="G16" s="1289"/>
      <c r="H16" s="291"/>
      <c r="I16" s="291"/>
      <c r="J16" s="291"/>
      <c r="K16" s="291"/>
      <c r="L16" s="291"/>
    </row>
    <row r="17" spans="1:12">
      <c r="A17" s="170" t="s">
        <v>44</v>
      </c>
      <c r="B17" s="207" t="s">
        <v>65</v>
      </c>
      <c r="C17" s="207" t="s">
        <v>40</v>
      </c>
      <c r="D17" s="209">
        <f>+D15+44</f>
        <v>140</v>
      </c>
      <c r="F17" s="290"/>
      <c r="G17" s="1289"/>
      <c r="H17" s="291"/>
      <c r="I17" s="291"/>
      <c r="J17" s="291"/>
      <c r="K17" s="291"/>
      <c r="L17" s="291"/>
    </row>
    <row r="18" spans="1:12">
      <c r="A18" s="170" t="s">
        <v>44</v>
      </c>
      <c r="B18" s="207" t="s">
        <v>65</v>
      </c>
      <c r="C18" s="207" t="s">
        <v>41</v>
      </c>
      <c r="D18" s="209">
        <f>+D15+24</f>
        <v>120</v>
      </c>
      <c r="F18" s="290"/>
      <c r="G18" s="1289"/>
      <c r="H18" s="291"/>
      <c r="I18" s="291"/>
      <c r="J18" s="291"/>
      <c r="K18" s="291"/>
      <c r="L18" s="291"/>
    </row>
    <row r="19" spans="1:12" ht="14.3">
      <c r="A19" s="281" t="s">
        <v>44</v>
      </c>
      <c r="B19" s="238" t="s">
        <v>65</v>
      </c>
      <c r="C19" s="242" t="s">
        <v>42</v>
      </c>
      <c r="D19" s="240">
        <f>+D15+19</f>
        <v>115</v>
      </c>
      <c r="F19" s="290"/>
      <c r="G19" s="1289"/>
      <c r="H19" s="291"/>
      <c r="I19" s="291"/>
      <c r="J19" s="291"/>
      <c r="K19" s="291"/>
      <c r="L19" s="291"/>
    </row>
    <row r="20" spans="1:12">
      <c r="A20" s="276" t="s">
        <v>44</v>
      </c>
      <c r="B20" s="274" t="s">
        <v>514</v>
      </c>
      <c r="C20" s="274" t="s">
        <v>38</v>
      </c>
      <c r="D20" s="209">
        <v>118</v>
      </c>
      <c r="F20" s="290"/>
      <c r="G20" s="1289"/>
      <c r="H20" s="291"/>
      <c r="I20" s="291"/>
      <c r="J20" s="291"/>
      <c r="K20" s="291"/>
      <c r="L20" s="291"/>
    </row>
    <row r="21" spans="1:12">
      <c r="A21" s="170" t="s">
        <v>45</v>
      </c>
      <c r="B21" s="207" t="s">
        <v>514</v>
      </c>
      <c r="C21" s="207" t="s">
        <v>39</v>
      </c>
      <c r="D21" s="209">
        <f>+D20</f>
        <v>118</v>
      </c>
      <c r="F21" s="290"/>
      <c r="G21" s="1289"/>
      <c r="H21" s="291"/>
      <c r="I21" s="291"/>
      <c r="J21" s="291"/>
      <c r="K21" s="291"/>
      <c r="L21" s="291"/>
    </row>
    <row r="22" spans="1:12">
      <c r="A22" s="170" t="s">
        <v>44</v>
      </c>
      <c r="B22" s="207" t="s">
        <v>514</v>
      </c>
      <c r="C22" s="207" t="s">
        <v>40</v>
      </c>
      <c r="D22" s="209">
        <f>+D20+44</f>
        <v>162</v>
      </c>
      <c r="F22" s="290"/>
      <c r="G22" s="1289"/>
      <c r="H22" s="291"/>
      <c r="I22" s="291"/>
      <c r="J22" s="291"/>
      <c r="K22" s="291"/>
      <c r="L22" s="298"/>
    </row>
    <row r="23" spans="1:12">
      <c r="A23" s="170" t="s">
        <v>44</v>
      </c>
      <c r="B23" s="207" t="s">
        <v>514</v>
      </c>
      <c r="C23" s="207" t="s">
        <v>41</v>
      </c>
      <c r="D23" s="209">
        <f>+D20+24</f>
        <v>142</v>
      </c>
    </row>
    <row r="24" spans="1:12" ht="14.3">
      <c r="A24" s="281" t="s">
        <v>44</v>
      </c>
      <c r="B24" s="238" t="s">
        <v>514</v>
      </c>
      <c r="C24" s="242" t="s">
        <v>42</v>
      </c>
      <c r="D24" s="240">
        <f>+D20+19</f>
        <v>137</v>
      </c>
    </row>
    <row r="25" spans="1:12">
      <c r="A25" s="276" t="s">
        <v>44</v>
      </c>
      <c r="B25" s="274" t="s">
        <v>515</v>
      </c>
      <c r="C25" s="274" t="s">
        <v>38</v>
      </c>
      <c r="D25" s="209">
        <v>151</v>
      </c>
      <c r="F25" s="290"/>
      <c r="H25" s="291"/>
      <c r="I25" s="291"/>
      <c r="J25" s="291"/>
      <c r="K25" s="291"/>
      <c r="L25" s="291"/>
    </row>
    <row r="26" spans="1:12">
      <c r="A26" s="170" t="s">
        <v>45</v>
      </c>
      <c r="B26" s="207" t="s">
        <v>515</v>
      </c>
      <c r="C26" s="207" t="s">
        <v>39</v>
      </c>
      <c r="D26" s="209">
        <f>+D25</f>
        <v>151</v>
      </c>
      <c r="F26" s="290"/>
      <c r="H26" s="291"/>
      <c r="I26" s="291"/>
      <c r="J26" s="291"/>
      <c r="K26" s="291"/>
      <c r="L26" s="291"/>
    </row>
    <row r="27" spans="1:12">
      <c r="A27" s="170" t="s">
        <v>44</v>
      </c>
      <c r="B27" s="207" t="s">
        <v>515</v>
      </c>
      <c r="C27" s="207" t="s">
        <v>40</v>
      </c>
      <c r="D27" s="209">
        <f>+D25+44</f>
        <v>195</v>
      </c>
      <c r="F27" s="290"/>
      <c r="H27" s="291"/>
      <c r="I27" s="291"/>
      <c r="J27" s="291"/>
      <c r="K27" s="291"/>
      <c r="L27" s="298"/>
    </row>
    <row r="28" spans="1:12">
      <c r="A28" s="170" t="s">
        <v>44</v>
      </c>
      <c r="B28" s="207" t="s">
        <v>515</v>
      </c>
      <c r="C28" s="207" t="s">
        <v>41</v>
      </c>
      <c r="D28" s="209">
        <f>+D25+24</f>
        <v>175</v>
      </c>
    </row>
    <row r="29" spans="1:12" ht="14.3">
      <c r="A29" s="281" t="s">
        <v>44</v>
      </c>
      <c r="B29" s="238" t="s">
        <v>515</v>
      </c>
      <c r="C29" s="242" t="s">
        <v>42</v>
      </c>
      <c r="D29" s="240">
        <f>+D25+19</f>
        <v>170</v>
      </c>
    </row>
    <row r="30" spans="1:12">
      <c r="A30" s="276" t="s">
        <v>44</v>
      </c>
      <c r="B30" s="274" t="s">
        <v>516</v>
      </c>
      <c r="C30" s="274" t="s">
        <v>38</v>
      </c>
      <c r="D30" s="209">
        <v>184</v>
      </c>
      <c r="F30" s="290"/>
      <c r="H30" s="291"/>
      <c r="I30" s="291"/>
      <c r="J30" s="291"/>
      <c r="K30" s="291"/>
      <c r="L30" s="291"/>
    </row>
    <row r="31" spans="1:12">
      <c r="A31" s="170" t="s">
        <v>45</v>
      </c>
      <c r="B31" s="207" t="s">
        <v>516</v>
      </c>
      <c r="C31" s="207" t="s">
        <v>39</v>
      </c>
      <c r="D31" s="209">
        <f>+D30</f>
        <v>184</v>
      </c>
      <c r="F31" s="290"/>
      <c r="H31" s="291"/>
      <c r="I31" s="291"/>
      <c r="J31" s="291"/>
      <c r="K31" s="291"/>
      <c r="L31" s="291"/>
    </row>
    <row r="32" spans="1:12">
      <c r="A32" s="170" t="s">
        <v>44</v>
      </c>
      <c r="B32" s="207" t="s">
        <v>516</v>
      </c>
      <c r="C32" s="207" t="s">
        <v>40</v>
      </c>
      <c r="D32" s="209">
        <f>+D30+44</f>
        <v>228</v>
      </c>
      <c r="F32" s="290"/>
      <c r="H32" s="291"/>
      <c r="I32" s="291"/>
      <c r="J32" s="291"/>
      <c r="K32" s="291"/>
      <c r="L32" s="298"/>
    </row>
    <row r="33" spans="1:12">
      <c r="A33" s="170" t="s">
        <v>44</v>
      </c>
      <c r="B33" s="207" t="s">
        <v>516</v>
      </c>
      <c r="C33" s="207" t="s">
        <v>41</v>
      </c>
      <c r="D33" s="209">
        <f>+D30+24</f>
        <v>208</v>
      </c>
    </row>
    <row r="34" spans="1:12" ht="14.3">
      <c r="A34" s="281" t="s">
        <v>44</v>
      </c>
      <c r="B34" s="238" t="s">
        <v>516</v>
      </c>
      <c r="C34" s="242" t="s">
        <v>42</v>
      </c>
      <c r="D34" s="240">
        <f>+D30+19</f>
        <v>203</v>
      </c>
    </row>
    <row r="35" spans="1:12">
      <c r="A35" s="274" t="s">
        <v>137</v>
      </c>
      <c r="B35" s="274" t="s">
        <v>533</v>
      </c>
      <c r="C35" s="274" t="s">
        <v>38</v>
      </c>
      <c r="D35" s="209">
        <v>198</v>
      </c>
      <c r="F35" s="290"/>
      <c r="H35" s="291"/>
      <c r="I35" s="291"/>
      <c r="J35" s="291"/>
      <c r="K35" s="291"/>
      <c r="L35" s="291"/>
    </row>
    <row r="36" spans="1:12">
      <c r="A36" s="207" t="s">
        <v>137</v>
      </c>
      <c r="B36" s="207" t="s">
        <v>533</v>
      </c>
      <c r="C36" s="207" t="s">
        <v>39</v>
      </c>
      <c r="D36" s="209">
        <f>+D35</f>
        <v>198</v>
      </c>
      <c r="F36" s="290"/>
      <c r="H36" s="291"/>
      <c r="I36" s="291"/>
      <c r="J36" s="291"/>
      <c r="K36" s="291"/>
      <c r="L36" s="291"/>
    </row>
    <row r="37" spans="1:12">
      <c r="A37" s="207" t="s">
        <v>137</v>
      </c>
      <c r="B37" s="207" t="s">
        <v>533</v>
      </c>
      <c r="C37" s="207" t="s">
        <v>40</v>
      </c>
      <c r="D37" s="209">
        <f>+D35+44</f>
        <v>242</v>
      </c>
      <c r="F37" s="290"/>
      <c r="H37" s="291"/>
      <c r="I37" s="291"/>
      <c r="J37" s="291"/>
      <c r="K37" s="291"/>
      <c r="L37" s="298"/>
    </row>
    <row r="38" spans="1:12">
      <c r="A38" s="207" t="s">
        <v>137</v>
      </c>
      <c r="B38" s="207" t="s">
        <v>533</v>
      </c>
      <c r="C38" s="207" t="s">
        <v>41</v>
      </c>
      <c r="D38" s="209">
        <f>+D35+24</f>
        <v>222</v>
      </c>
    </row>
    <row r="39" spans="1:12" ht="14.3">
      <c r="A39" s="281" t="s">
        <v>137</v>
      </c>
      <c r="B39" s="238" t="s">
        <v>533</v>
      </c>
      <c r="C39" s="242" t="s">
        <v>42</v>
      </c>
      <c r="D39" s="240">
        <f>+D35+19</f>
        <v>217</v>
      </c>
    </row>
    <row r="40" spans="1:12">
      <c r="A40" s="274" t="s">
        <v>137</v>
      </c>
      <c r="B40" s="274" t="s">
        <v>534</v>
      </c>
      <c r="C40" s="274" t="s">
        <v>38</v>
      </c>
      <c r="D40" s="209">
        <v>269</v>
      </c>
      <c r="F40" s="290"/>
      <c r="H40" s="291"/>
      <c r="I40" s="291"/>
      <c r="J40" s="291"/>
      <c r="K40" s="291"/>
      <c r="L40" s="291"/>
    </row>
    <row r="41" spans="1:12">
      <c r="A41" s="207" t="s">
        <v>137</v>
      </c>
      <c r="B41" s="207" t="s">
        <v>534</v>
      </c>
      <c r="C41" s="207" t="s">
        <v>39</v>
      </c>
      <c r="D41" s="209">
        <f>+D40</f>
        <v>269</v>
      </c>
      <c r="F41" s="290"/>
      <c r="H41" s="291"/>
      <c r="I41" s="291"/>
      <c r="J41" s="291"/>
      <c r="K41" s="291"/>
      <c r="L41" s="291"/>
    </row>
    <row r="42" spans="1:12">
      <c r="A42" s="207" t="s">
        <v>137</v>
      </c>
      <c r="B42" s="207" t="s">
        <v>534</v>
      </c>
      <c r="C42" s="207" t="s">
        <v>40</v>
      </c>
      <c r="D42" s="209">
        <f>+D40+44</f>
        <v>313</v>
      </c>
      <c r="F42" s="290"/>
      <c r="H42" s="291"/>
      <c r="I42" s="291"/>
      <c r="J42" s="291"/>
      <c r="K42" s="291"/>
      <c r="L42" s="298"/>
    </row>
    <row r="43" spans="1:12">
      <c r="A43" s="207" t="s">
        <v>137</v>
      </c>
      <c r="B43" s="207" t="s">
        <v>534</v>
      </c>
      <c r="C43" s="207" t="s">
        <v>41</v>
      </c>
      <c r="D43" s="209">
        <f>+D40+24</f>
        <v>293</v>
      </c>
    </row>
    <row r="44" spans="1:12" ht="14.3">
      <c r="A44" s="281" t="s">
        <v>137</v>
      </c>
      <c r="B44" s="238" t="s">
        <v>534</v>
      </c>
      <c r="C44" s="242" t="s">
        <v>42</v>
      </c>
      <c r="D44" s="240">
        <f>+D40+19</f>
        <v>288</v>
      </c>
    </row>
    <row r="46" spans="1:12" ht="16.3">
      <c r="A46" s="303" t="s">
        <v>517</v>
      </c>
    </row>
    <row r="47" spans="1:12" ht="16.3">
      <c r="A47" s="300" t="s">
        <v>518</v>
      </c>
    </row>
    <row r="48" spans="1:12" ht="16.3">
      <c r="A48" s="300" t="s">
        <v>519</v>
      </c>
    </row>
    <row r="49" spans="1:4" ht="16.3">
      <c r="A49" s="301" t="s">
        <v>520</v>
      </c>
    </row>
    <row r="50" spans="1:4" ht="16.3">
      <c r="A50" s="304" t="s">
        <v>521</v>
      </c>
    </row>
    <row r="52" spans="1:4" ht="14.3">
      <c r="A52" s="282" t="s">
        <v>507</v>
      </c>
      <c r="B52" s="283"/>
    </row>
    <row r="53" spans="1:4">
      <c r="D53" s="1"/>
    </row>
    <row r="54" spans="1:4">
      <c r="D54" s="1"/>
    </row>
    <row r="55" spans="1:4">
      <c r="D55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</sheetData>
  <mergeCells count="2">
    <mergeCell ref="G13:G14"/>
    <mergeCell ref="G15:G2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workbookViewId="0"/>
  </sheetViews>
  <sheetFormatPr defaultRowHeight="12.9"/>
  <cols>
    <col min="1" max="1" width="16.625" style="1" customWidth="1"/>
    <col min="2" max="2" width="18.125" style="1" customWidth="1"/>
    <col min="3" max="3" width="19.375" style="1" customWidth="1"/>
    <col min="4" max="4" width="11.625" style="1" customWidth="1"/>
    <col min="5" max="6" width="11.625" style="34" customWidth="1"/>
    <col min="7" max="250" width="9" style="1"/>
    <col min="251" max="251" width="13.125" style="1" customWidth="1"/>
    <col min="252" max="252" width="21.125" style="1" customWidth="1"/>
    <col min="253" max="253" width="20.25" style="1" customWidth="1"/>
    <col min="254" max="257" width="11.125" style="1" customWidth="1"/>
    <col min="258" max="506" width="9" style="1"/>
    <col min="507" max="507" width="13.125" style="1" customWidth="1"/>
    <col min="508" max="508" width="21.125" style="1" customWidth="1"/>
    <col min="509" max="509" width="20.25" style="1" customWidth="1"/>
    <col min="510" max="513" width="11.125" style="1" customWidth="1"/>
    <col min="514" max="762" width="9" style="1"/>
    <col min="763" max="763" width="13.125" style="1" customWidth="1"/>
    <col min="764" max="764" width="21.125" style="1" customWidth="1"/>
    <col min="765" max="765" width="20.25" style="1" customWidth="1"/>
    <col min="766" max="769" width="11.125" style="1" customWidth="1"/>
    <col min="770" max="1018" width="9" style="1"/>
    <col min="1019" max="1019" width="13.125" style="1" customWidth="1"/>
    <col min="1020" max="1020" width="21.125" style="1" customWidth="1"/>
    <col min="1021" max="1021" width="20.25" style="1" customWidth="1"/>
    <col min="1022" max="1025" width="11.125" style="1" customWidth="1"/>
    <col min="1026" max="1274" width="9" style="1"/>
    <col min="1275" max="1275" width="13.125" style="1" customWidth="1"/>
    <col min="1276" max="1276" width="21.125" style="1" customWidth="1"/>
    <col min="1277" max="1277" width="20.25" style="1" customWidth="1"/>
    <col min="1278" max="1281" width="11.125" style="1" customWidth="1"/>
    <col min="1282" max="1530" width="9" style="1"/>
    <col min="1531" max="1531" width="13.125" style="1" customWidth="1"/>
    <col min="1532" max="1532" width="21.125" style="1" customWidth="1"/>
    <col min="1533" max="1533" width="20.25" style="1" customWidth="1"/>
    <col min="1534" max="1537" width="11.125" style="1" customWidth="1"/>
    <col min="1538" max="1786" width="9" style="1"/>
    <col min="1787" max="1787" width="13.125" style="1" customWidth="1"/>
    <col min="1788" max="1788" width="21.125" style="1" customWidth="1"/>
    <col min="1789" max="1789" width="20.25" style="1" customWidth="1"/>
    <col min="1790" max="1793" width="11.125" style="1" customWidth="1"/>
    <col min="1794" max="2042" width="9" style="1"/>
    <col min="2043" max="2043" width="13.125" style="1" customWidth="1"/>
    <col min="2044" max="2044" width="21.125" style="1" customWidth="1"/>
    <col min="2045" max="2045" width="20.25" style="1" customWidth="1"/>
    <col min="2046" max="2049" width="11.125" style="1" customWidth="1"/>
    <col min="2050" max="2298" width="9" style="1"/>
    <col min="2299" max="2299" width="13.125" style="1" customWidth="1"/>
    <col min="2300" max="2300" width="21.125" style="1" customWidth="1"/>
    <col min="2301" max="2301" width="20.25" style="1" customWidth="1"/>
    <col min="2302" max="2305" width="11.125" style="1" customWidth="1"/>
    <col min="2306" max="2554" width="9" style="1"/>
    <col min="2555" max="2555" width="13.125" style="1" customWidth="1"/>
    <col min="2556" max="2556" width="21.125" style="1" customWidth="1"/>
    <col min="2557" max="2557" width="20.25" style="1" customWidth="1"/>
    <col min="2558" max="2561" width="11.125" style="1" customWidth="1"/>
    <col min="2562" max="2810" width="9" style="1"/>
    <col min="2811" max="2811" width="13.125" style="1" customWidth="1"/>
    <col min="2812" max="2812" width="21.125" style="1" customWidth="1"/>
    <col min="2813" max="2813" width="20.25" style="1" customWidth="1"/>
    <col min="2814" max="2817" width="11.125" style="1" customWidth="1"/>
    <col min="2818" max="3066" width="9" style="1"/>
    <col min="3067" max="3067" width="13.125" style="1" customWidth="1"/>
    <col min="3068" max="3068" width="21.125" style="1" customWidth="1"/>
    <col min="3069" max="3069" width="20.25" style="1" customWidth="1"/>
    <col min="3070" max="3073" width="11.125" style="1" customWidth="1"/>
    <col min="3074" max="3322" width="9" style="1"/>
    <col min="3323" max="3323" width="13.125" style="1" customWidth="1"/>
    <col min="3324" max="3324" width="21.125" style="1" customWidth="1"/>
    <col min="3325" max="3325" width="20.25" style="1" customWidth="1"/>
    <col min="3326" max="3329" width="11.125" style="1" customWidth="1"/>
    <col min="3330" max="3578" width="9" style="1"/>
    <col min="3579" max="3579" width="13.125" style="1" customWidth="1"/>
    <col min="3580" max="3580" width="21.125" style="1" customWidth="1"/>
    <col min="3581" max="3581" width="20.25" style="1" customWidth="1"/>
    <col min="3582" max="3585" width="11.125" style="1" customWidth="1"/>
    <col min="3586" max="3834" width="9" style="1"/>
    <col min="3835" max="3835" width="13.125" style="1" customWidth="1"/>
    <col min="3836" max="3836" width="21.125" style="1" customWidth="1"/>
    <col min="3837" max="3837" width="20.25" style="1" customWidth="1"/>
    <col min="3838" max="3841" width="11.125" style="1" customWidth="1"/>
    <col min="3842" max="4090" width="9" style="1"/>
    <col min="4091" max="4091" width="13.125" style="1" customWidth="1"/>
    <col min="4092" max="4092" width="21.125" style="1" customWidth="1"/>
    <col min="4093" max="4093" width="20.25" style="1" customWidth="1"/>
    <col min="4094" max="4097" width="11.125" style="1" customWidth="1"/>
    <col min="4098" max="4346" width="9" style="1"/>
    <col min="4347" max="4347" width="13.125" style="1" customWidth="1"/>
    <col min="4348" max="4348" width="21.125" style="1" customWidth="1"/>
    <col min="4349" max="4349" width="20.25" style="1" customWidth="1"/>
    <col min="4350" max="4353" width="11.125" style="1" customWidth="1"/>
    <col min="4354" max="4602" width="9" style="1"/>
    <col min="4603" max="4603" width="13.125" style="1" customWidth="1"/>
    <col min="4604" max="4604" width="21.125" style="1" customWidth="1"/>
    <col min="4605" max="4605" width="20.25" style="1" customWidth="1"/>
    <col min="4606" max="4609" width="11.125" style="1" customWidth="1"/>
    <col min="4610" max="4858" width="9" style="1"/>
    <col min="4859" max="4859" width="13.125" style="1" customWidth="1"/>
    <col min="4860" max="4860" width="21.125" style="1" customWidth="1"/>
    <col min="4861" max="4861" width="20.25" style="1" customWidth="1"/>
    <col min="4862" max="4865" width="11.125" style="1" customWidth="1"/>
    <col min="4866" max="5114" width="9" style="1"/>
    <col min="5115" max="5115" width="13.125" style="1" customWidth="1"/>
    <col min="5116" max="5116" width="21.125" style="1" customWidth="1"/>
    <col min="5117" max="5117" width="20.25" style="1" customWidth="1"/>
    <col min="5118" max="5121" width="11.125" style="1" customWidth="1"/>
    <col min="5122" max="5370" width="9" style="1"/>
    <col min="5371" max="5371" width="13.125" style="1" customWidth="1"/>
    <col min="5372" max="5372" width="21.125" style="1" customWidth="1"/>
    <col min="5373" max="5373" width="20.25" style="1" customWidth="1"/>
    <col min="5374" max="5377" width="11.125" style="1" customWidth="1"/>
    <col min="5378" max="5626" width="9" style="1"/>
    <col min="5627" max="5627" width="13.125" style="1" customWidth="1"/>
    <col min="5628" max="5628" width="21.125" style="1" customWidth="1"/>
    <col min="5629" max="5629" width="20.25" style="1" customWidth="1"/>
    <col min="5630" max="5633" width="11.125" style="1" customWidth="1"/>
    <col min="5634" max="5882" width="9" style="1"/>
    <col min="5883" max="5883" width="13.125" style="1" customWidth="1"/>
    <col min="5884" max="5884" width="21.125" style="1" customWidth="1"/>
    <col min="5885" max="5885" width="20.25" style="1" customWidth="1"/>
    <col min="5886" max="5889" width="11.125" style="1" customWidth="1"/>
    <col min="5890" max="6138" width="9" style="1"/>
    <col min="6139" max="6139" width="13.125" style="1" customWidth="1"/>
    <col min="6140" max="6140" width="21.125" style="1" customWidth="1"/>
    <col min="6141" max="6141" width="20.25" style="1" customWidth="1"/>
    <col min="6142" max="6145" width="11.125" style="1" customWidth="1"/>
    <col min="6146" max="6394" width="9" style="1"/>
    <col min="6395" max="6395" width="13.125" style="1" customWidth="1"/>
    <col min="6396" max="6396" width="21.125" style="1" customWidth="1"/>
    <col min="6397" max="6397" width="20.25" style="1" customWidth="1"/>
    <col min="6398" max="6401" width="11.125" style="1" customWidth="1"/>
    <col min="6402" max="6650" width="9" style="1"/>
    <col min="6651" max="6651" width="13.125" style="1" customWidth="1"/>
    <col min="6652" max="6652" width="21.125" style="1" customWidth="1"/>
    <col min="6653" max="6653" width="20.25" style="1" customWidth="1"/>
    <col min="6654" max="6657" width="11.125" style="1" customWidth="1"/>
    <col min="6658" max="6906" width="9" style="1"/>
    <col min="6907" max="6907" width="13.125" style="1" customWidth="1"/>
    <col min="6908" max="6908" width="21.125" style="1" customWidth="1"/>
    <col min="6909" max="6909" width="20.25" style="1" customWidth="1"/>
    <col min="6910" max="6913" width="11.125" style="1" customWidth="1"/>
    <col min="6914" max="7162" width="9" style="1"/>
    <col min="7163" max="7163" width="13.125" style="1" customWidth="1"/>
    <col min="7164" max="7164" width="21.125" style="1" customWidth="1"/>
    <col min="7165" max="7165" width="20.25" style="1" customWidth="1"/>
    <col min="7166" max="7169" width="11.125" style="1" customWidth="1"/>
    <col min="7170" max="7418" width="9" style="1"/>
    <col min="7419" max="7419" width="13.125" style="1" customWidth="1"/>
    <col min="7420" max="7420" width="21.125" style="1" customWidth="1"/>
    <col min="7421" max="7421" width="20.25" style="1" customWidth="1"/>
    <col min="7422" max="7425" width="11.125" style="1" customWidth="1"/>
    <col min="7426" max="7674" width="9" style="1"/>
    <col min="7675" max="7675" width="13.125" style="1" customWidth="1"/>
    <col min="7676" max="7676" width="21.125" style="1" customWidth="1"/>
    <col min="7677" max="7677" width="20.25" style="1" customWidth="1"/>
    <col min="7678" max="7681" width="11.125" style="1" customWidth="1"/>
    <col min="7682" max="7930" width="9" style="1"/>
    <col min="7931" max="7931" width="13.125" style="1" customWidth="1"/>
    <col min="7932" max="7932" width="21.125" style="1" customWidth="1"/>
    <col min="7933" max="7933" width="20.25" style="1" customWidth="1"/>
    <col min="7934" max="7937" width="11.125" style="1" customWidth="1"/>
    <col min="7938" max="8186" width="9" style="1"/>
    <col min="8187" max="8187" width="13.125" style="1" customWidth="1"/>
    <col min="8188" max="8188" width="21.125" style="1" customWidth="1"/>
    <col min="8189" max="8189" width="20.25" style="1" customWidth="1"/>
    <col min="8190" max="8193" width="11.125" style="1" customWidth="1"/>
    <col min="8194" max="8442" width="9" style="1"/>
    <col min="8443" max="8443" width="13.125" style="1" customWidth="1"/>
    <col min="8444" max="8444" width="21.125" style="1" customWidth="1"/>
    <col min="8445" max="8445" width="20.25" style="1" customWidth="1"/>
    <col min="8446" max="8449" width="11.125" style="1" customWidth="1"/>
    <col min="8450" max="8698" width="9" style="1"/>
    <col min="8699" max="8699" width="13.125" style="1" customWidth="1"/>
    <col min="8700" max="8700" width="21.125" style="1" customWidth="1"/>
    <col min="8701" max="8701" width="20.25" style="1" customWidth="1"/>
    <col min="8702" max="8705" width="11.125" style="1" customWidth="1"/>
    <col min="8706" max="8954" width="9" style="1"/>
    <col min="8955" max="8955" width="13.125" style="1" customWidth="1"/>
    <col min="8956" max="8956" width="21.125" style="1" customWidth="1"/>
    <col min="8957" max="8957" width="20.25" style="1" customWidth="1"/>
    <col min="8958" max="8961" width="11.125" style="1" customWidth="1"/>
    <col min="8962" max="9210" width="9" style="1"/>
    <col min="9211" max="9211" width="13.125" style="1" customWidth="1"/>
    <col min="9212" max="9212" width="21.125" style="1" customWidth="1"/>
    <col min="9213" max="9213" width="20.25" style="1" customWidth="1"/>
    <col min="9214" max="9217" width="11.125" style="1" customWidth="1"/>
    <col min="9218" max="9466" width="9" style="1"/>
    <col min="9467" max="9467" width="13.125" style="1" customWidth="1"/>
    <col min="9468" max="9468" width="21.125" style="1" customWidth="1"/>
    <col min="9469" max="9469" width="20.25" style="1" customWidth="1"/>
    <col min="9470" max="9473" width="11.125" style="1" customWidth="1"/>
    <col min="9474" max="9722" width="9" style="1"/>
    <col min="9723" max="9723" width="13.125" style="1" customWidth="1"/>
    <col min="9724" max="9724" width="21.125" style="1" customWidth="1"/>
    <col min="9725" max="9725" width="20.25" style="1" customWidth="1"/>
    <col min="9726" max="9729" width="11.125" style="1" customWidth="1"/>
    <col min="9730" max="9978" width="9" style="1"/>
    <col min="9979" max="9979" width="13.125" style="1" customWidth="1"/>
    <col min="9980" max="9980" width="21.125" style="1" customWidth="1"/>
    <col min="9981" max="9981" width="20.25" style="1" customWidth="1"/>
    <col min="9982" max="9985" width="11.125" style="1" customWidth="1"/>
    <col min="9986" max="10234" width="9" style="1"/>
    <col min="10235" max="10235" width="13.125" style="1" customWidth="1"/>
    <col min="10236" max="10236" width="21.125" style="1" customWidth="1"/>
    <col min="10237" max="10237" width="20.25" style="1" customWidth="1"/>
    <col min="10238" max="10241" width="11.125" style="1" customWidth="1"/>
    <col min="10242" max="10490" width="9" style="1"/>
    <col min="10491" max="10491" width="13.125" style="1" customWidth="1"/>
    <col min="10492" max="10492" width="21.125" style="1" customWidth="1"/>
    <col min="10493" max="10493" width="20.25" style="1" customWidth="1"/>
    <col min="10494" max="10497" width="11.125" style="1" customWidth="1"/>
    <col min="10498" max="10746" width="9" style="1"/>
    <col min="10747" max="10747" width="13.125" style="1" customWidth="1"/>
    <col min="10748" max="10748" width="21.125" style="1" customWidth="1"/>
    <col min="10749" max="10749" width="20.25" style="1" customWidth="1"/>
    <col min="10750" max="10753" width="11.125" style="1" customWidth="1"/>
    <col min="10754" max="11002" width="9" style="1"/>
    <col min="11003" max="11003" width="13.125" style="1" customWidth="1"/>
    <col min="11004" max="11004" width="21.125" style="1" customWidth="1"/>
    <col min="11005" max="11005" width="20.25" style="1" customWidth="1"/>
    <col min="11006" max="11009" width="11.125" style="1" customWidth="1"/>
    <col min="11010" max="11258" width="9" style="1"/>
    <col min="11259" max="11259" width="13.125" style="1" customWidth="1"/>
    <col min="11260" max="11260" width="21.125" style="1" customWidth="1"/>
    <col min="11261" max="11261" width="20.25" style="1" customWidth="1"/>
    <col min="11262" max="11265" width="11.125" style="1" customWidth="1"/>
    <col min="11266" max="11514" width="9" style="1"/>
    <col min="11515" max="11515" width="13.125" style="1" customWidth="1"/>
    <col min="11516" max="11516" width="21.125" style="1" customWidth="1"/>
    <col min="11517" max="11517" width="20.25" style="1" customWidth="1"/>
    <col min="11518" max="11521" width="11.125" style="1" customWidth="1"/>
    <col min="11522" max="11770" width="9" style="1"/>
    <col min="11771" max="11771" width="13.125" style="1" customWidth="1"/>
    <col min="11772" max="11772" width="21.125" style="1" customWidth="1"/>
    <col min="11773" max="11773" width="20.25" style="1" customWidth="1"/>
    <col min="11774" max="11777" width="11.125" style="1" customWidth="1"/>
    <col min="11778" max="12026" width="9" style="1"/>
    <col min="12027" max="12027" width="13.125" style="1" customWidth="1"/>
    <col min="12028" max="12028" width="21.125" style="1" customWidth="1"/>
    <col min="12029" max="12029" width="20.25" style="1" customWidth="1"/>
    <col min="12030" max="12033" width="11.125" style="1" customWidth="1"/>
    <col min="12034" max="12282" width="9" style="1"/>
    <col min="12283" max="12283" width="13.125" style="1" customWidth="1"/>
    <col min="12284" max="12284" width="21.125" style="1" customWidth="1"/>
    <col min="12285" max="12285" width="20.25" style="1" customWidth="1"/>
    <col min="12286" max="12289" width="11.125" style="1" customWidth="1"/>
    <col min="12290" max="12538" width="9" style="1"/>
    <col min="12539" max="12539" width="13.125" style="1" customWidth="1"/>
    <col min="12540" max="12540" width="21.125" style="1" customWidth="1"/>
    <col min="12541" max="12541" width="20.25" style="1" customWidth="1"/>
    <col min="12542" max="12545" width="11.125" style="1" customWidth="1"/>
    <col min="12546" max="12794" width="9" style="1"/>
    <col min="12795" max="12795" width="13.125" style="1" customWidth="1"/>
    <col min="12796" max="12796" width="21.125" style="1" customWidth="1"/>
    <col min="12797" max="12797" width="20.25" style="1" customWidth="1"/>
    <col min="12798" max="12801" width="11.125" style="1" customWidth="1"/>
    <col min="12802" max="13050" width="9" style="1"/>
    <col min="13051" max="13051" width="13.125" style="1" customWidth="1"/>
    <col min="13052" max="13052" width="21.125" style="1" customWidth="1"/>
    <col min="13053" max="13053" width="20.25" style="1" customWidth="1"/>
    <col min="13054" max="13057" width="11.125" style="1" customWidth="1"/>
    <col min="13058" max="13306" width="9" style="1"/>
    <col min="13307" max="13307" width="13.125" style="1" customWidth="1"/>
    <col min="13308" max="13308" width="21.125" style="1" customWidth="1"/>
    <col min="13309" max="13309" width="20.25" style="1" customWidth="1"/>
    <col min="13310" max="13313" width="11.125" style="1" customWidth="1"/>
    <col min="13314" max="13562" width="9" style="1"/>
    <col min="13563" max="13563" width="13.125" style="1" customWidth="1"/>
    <col min="13564" max="13564" width="21.125" style="1" customWidth="1"/>
    <col min="13565" max="13565" width="20.25" style="1" customWidth="1"/>
    <col min="13566" max="13569" width="11.125" style="1" customWidth="1"/>
    <col min="13570" max="13818" width="9" style="1"/>
    <col min="13819" max="13819" width="13.125" style="1" customWidth="1"/>
    <col min="13820" max="13820" width="21.125" style="1" customWidth="1"/>
    <col min="13821" max="13821" width="20.25" style="1" customWidth="1"/>
    <col min="13822" max="13825" width="11.125" style="1" customWidth="1"/>
    <col min="13826" max="14074" width="9" style="1"/>
    <col min="14075" max="14075" width="13.125" style="1" customWidth="1"/>
    <col min="14076" max="14076" width="21.125" style="1" customWidth="1"/>
    <col min="14077" max="14077" width="20.25" style="1" customWidth="1"/>
    <col min="14078" max="14081" width="11.125" style="1" customWidth="1"/>
    <col min="14082" max="14330" width="9" style="1"/>
    <col min="14331" max="14331" width="13.125" style="1" customWidth="1"/>
    <col min="14332" max="14332" width="21.125" style="1" customWidth="1"/>
    <col min="14333" max="14333" width="20.25" style="1" customWidth="1"/>
    <col min="14334" max="14337" width="11.125" style="1" customWidth="1"/>
    <col min="14338" max="14586" width="9" style="1"/>
    <col min="14587" max="14587" width="13.125" style="1" customWidth="1"/>
    <col min="14588" max="14588" width="21.125" style="1" customWidth="1"/>
    <col min="14589" max="14589" width="20.25" style="1" customWidth="1"/>
    <col min="14590" max="14593" width="11.125" style="1" customWidth="1"/>
    <col min="14594" max="14842" width="9" style="1"/>
    <col min="14843" max="14843" width="13.125" style="1" customWidth="1"/>
    <col min="14844" max="14844" width="21.125" style="1" customWidth="1"/>
    <col min="14845" max="14845" width="20.25" style="1" customWidth="1"/>
    <col min="14846" max="14849" width="11.125" style="1" customWidth="1"/>
    <col min="14850" max="15098" width="9" style="1"/>
    <col min="15099" max="15099" width="13.125" style="1" customWidth="1"/>
    <col min="15100" max="15100" width="21.125" style="1" customWidth="1"/>
    <col min="15101" max="15101" width="20.25" style="1" customWidth="1"/>
    <col min="15102" max="15105" width="11.125" style="1" customWidth="1"/>
    <col min="15106" max="15354" width="9" style="1"/>
    <col min="15355" max="15355" width="13.125" style="1" customWidth="1"/>
    <col min="15356" max="15356" width="21.125" style="1" customWidth="1"/>
    <col min="15357" max="15357" width="20.25" style="1" customWidth="1"/>
    <col min="15358" max="15361" width="11.125" style="1" customWidth="1"/>
    <col min="15362" max="15610" width="9" style="1"/>
    <col min="15611" max="15611" width="13.125" style="1" customWidth="1"/>
    <col min="15612" max="15612" width="21.125" style="1" customWidth="1"/>
    <col min="15613" max="15613" width="20.25" style="1" customWidth="1"/>
    <col min="15614" max="15617" width="11.125" style="1" customWidth="1"/>
    <col min="15618" max="15866" width="9" style="1"/>
    <col min="15867" max="15867" width="13.125" style="1" customWidth="1"/>
    <col min="15868" max="15868" width="21.125" style="1" customWidth="1"/>
    <col min="15869" max="15869" width="20.25" style="1" customWidth="1"/>
    <col min="15870" max="15873" width="11.125" style="1" customWidth="1"/>
    <col min="15874" max="16122" width="9" style="1"/>
    <col min="16123" max="16123" width="13.125" style="1" customWidth="1"/>
    <col min="16124" max="16124" width="21.125" style="1" customWidth="1"/>
    <col min="16125" max="16125" width="20.25" style="1" customWidth="1"/>
    <col min="16126" max="16129" width="11.125" style="1" customWidth="1"/>
    <col min="16130" max="16384" width="9" style="1"/>
  </cols>
  <sheetData>
    <row r="2" spans="1:6">
      <c r="A2" s="1" t="s">
        <v>20</v>
      </c>
      <c r="B2" s="1" t="s">
        <v>21</v>
      </c>
      <c r="E2" s="1"/>
      <c r="F2" s="1"/>
    </row>
    <row r="3" spans="1:6">
      <c r="A3" s="1" t="s">
        <v>22</v>
      </c>
      <c r="B3" s="1" t="s">
        <v>660</v>
      </c>
      <c r="E3" s="1"/>
      <c r="F3" s="1"/>
    </row>
    <row r="4" spans="1:6">
      <c r="A4" s="1" t="s">
        <v>23</v>
      </c>
      <c r="B4" s="1" t="s">
        <v>856</v>
      </c>
      <c r="E4" s="1"/>
      <c r="F4" s="1"/>
    </row>
    <row r="5" spans="1:6">
      <c r="A5" s="1" t="s">
        <v>24</v>
      </c>
      <c r="B5" s="1" t="s">
        <v>25</v>
      </c>
      <c r="E5" s="1"/>
      <c r="F5" s="1"/>
    </row>
    <row r="6" spans="1:6">
      <c r="A6" s="1" t="s">
        <v>26</v>
      </c>
      <c r="B6" s="1" t="s">
        <v>27</v>
      </c>
      <c r="E6" s="1"/>
      <c r="F6" s="1"/>
    </row>
    <row r="7" spans="1:6">
      <c r="A7" s="1" t="s">
        <v>28</v>
      </c>
      <c r="B7" s="1" t="s">
        <v>812</v>
      </c>
      <c r="E7" s="1"/>
      <c r="F7" s="1"/>
    </row>
    <row r="8" spans="1:6">
      <c r="A8" s="1" t="s">
        <v>29</v>
      </c>
      <c r="B8" s="1" t="s">
        <v>30</v>
      </c>
      <c r="E8" s="1"/>
      <c r="F8" s="1"/>
    </row>
    <row r="9" spans="1:6" ht="14.3">
      <c r="A9" s="1" t="s">
        <v>31</v>
      </c>
      <c r="B9" s="29" t="s">
        <v>32</v>
      </c>
      <c r="E9" s="1"/>
      <c r="F9" s="1"/>
    </row>
    <row r="10" spans="1:6">
      <c r="A10" s="1" t="s">
        <v>33</v>
      </c>
      <c r="B10" s="1" t="s">
        <v>34</v>
      </c>
      <c r="E10" s="1"/>
      <c r="F10" s="1"/>
    </row>
    <row r="11" spans="1:6">
      <c r="E11" s="1"/>
      <c r="F11" s="1"/>
    </row>
    <row r="12" spans="1:6" ht="14.3">
      <c r="A12" s="743" t="s">
        <v>35</v>
      </c>
      <c r="B12" s="564" t="s">
        <v>36</v>
      </c>
      <c r="C12" s="564" t="s">
        <v>37</v>
      </c>
      <c r="D12" s="751">
        <v>45231</v>
      </c>
      <c r="E12" s="752">
        <v>45281</v>
      </c>
      <c r="F12" s="752">
        <v>45297</v>
      </c>
    </row>
    <row r="13" spans="1:6" ht="14.3">
      <c r="A13" s="481"/>
      <c r="B13" s="159"/>
      <c r="C13" s="159"/>
      <c r="D13" s="719">
        <v>45280</v>
      </c>
      <c r="E13" s="496">
        <v>45296</v>
      </c>
      <c r="F13" s="496">
        <v>45412</v>
      </c>
    </row>
    <row r="14" spans="1:6" s="53" customFormat="1">
      <c r="A14" s="746" t="s">
        <v>44</v>
      </c>
      <c r="B14" s="746" t="s">
        <v>271</v>
      </c>
      <c r="C14" s="746" t="s">
        <v>38</v>
      </c>
      <c r="D14" s="255">
        <v>65</v>
      </c>
      <c r="E14" s="255">
        <v>89</v>
      </c>
      <c r="F14" s="255">
        <v>65</v>
      </c>
    </row>
    <row r="15" spans="1:6" s="53" customFormat="1">
      <c r="A15" s="355" t="s">
        <v>45</v>
      </c>
      <c r="B15" s="355" t="s">
        <v>271</v>
      </c>
      <c r="C15" s="355" t="s">
        <v>39</v>
      </c>
      <c r="D15" s="255">
        <f>+D14</f>
        <v>65</v>
      </c>
      <c r="E15" s="255">
        <f>+E14</f>
        <v>89</v>
      </c>
      <c r="F15" s="255">
        <f>+F14</f>
        <v>65</v>
      </c>
    </row>
    <row r="16" spans="1:6" s="53" customFormat="1">
      <c r="A16" s="471" t="s">
        <v>44</v>
      </c>
      <c r="B16" s="471" t="s">
        <v>271</v>
      </c>
      <c r="C16" s="471" t="s">
        <v>42</v>
      </c>
      <c r="D16" s="470">
        <f>+D14+8</f>
        <v>73</v>
      </c>
      <c r="E16" s="470">
        <f>+E14+8</f>
        <v>97</v>
      </c>
      <c r="F16" s="470">
        <f>+F14+8</f>
        <v>73</v>
      </c>
    </row>
    <row r="17" spans="1:6" s="53" customFormat="1">
      <c r="A17" s="589" t="s">
        <v>44</v>
      </c>
      <c r="B17" s="746" t="s">
        <v>173</v>
      </c>
      <c r="C17" s="355" t="s">
        <v>38</v>
      </c>
      <c r="D17" s="255">
        <v>79</v>
      </c>
      <c r="E17" s="255">
        <v>102</v>
      </c>
      <c r="F17" s="255">
        <v>79</v>
      </c>
    </row>
    <row r="18" spans="1:6" s="53" customFormat="1">
      <c r="A18" s="589" t="s">
        <v>45</v>
      </c>
      <c r="B18" s="355" t="s">
        <v>173</v>
      </c>
      <c r="C18" s="355" t="s">
        <v>39</v>
      </c>
      <c r="D18" s="255">
        <f>+D17</f>
        <v>79</v>
      </c>
      <c r="E18" s="255">
        <f>+E17</f>
        <v>102</v>
      </c>
      <c r="F18" s="255">
        <f>+F17</f>
        <v>79</v>
      </c>
    </row>
    <row r="19" spans="1:6" s="53" customFormat="1">
      <c r="A19" s="589" t="s">
        <v>44</v>
      </c>
      <c r="B19" s="355" t="s">
        <v>173</v>
      </c>
      <c r="C19" s="355" t="s">
        <v>40</v>
      </c>
      <c r="D19" s="255">
        <f>+D17+27</f>
        <v>106</v>
      </c>
      <c r="E19" s="255">
        <f>+E17+27</f>
        <v>129</v>
      </c>
      <c r="F19" s="255">
        <f>+F17+27</f>
        <v>106</v>
      </c>
    </row>
    <row r="20" spans="1:6" s="53" customFormat="1">
      <c r="A20" s="589" t="s">
        <v>44</v>
      </c>
      <c r="B20" s="355" t="s">
        <v>173</v>
      </c>
      <c r="C20" s="355" t="s">
        <v>41</v>
      </c>
      <c r="D20" s="255">
        <f>+D17+23</f>
        <v>102</v>
      </c>
      <c r="E20" s="255">
        <f>+E17+23</f>
        <v>125</v>
      </c>
      <c r="F20" s="255">
        <f>+F17+23</f>
        <v>102</v>
      </c>
    </row>
    <row r="21" spans="1:6" s="53" customFormat="1" ht="14.3">
      <c r="A21" s="724" t="s">
        <v>44</v>
      </c>
      <c r="B21" s="471" t="s">
        <v>173</v>
      </c>
      <c r="C21" s="472" t="s">
        <v>42</v>
      </c>
      <c r="D21" s="470">
        <f>+D17+8</f>
        <v>87</v>
      </c>
      <c r="E21" s="470">
        <f>+E17+8</f>
        <v>110</v>
      </c>
      <c r="F21" s="470">
        <f>+F17+8</f>
        <v>87</v>
      </c>
    </row>
    <row r="22" spans="1:6" s="53" customFormat="1">
      <c r="A22" s="589" t="s">
        <v>44</v>
      </c>
      <c r="B22" s="355" t="s">
        <v>857</v>
      </c>
      <c r="C22" s="355" t="s">
        <v>38</v>
      </c>
      <c r="D22" s="255">
        <v>86</v>
      </c>
      <c r="E22" s="255">
        <v>108</v>
      </c>
      <c r="F22" s="255">
        <v>86</v>
      </c>
    </row>
    <row r="23" spans="1:6" s="53" customFormat="1">
      <c r="A23" s="589" t="s">
        <v>45</v>
      </c>
      <c r="B23" s="355" t="s">
        <v>857</v>
      </c>
      <c r="C23" s="355" t="s">
        <v>39</v>
      </c>
      <c r="D23" s="255">
        <f>+D22</f>
        <v>86</v>
      </c>
      <c r="E23" s="255">
        <f t="shared" ref="E23:F23" si="0">+E22</f>
        <v>108</v>
      </c>
      <c r="F23" s="255">
        <f t="shared" si="0"/>
        <v>86</v>
      </c>
    </row>
    <row r="24" spans="1:6" s="53" customFormat="1">
      <c r="A24" s="589" t="s">
        <v>44</v>
      </c>
      <c r="B24" s="355" t="s">
        <v>857</v>
      </c>
      <c r="C24" s="355" t="s">
        <v>40</v>
      </c>
      <c r="D24" s="255">
        <f>+D22+27</f>
        <v>113</v>
      </c>
      <c r="E24" s="255">
        <f t="shared" ref="E24:F24" si="1">+E22+27</f>
        <v>135</v>
      </c>
      <c r="F24" s="255">
        <f t="shared" si="1"/>
        <v>113</v>
      </c>
    </row>
    <row r="25" spans="1:6" s="53" customFormat="1">
      <c r="A25" s="589" t="s">
        <v>44</v>
      </c>
      <c r="B25" s="355" t="s">
        <v>857</v>
      </c>
      <c r="C25" s="355" t="s">
        <v>41</v>
      </c>
      <c r="D25" s="255">
        <f>+D22+23</f>
        <v>109</v>
      </c>
      <c r="E25" s="255">
        <f t="shared" ref="E25:F25" si="2">+E22+23</f>
        <v>131</v>
      </c>
      <c r="F25" s="255">
        <f t="shared" si="2"/>
        <v>109</v>
      </c>
    </row>
    <row r="26" spans="1:6" s="53" customFormat="1" ht="14.3">
      <c r="A26" s="724" t="s">
        <v>44</v>
      </c>
      <c r="B26" s="471" t="s">
        <v>857</v>
      </c>
      <c r="C26" s="472" t="s">
        <v>42</v>
      </c>
      <c r="D26" s="470">
        <f>+D22+8</f>
        <v>94</v>
      </c>
      <c r="E26" s="470">
        <f t="shared" ref="E26:F26" si="3">+E22+8</f>
        <v>116</v>
      </c>
      <c r="F26" s="470">
        <f t="shared" si="3"/>
        <v>94</v>
      </c>
    </row>
    <row r="27" spans="1:6">
      <c r="A27" s="36"/>
      <c r="E27" s="1"/>
      <c r="F27" s="1"/>
    </row>
    <row r="28" spans="1:6">
      <c r="A28" s="36" t="s">
        <v>895</v>
      </c>
      <c r="E28" s="1"/>
      <c r="F28" s="1"/>
    </row>
    <row r="29" spans="1:6">
      <c r="A29" s="36" t="s">
        <v>858</v>
      </c>
      <c r="E29" s="1"/>
      <c r="F29" s="1"/>
    </row>
    <row r="30" spans="1:6" ht="14.3">
      <c r="A30" s="498" t="s">
        <v>734</v>
      </c>
      <c r="E30" s="1"/>
      <c r="F30" s="1"/>
    </row>
    <row r="31" spans="1:6">
      <c r="A31" s="1" t="s">
        <v>736</v>
      </c>
      <c r="E31" s="1"/>
      <c r="F31" s="1"/>
    </row>
    <row r="32" spans="1:6">
      <c r="E32" s="1"/>
      <c r="F32" s="1"/>
    </row>
    <row r="33" spans="1:6">
      <c r="E33" s="1"/>
      <c r="F33" s="1"/>
    </row>
    <row r="36" spans="1:6" ht="14.3">
      <c r="A36" s="723" t="s">
        <v>882</v>
      </c>
      <c r="B36" s="36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topLeftCell="A13" workbookViewId="0"/>
  </sheetViews>
  <sheetFormatPr defaultRowHeight="12.9"/>
  <cols>
    <col min="1" max="1" width="16.25" style="1" customWidth="1"/>
    <col min="2" max="2" width="20.625" style="1" customWidth="1"/>
    <col min="3" max="3" width="19.75" style="1" customWidth="1"/>
    <col min="4" max="4" width="12.125" style="1" customWidth="1"/>
    <col min="5" max="6" width="11.25" style="1" customWidth="1"/>
    <col min="7" max="253" width="9.125" style="1"/>
    <col min="254" max="254" width="13.125" style="1" customWidth="1"/>
    <col min="255" max="255" width="23.125" style="1" customWidth="1"/>
    <col min="256" max="256" width="19.75" style="1" customWidth="1"/>
    <col min="257" max="257" width="11.625" style="1" customWidth="1"/>
    <col min="258" max="258" width="11.125" style="1" customWidth="1"/>
    <col min="259" max="260" width="10.625" style="1" customWidth="1"/>
    <col min="261" max="262" width="11.25" style="1" customWidth="1"/>
    <col min="263" max="509" width="9.125" style="1"/>
    <col min="510" max="510" width="13.125" style="1" customWidth="1"/>
    <col min="511" max="511" width="23.125" style="1" customWidth="1"/>
    <col min="512" max="512" width="19.75" style="1" customWidth="1"/>
    <col min="513" max="513" width="11.625" style="1" customWidth="1"/>
    <col min="514" max="514" width="11.125" style="1" customWidth="1"/>
    <col min="515" max="516" width="10.625" style="1" customWidth="1"/>
    <col min="517" max="518" width="11.25" style="1" customWidth="1"/>
    <col min="519" max="765" width="9.125" style="1"/>
    <col min="766" max="766" width="13.125" style="1" customWidth="1"/>
    <col min="767" max="767" width="23.125" style="1" customWidth="1"/>
    <col min="768" max="768" width="19.75" style="1" customWidth="1"/>
    <col min="769" max="769" width="11.625" style="1" customWidth="1"/>
    <col min="770" max="770" width="11.125" style="1" customWidth="1"/>
    <col min="771" max="772" width="10.625" style="1" customWidth="1"/>
    <col min="773" max="774" width="11.25" style="1" customWidth="1"/>
    <col min="775" max="1021" width="9.125" style="1"/>
    <col min="1022" max="1022" width="13.125" style="1" customWidth="1"/>
    <col min="1023" max="1023" width="23.125" style="1" customWidth="1"/>
    <col min="1024" max="1024" width="19.75" style="1" customWidth="1"/>
    <col min="1025" max="1025" width="11.625" style="1" customWidth="1"/>
    <col min="1026" max="1026" width="11.125" style="1" customWidth="1"/>
    <col min="1027" max="1028" width="10.625" style="1" customWidth="1"/>
    <col min="1029" max="1030" width="11.25" style="1" customWidth="1"/>
    <col min="1031" max="1277" width="9.125" style="1"/>
    <col min="1278" max="1278" width="13.125" style="1" customWidth="1"/>
    <col min="1279" max="1279" width="23.125" style="1" customWidth="1"/>
    <col min="1280" max="1280" width="19.75" style="1" customWidth="1"/>
    <col min="1281" max="1281" width="11.625" style="1" customWidth="1"/>
    <col min="1282" max="1282" width="11.125" style="1" customWidth="1"/>
    <col min="1283" max="1284" width="10.625" style="1" customWidth="1"/>
    <col min="1285" max="1286" width="11.25" style="1" customWidth="1"/>
    <col min="1287" max="1533" width="9.125" style="1"/>
    <col min="1534" max="1534" width="13.125" style="1" customWidth="1"/>
    <col min="1535" max="1535" width="23.125" style="1" customWidth="1"/>
    <col min="1536" max="1536" width="19.75" style="1" customWidth="1"/>
    <col min="1537" max="1537" width="11.625" style="1" customWidth="1"/>
    <col min="1538" max="1538" width="11.125" style="1" customWidth="1"/>
    <col min="1539" max="1540" width="10.625" style="1" customWidth="1"/>
    <col min="1541" max="1542" width="11.25" style="1" customWidth="1"/>
    <col min="1543" max="1789" width="9.125" style="1"/>
    <col min="1790" max="1790" width="13.125" style="1" customWidth="1"/>
    <col min="1791" max="1791" width="23.125" style="1" customWidth="1"/>
    <col min="1792" max="1792" width="19.75" style="1" customWidth="1"/>
    <col min="1793" max="1793" width="11.625" style="1" customWidth="1"/>
    <col min="1794" max="1794" width="11.125" style="1" customWidth="1"/>
    <col min="1795" max="1796" width="10.625" style="1" customWidth="1"/>
    <col min="1797" max="1798" width="11.25" style="1" customWidth="1"/>
    <col min="1799" max="2045" width="9.125" style="1"/>
    <col min="2046" max="2046" width="13.125" style="1" customWidth="1"/>
    <col min="2047" max="2047" width="23.125" style="1" customWidth="1"/>
    <col min="2048" max="2048" width="19.75" style="1" customWidth="1"/>
    <col min="2049" max="2049" width="11.625" style="1" customWidth="1"/>
    <col min="2050" max="2050" width="11.125" style="1" customWidth="1"/>
    <col min="2051" max="2052" width="10.625" style="1" customWidth="1"/>
    <col min="2053" max="2054" width="11.25" style="1" customWidth="1"/>
    <col min="2055" max="2301" width="9.125" style="1"/>
    <col min="2302" max="2302" width="13.125" style="1" customWidth="1"/>
    <col min="2303" max="2303" width="23.125" style="1" customWidth="1"/>
    <col min="2304" max="2304" width="19.75" style="1" customWidth="1"/>
    <col min="2305" max="2305" width="11.625" style="1" customWidth="1"/>
    <col min="2306" max="2306" width="11.125" style="1" customWidth="1"/>
    <col min="2307" max="2308" width="10.625" style="1" customWidth="1"/>
    <col min="2309" max="2310" width="11.25" style="1" customWidth="1"/>
    <col min="2311" max="2557" width="9.125" style="1"/>
    <col min="2558" max="2558" width="13.125" style="1" customWidth="1"/>
    <col min="2559" max="2559" width="23.125" style="1" customWidth="1"/>
    <col min="2560" max="2560" width="19.75" style="1" customWidth="1"/>
    <col min="2561" max="2561" width="11.625" style="1" customWidth="1"/>
    <col min="2562" max="2562" width="11.125" style="1" customWidth="1"/>
    <col min="2563" max="2564" width="10.625" style="1" customWidth="1"/>
    <col min="2565" max="2566" width="11.25" style="1" customWidth="1"/>
    <col min="2567" max="2813" width="9.125" style="1"/>
    <col min="2814" max="2814" width="13.125" style="1" customWidth="1"/>
    <col min="2815" max="2815" width="23.125" style="1" customWidth="1"/>
    <col min="2816" max="2816" width="19.75" style="1" customWidth="1"/>
    <col min="2817" max="2817" width="11.625" style="1" customWidth="1"/>
    <col min="2818" max="2818" width="11.125" style="1" customWidth="1"/>
    <col min="2819" max="2820" width="10.625" style="1" customWidth="1"/>
    <col min="2821" max="2822" width="11.25" style="1" customWidth="1"/>
    <col min="2823" max="3069" width="9.125" style="1"/>
    <col min="3070" max="3070" width="13.125" style="1" customWidth="1"/>
    <col min="3071" max="3071" width="23.125" style="1" customWidth="1"/>
    <col min="3072" max="3072" width="19.75" style="1" customWidth="1"/>
    <col min="3073" max="3073" width="11.625" style="1" customWidth="1"/>
    <col min="3074" max="3074" width="11.125" style="1" customWidth="1"/>
    <col min="3075" max="3076" width="10.625" style="1" customWidth="1"/>
    <col min="3077" max="3078" width="11.25" style="1" customWidth="1"/>
    <col min="3079" max="3325" width="9.125" style="1"/>
    <col min="3326" max="3326" width="13.125" style="1" customWidth="1"/>
    <col min="3327" max="3327" width="23.125" style="1" customWidth="1"/>
    <col min="3328" max="3328" width="19.75" style="1" customWidth="1"/>
    <col min="3329" max="3329" width="11.625" style="1" customWidth="1"/>
    <col min="3330" max="3330" width="11.125" style="1" customWidth="1"/>
    <col min="3331" max="3332" width="10.625" style="1" customWidth="1"/>
    <col min="3333" max="3334" width="11.25" style="1" customWidth="1"/>
    <col min="3335" max="3581" width="9.125" style="1"/>
    <col min="3582" max="3582" width="13.125" style="1" customWidth="1"/>
    <col min="3583" max="3583" width="23.125" style="1" customWidth="1"/>
    <col min="3584" max="3584" width="19.75" style="1" customWidth="1"/>
    <col min="3585" max="3585" width="11.625" style="1" customWidth="1"/>
    <col min="3586" max="3586" width="11.125" style="1" customWidth="1"/>
    <col min="3587" max="3588" width="10.625" style="1" customWidth="1"/>
    <col min="3589" max="3590" width="11.25" style="1" customWidth="1"/>
    <col min="3591" max="3837" width="9.125" style="1"/>
    <col min="3838" max="3838" width="13.125" style="1" customWidth="1"/>
    <col min="3839" max="3839" width="23.125" style="1" customWidth="1"/>
    <col min="3840" max="3840" width="19.75" style="1" customWidth="1"/>
    <col min="3841" max="3841" width="11.625" style="1" customWidth="1"/>
    <col min="3842" max="3842" width="11.125" style="1" customWidth="1"/>
    <col min="3843" max="3844" width="10.625" style="1" customWidth="1"/>
    <col min="3845" max="3846" width="11.25" style="1" customWidth="1"/>
    <col min="3847" max="4093" width="9.125" style="1"/>
    <col min="4094" max="4094" width="13.125" style="1" customWidth="1"/>
    <col min="4095" max="4095" width="23.125" style="1" customWidth="1"/>
    <col min="4096" max="4096" width="19.75" style="1" customWidth="1"/>
    <col min="4097" max="4097" width="11.625" style="1" customWidth="1"/>
    <col min="4098" max="4098" width="11.125" style="1" customWidth="1"/>
    <col min="4099" max="4100" width="10.625" style="1" customWidth="1"/>
    <col min="4101" max="4102" width="11.25" style="1" customWidth="1"/>
    <col min="4103" max="4349" width="9.125" style="1"/>
    <col min="4350" max="4350" width="13.125" style="1" customWidth="1"/>
    <col min="4351" max="4351" width="23.125" style="1" customWidth="1"/>
    <col min="4352" max="4352" width="19.75" style="1" customWidth="1"/>
    <col min="4353" max="4353" width="11.625" style="1" customWidth="1"/>
    <col min="4354" max="4354" width="11.125" style="1" customWidth="1"/>
    <col min="4355" max="4356" width="10.625" style="1" customWidth="1"/>
    <col min="4357" max="4358" width="11.25" style="1" customWidth="1"/>
    <col min="4359" max="4605" width="9.125" style="1"/>
    <col min="4606" max="4606" width="13.125" style="1" customWidth="1"/>
    <col min="4607" max="4607" width="23.125" style="1" customWidth="1"/>
    <col min="4608" max="4608" width="19.75" style="1" customWidth="1"/>
    <col min="4609" max="4609" width="11.625" style="1" customWidth="1"/>
    <col min="4610" max="4610" width="11.125" style="1" customWidth="1"/>
    <col min="4611" max="4612" width="10.625" style="1" customWidth="1"/>
    <col min="4613" max="4614" width="11.25" style="1" customWidth="1"/>
    <col min="4615" max="4861" width="9.125" style="1"/>
    <col min="4862" max="4862" width="13.125" style="1" customWidth="1"/>
    <col min="4863" max="4863" width="23.125" style="1" customWidth="1"/>
    <col min="4864" max="4864" width="19.75" style="1" customWidth="1"/>
    <col min="4865" max="4865" width="11.625" style="1" customWidth="1"/>
    <col min="4866" max="4866" width="11.125" style="1" customWidth="1"/>
    <col min="4867" max="4868" width="10.625" style="1" customWidth="1"/>
    <col min="4869" max="4870" width="11.25" style="1" customWidth="1"/>
    <col min="4871" max="5117" width="9.125" style="1"/>
    <col min="5118" max="5118" width="13.125" style="1" customWidth="1"/>
    <col min="5119" max="5119" width="23.125" style="1" customWidth="1"/>
    <col min="5120" max="5120" width="19.75" style="1" customWidth="1"/>
    <col min="5121" max="5121" width="11.625" style="1" customWidth="1"/>
    <col min="5122" max="5122" width="11.125" style="1" customWidth="1"/>
    <col min="5123" max="5124" width="10.625" style="1" customWidth="1"/>
    <col min="5125" max="5126" width="11.25" style="1" customWidth="1"/>
    <col min="5127" max="5373" width="9.125" style="1"/>
    <col min="5374" max="5374" width="13.125" style="1" customWidth="1"/>
    <col min="5375" max="5375" width="23.125" style="1" customWidth="1"/>
    <col min="5376" max="5376" width="19.75" style="1" customWidth="1"/>
    <col min="5377" max="5377" width="11.625" style="1" customWidth="1"/>
    <col min="5378" max="5378" width="11.125" style="1" customWidth="1"/>
    <col min="5379" max="5380" width="10.625" style="1" customWidth="1"/>
    <col min="5381" max="5382" width="11.25" style="1" customWidth="1"/>
    <col min="5383" max="5629" width="9.125" style="1"/>
    <col min="5630" max="5630" width="13.125" style="1" customWidth="1"/>
    <col min="5631" max="5631" width="23.125" style="1" customWidth="1"/>
    <col min="5632" max="5632" width="19.75" style="1" customWidth="1"/>
    <col min="5633" max="5633" width="11.625" style="1" customWidth="1"/>
    <col min="5634" max="5634" width="11.125" style="1" customWidth="1"/>
    <col min="5635" max="5636" width="10.625" style="1" customWidth="1"/>
    <col min="5637" max="5638" width="11.25" style="1" customWidth="1"/>
    <col min="5639" max="5885" width="9.125" style="1"/>
    <col min="5886" max="5886" width="13.125" style="1" customWidth="1"/>
    <col min="5887" max="5887" width="23.125" style="1" customWidth="1"/>
    <col min="5888" max="5888" width="19.75" style="1" customWidth="1"/>
    <col min="5889" max="5889" width="11.625" style="1" customWidth="1"/>
    <col min="5890" max="5890" width="11.125" style="1" customWidth="1"/>
    <col min="5891" max="5892" width="10.625" style="1" customWidth="1"/>
    <col min="5893" max="5894" width="11.25" style="1" customWidth="1"/>
    <col min="5895" max="6141" width="9.125" style="1"/>
    <col min="6142" max="6142" width="13.125" style="1" customWidth="1"/>
    <col min="6143" max="6143" width="23.125" style="1" customWidth="1"/>
    <col min="6144" max="6144" width="19.75" style="1" customWidth="1"/>
    <col min="6145" max="6145" width="11.625" style="1" customWidth="1"/>
    <col min="6146" max="6146" width="11.125" style="1" customWidth="1"/>
    <col min="6147" max="6148" width="10.625" style="1" customWidth="1"/>
    <col min="6149" max="6150" width="11.25" style="1" customWidth="1"/>
    <col min="6151" max="6397" width="9.125" style="1"/>
    <col min="6398" max="6398" width="13.125" style="1" customWidth="1"/>
    <col min="6399" max="6399" width="23.125" style="1" customWidth="1"/>
    <col min="6400" max="6400" width="19.75" style="1" customWidth="1"/>
    <col min="6401" max="6401" width="11.625" style="1" customWidth="1"/>
    <col min="6402" max="6402" width="11.125" style="1" customWidth="1"/>
    <col min="6403" max="6404" width="10.625" style="1" customWidth="1"/>
    <col min="6405" max="6406" width="11.25" style="1" customWidth="1"/>
    <col min="6407" max="6653" width="9.125" style="1"/>
    <col min="6654" max="6654" width="13.125" style="1" customWidth="1"/>
    <col min="6655" max="6655" width="23.125" style="1" customWidth="1"/>
    <col min="6656" max="6656" width="19.75" style="1" customWidth="1"/>
    <col min="6657" max="6657" width="11.625" style="1" customWidth="1"/>
    <col min="6658" max="6658" width="11.125" style="1" customWidth="1"/>
    <col min="6659" max="6660" width="10.625" style="1" customWidth="1"/>
    <col min="6661" max="6662" width="11.25" style="1" customWidth="1"/>
    <col min="6663" max="6909" width="9.125" style="1"/>
    <col min="6910" max="6910" width="13.125" style="1" customWidth="1"/>
    <col min="6911" max="6911" width="23.125" style="1" customWidth="1"/>
    <col min="6912" max="6912" width="19.75" style="1" customWidth="1"/>
    <col min="6913" max="6913" width="11.625" style="1" customWidth="1"/>
    <col min="6914" max="6914" width="11.125" style="1" customWidth="1"/>
    <col min="6915" max="6916" width="10.625" style="1" customWidth="1"/>
    <col min="6917" max="6918" width="11.25" style="1" customWidth="1"/>
    <col min="6919" max="7165" width="9.125" style="1"/>
    <col min="7166" max="7166" width="13.125" style="1" customWidth="1"/>
    <col min="7167" max="7167" width="23.125" style="1" customWidth="1"/>
    <col min="7168" max="7168" width="19.75" style="1" customWidth="1"/>
    <col min="7169" max="7169" width="11.625" style="1" customWidth="1"/>
    <col min="7170" max="7170" width="11.125" style="1" customWidth="1"/>
    <col min="7171" max="7172" width="10.625" style="1" customWidth="1"/>
    <col min="7173" max="7174" width="11.25" style="1" customWidth="1"/>
    <col min="7175" max="7421" width="9.125" style="1"/>
    <col min="7422" max="7422" width="13.125" style="1" customWidth="1"/>
    <col min="7423" max="7423" width="23.125" style="1" customWidth="1"/>
    <col min="7424" max="7424" width="19.75" style="1" customWidth="1"/>
    <col min="7425" max="7425" width="11.625" style="1" customWidth="1"/>
    <col min="7426" max="7426" width="11.125" style="1" customWidth="1"/>
    <col min="7427" max="7428" width="10.625" style="1" customWidth="1"/>
    <col min="7429" max="7430" width="11.25" style="1" customWidth="1"/>
    <col min="7431" max="7677" width="9.125" style="1"/>
    <col min="7678" max="7678" width="13.125" style="1" customWidth="1"/>
    <col min="7679" max="7679" width="23.125" style="1" customWidth="1"/>
    <col min="7680" max="7680" width="19.75" style="1" customWidth="1"/>
    <col min="7681" max="7681" width="11.625" style="1" customWidth="1"/>
    <col min="7682" max="7682" width="11.125" style="1" customWidth="1"/>
    <col min="7683" max="7684" width="10.625" style="1" customWidth="1"/>
    <col min="7685" max="7686" width="11.25" style="1" customWidth="1"/>
    <col min="7687" max="7933" width="9.125" style="1"/>
    <col min="7934" max="7934" width="13.125" style="1" customWidth="1"/>
    <col min="7935" max="7935" width="23.125" style="1" customWidth="1"/>
    <col min="7936" max="7936" width="19.75" style="1" customWidth="1"/>
    <col min="7937" max="7937" width="11.625" style="1" customWidth="1"/>
    <col min="7938" max="7938" width="11.125" style="1" customWidth="1"/>
    <col min="7939" max="7940" width="10.625" style="1" customWidth="1"/>
    <col min="7941" max="7942" width="11.25" style="1" customWidth="1"/>
    <col min="7943" max="8189" width="9.125" style="1"/>
    <col min="8190" max="8190" width="13.125" style="1" customWidth="1"/>
    <col min="8191" max="8191" width="23.125" style="1" customWidth="1"/>
    <col min="8192" max="8192" width="19.75" style="1" customWidth="1"/>
    <col min="8193" max="8193" width="11.625" style="1" customWidth="1"/>
    <col min="8194" max="8194" width="11.125" style="1" customWidth="1"/>
    <col min="8195" max="8196" width="10.625" style="1" customWidth="1"/>
    <col min="8197" max="8198" width="11.25" style="1" customWidth="1"/>
    <col min="8199" max="8445" width="9.125" style="1"/>
    <col min="8446" max="8446" width="13.125" style="1" customWidth="1"/>
    <col min="8447" max="8447" width="23.125" style="1" customWidth="1"/>
    <col min="8448" max="8448" width="19.75" style="1" customWidth="1"/>
    <col min="8449" max="8449" width="11.625" style="1" customWidth="1"/>
    <col min="8450" max="8450" width="11.125" style="1" customWidth="1"/>
    <col min="8451" max="8452" width="10.625" style="1" customWidth="1"/>
    <col min="8453" max="8454" width="11.25" style="1" customWidth="1"/>
    <col min="8455" max="8701" width="9.125" style="1"/>
    <col min="8702" max="8702" width="13.125" style="1" customWidth="1"/>
    <col min="8703" max="8703" width="23.125" style="1" customWidth="1"/>
    <col min="8704" max="8704" width="19.75" style="1" customWidth="1"/>
    <col min="8705" max="8705" width="11.625" style="1" customWidth="1"/>
    <col min="8706" max="8706" width="11.125" style="1" customWidth="1"/>
    <col min="8707" max="8708" width="10.625" style="1" customWidth="1"/>
    <col min="8709" max="8710" width="11.25" style="1" customWidth="1"/>
    <col min="8711" max="8957" width="9.125" style="1"/>
    <col min="8958" max="8958" width="13.125" style="1" customWidth="1"/>
    <col min="8959" max="8959" width="23.125" style="1" customWidth="1"/>
    <col min="8960" max="8960" width="19.75" style="1" customWidth="1"/>
    <col min="8961" max="8961" width="11.625" style="1" customWidth="1"/>
    <col min="8962" max="8962" width="11.125" style="1" customWidth="1"/>
    <col min="8963" max="8964" width="10.625" style="1" customWidth="1"/>
    <col min="8965" max="8966" width="11.25" style="1" customWidth="1"/>
    <col min="8967" max="9213" width="9.125" style="1"/>
    <col min="9214" max="9214" width="13.125" style="1" customWidth="1"/>
    <col min="9215" max="9215" width="23.125" style="1" customWidth="1"/>
    <col min="9216" max="9216" width="19.75" style="1" customWidth="1"/>
    <col min="9217" max="9217" width="11.625" style="1" customWidth="1"/>
    <col min="9218" max="9218" width="11.125" style="1" customWidth="1"/>
    <col min="9219" max="9220" width="10.625" style="1" customWidth="1"/>
    <col min="9221" max="9222" width="11.25" style="1" customWidth="1"/>
    <col min="9223" max="9469" width="9.125" style="1"/>
    <col min="9470" max="9470" width="13.125" style="1" customWidth="1"/>
    <col min="9471" max="9471" width="23.125" style="1" customWidth="1"/>
    <col min="9472" max="9472" width="19.75" style="1" customWidth="1"/>
    <col min="9473" max="9473" width="11.625" style="1" customWidth="1"/>
    <col min="9474" max="9474" width="11.125" style="1" customWidth="1"/>
    <col min="9475" max="9476" width="10.625" style="1" customWidth="1"/>
    <col min="9477" max="9478" width="11.25" style="1" customWidth="1"/>
    <col min="9479" max="9725" width="9.125" style="1"/>
    <col min="9726" max="9726" width="13.125" style="1" customWidth="1"/>
    <col min="9727" max="9727" width="23.125" style="1" customWidth="1"/>
    <col min="9728" max="9728" width="19.75" style="1" customWidth="1"/>
    <col min="9729" max="9729" width="11.625" style="1" customWidth="1"/>
    <col min="9730" max="9730" width="11.125" style="1" customWidth="1"/>
    <col min="9731" max="9732" width="10.625" style="1" customWidth="1"/>
    <col min="9733" max="9734" width="11.25" style="1" customWidth="1"/>
    <col min="9735" max="9981" width="9.125" style="1"/>
    <col min="9982" max="9982" width="13.125" style="1" customWidth="1"/>
    <col min="9983" max="9983" width="23.125" style="1" customWidth="1"/>
    <col min="9984" max="9984" width="19.75" style="1" customWidth="1"/>
    <col min="9985" max="9985" width="11.625" style="1" customWidth="1"/>
    <col min="9986" max="9986" width="11.125" style="1" customWidth="1"/>
    <col min="9987" max="9988" width="10.625" style="1" customWidth="1"/>
    <col min="9989" max="9990" width="11.25" style="1" customWidth="1"/>
    <col min="9991" max="10237" width="9.125" style="1"/>
    <col min="10238" max="10238" width="13.125" style="1" customWidth="1"/>
    <col min="10239" max="10239" width="23.125" style="1" customWidth="1"/>
    <col min="10240" max="10240" width="19.75" style="1" customWidth="1"/>
    <col min="10241" max="10241" width="11.625" style="1" customWidth="1"/>
    <col min="10242" max="10242" width="11.125" style="1" customWidth="1"/>
    <col min="10243" max="10244" width="10.625" style="1" customWidth="1"/>
    <col min="10245" max="10246" width="11.25" style="1" customWidth="1"/>
    <col min="10247" max="10493" width="9.125" style="1"/>
    <col min="10494" max="10494" width="13.125" style="1" customWidth="1"/>
    <col min="10495" max="10495" width="23.125" style="1" customWidth="1"/>
    <col min="10496" max="10496" width="19.75" style="1" customWidth="1"/>
    <col min="10497" max="10497" width="11.625" style="1" customWidth="1"/>
    <col min="10498" max="10498" width="11.125" style="1" customWidth="1"/>
    <col min="10499" max="10500" width="10.625" style="1" customWidth="1"/>
    <col min="10501" max="10502" width="11.25" style="1" customWidth="1"/>
    <col min="10503" max="10749" width="9.125" style="1"/>
    <col min="10750" max="10750" width="13.125" style="1" customWidth="1"/>
    <col min="10751" max="10751" width="23.125" style="1" customWidth="1"/>
    <col min="10752" max="10752" width="19.75" style="1" customWidth="1"/>
    <col min="10753" max="10753" width="11.625" style="1" customWidth="1"/>
    <col min="10754" max="10754" width="11.125" style="1" customWidth="1"/>
    <col min="10755" max="10756" width="10.625" style="1" customWidth="1"/>
    <col min="10757" max="10758" width="11.25" style="1" customWidth="1"/>
    <col min="10759" max="11005" width="9.125" style="1"/>
    <col min="11006" max="11006" width="13.125" style="1" customWidth="1"/>
    <col min="11007" max="11007" width="23.125" style="1" customWidth="1"/>
    <col min="11008" max="11008" width="19.75" style="1" customWidth="1"/>
    <col min="11009" max="11009" width="11.625" style="1" customWidth="1"/>
    <col min="11010" max="11010" width="11.125" style="1" customWidth="1"/>
    <col min="11011" max="11012" width="10.625" style="1" customWidth="1"/>
    <col min="11013" max="11014" width="11.25" style="1" customWidth="1"/>
    <col min="11015" max="11261" width="9.125" style="1"/>
    <col min="11262" max="11262" width="13.125" style="1" customWidth="1"/>
    <col min="11263" max="11263" width="23.125" style="1" customWidth="1"/>
    <col min="11264" max="11264" width="19.75" style="1" customWidth="1"/>
    <col min="11265" max="11265" width="11.625" style="1" customWidth="1"/>
    <col min="11266" max="11266" width="11.125" style="1" customWidth="1"/>
    <col min="11267" max="11268" width="10.625" style="1" customWidth="1"/>
    <col min="11269" max="11270" width="11.25" style="1" customWidth="1"/>
    <col min="11271" max="11517" width="9.125" style="1"/>
    <col min="11518" max="11518" width="13.125" style="1" customWidth="1"/>
    <col min="11519" max="11519" width="23.125" style="1" customWidth="1"/>
    <col min="11520" max="11520" width="19.75" style="1" customWidth="1"/>
    <col min="11521" max="11521" width="11.625" style="1" customWidth="1"/>
    <col min="11522" max="11522" width="11.125" style="1" customWidth="1"/>
    <col min="11523" max="11524" width="10.625" style="1" customWidth="1"/>
    <col min="11525" max="11526" width="11.25" style="1" customWidth="1"/>
    <col min="11527" max="11773" width="9.125" style="1"/>
    <col min="11774" max="11774" width="13.125" style="1" customWidth="1"/>
    <col min="11775" max="11775" width="23.125" style="1" customWidth="1"/>
    <col min="11776" max="11776" width="19.75" style="1" customWidth="1"/>
    <col min="11777" max="11777" width="11.625" style="1" customWidth="1"/>
    <col min="11778" max="11778" width="11.125" style="1" customWidth="1"/>
    <col min="11779" max="11780" width="10.625" style="1" customWidth="1"/>
    <col min="11781" max="11782" width="11.25" style="1" customWidth="1"/>
    <col min="11783" max="12029" width="9.125" style="1"/>
    <col min="12030" max="12030" width="13.125" style="1" customWidth="1"/>
    <col min="12031" max="12031" width="23.125" style="1" customWidth="1"/>
    <col min="12032" max="12032" width="19.75" style="1" customWidth="1"/>
    <col min="12033" max="12033" width="11.625" style="1" customWidth="1"/>
    <col min="12034" max="12034" width="11.125" style="1" customWidth="1"/>
    <col min="12035" max="12036" width="10.625" style="1" customWidth="1"/>
    <col min="12037" max="12038" width="11.25" style="1" customWidth="1"/>
    <col min="12039" max="12285" width="9.125" style="1"/>
    <col min="12286" max="12286" width="13.125" style="1" customWidth="1"/>
    <col min="12287" max="12287" width="23.125" style="1" customWidth="1"/>
    <col min="12288" max="12288" width="19.75" style="1" customWidth="1"/>
    <col min="12289" max="12289" width="11.625" style="1" customWidth="1"/>
    <col min="12290" max="12290" width="11.125" style="1" customWidth="1"/>
    <col min="12291" max="12292" width="10.625" style="1" customWidth="1"/>
    <col min="12293" max="12294" width="11.25" style="1" customWidth="1"/>
    <col min="12295" max="12541" width="9.125" style="1"/>
    <col min="12542" max="12542" width="13.125" style="1" customWidth="1"/>
    <col min="12543" max="12543" width="23.125" style="1" customWidth="1"/>
    <col min="12544" max="12544" width="19.75" style="1" customWidth="1"/>
    <col min="12545" max="12545" width="11.625" style="1" customWidth="1"/>
    <col min="12546" max="12546" width="11.125" style="1" customWidth="1"/>
    <col min="12547" max="12548" width="10.625" style="1" customWidth="1"/>
    <col min="12549" max="12550" width="11.25" style="1" customWidth="1"/>
    <col min="12551" max="12797" width="9.125" style="1"/>
    <col min="12798" max="12798" width="13.125" style="1" customWidth="1"/>
    <col min="12799" max="12799" width="23.125" style="1" customWidth="1"/>
    <col min="12800" max="12800" width="19.75" style="1" customWidth="1"/>
    <col min="12801" max="12801" width="11.625" style="1" customWidth="1"/>
    <col min="12802" max="12802" width="11.125" style="1" customWidth="1"/>
    <col min="12803" max="12804" width="10.625" style="1" customWidth="1"/>
    <col min="12805" max="12806" width="11.25" style="1" customWidth="1"/>
    <col min="12807" max="13053" width="9.125" style="1"/>
    <col min="13054" max="13054" width="13.125" style="1" customWidth="1"/>
    <col min="13055" max="13055" width="23.125" style="1" customWidth="1"/>
    <col min="13056" max="13056" width="19.75" style="1" customWidth="1"/>
    <col min="13057" max="13057" width="11.625" style="1" customWidth="1"/>
    <col min="13058" max="13058" width="11.125" style="1" customWidth="1"/>
    <col min="13059" max="13060" width="10.625" style="1" customWidth="1"/>
    <col min="13061" max="13062" width="11.25" style="1" customWidth="1"/>
    <col min="13063" max="13309" width="9.125" style="1"/>
    <col min="13310" max="13310" width="13.125" style="1" customWidth="1"/>
    <col min="13311" max="13311" width="23.125" style="1" customWidth="1"/>
    <col min="13312" max="13312" width="19.75" style="1" customWidth="1"/>
    <col min="13313" max="13313" width="11.625" style="1" customWidth="1"/>
    <col min="13314" max="13314" width="11.125" style="1" customWidth="1"/>
    <col min="13315" max="13316" width="10.625" style="1" customWidth="1"/>
    <col min="13317" max="13318" width="11.25" style="1" customWidth="1"/>
    <col min="13319" max="13565" width="9.125" style="1"/>
    <col min="13566" max="13566" width="13.125" style="1" customWidth="1"/>
    <col min="13567" max="13567" width="23.125" style="1" customWidth="1"/>
    <col min="13568" max="13568" width="19.75" style="1" customWidth="1"/>
    <col min="13569" max="13569" width="11.625" style="1" customWidth="1"/>
    <col min="13570" max="13570" width="11.125" style="1" customWidth="1"/>
    <col min="13571" max="13572" width="10.625" style="1" customWidth="1"/>
    <col min="13573" max="13574" width="11.25" style="1" customWidth="1"/>
    <col min="13575" max="13821" width="9.125" style="1"/>
    <col min="13822" max="13822" width="13.125" style="1" customWidth="1"/>
    <col min="13823" max="13823" width="23.125" style="1" customWidth="1"/>
    <col min="13824" max="13824" width="19.75" style="1" customWidth="1"/>
    <col min="13825" max="13825" width="11.625" style="1" customWidth="1"/>
    <col min="13826" max="13826" width="11.125" style="1" customWidth="1"/>
    <col min="13827" max="13828" width="10.625" style="1" customWidth="1"/>
    <col min="13829" max="13830" width="11.25" style="1" customWidth="1"/>
    <col min="13831" max="14077" width="9.125" style="1"/>
    <col min="14078" max="14078" width="13.125" style="1" customWidth="1"/>
    <col min="14079" max="14079" width="23.125" style="1" customWidth="1"/>
    <col min="14080" max="14080" width="19.75" style="1" customWidth="1"/>
    <col min="14081" max="14081" width="11.625" style="1" customWidth="1"/>
    <col min="14082" max="14082" width="11.125" style="1" customWidth="1"/>
    <col min="14083" max="14084" width="10.625" style="1" customWidth="1"/>
    <col min="14085" max="14086" width="11.25" style="1" customWidth="1"/>
    <col min="14087" max="14333" width="9.125" style="1"/>
    <col min="14334" max="14334" width="13.125" style="1" customWidth="1"/>
    <col min="14335" max="14335" width="23.125" style="1" customWidth="1"/>
    <col min="14336" max="14336" width="19.75" style="1" customWidth="1"/>
    <col min="14337" max="14337" width="11.625" style="1" customWidth="1"/>
    <col min="14338" max="14338" width="11.125" style="1" customWidth="1"/>
    <col min="14339" max="14340" width="10.625" style="1" customWidth="1"/>
    <col min="14341" max="14342" width="11.25" style="1" customWidth="1"/>
    <col min="14343" max="14589" width="9.125" style="1"/>
    <col min="14590" max="14590" width="13.125" style="1" customWidth="1"/>
    <col min="14591" max="14591" width="23.125" style="1" customWidth="1"/>
    <col min="14592" max="14592" width="19.75" style="1" customWidth="1"/>
    <col min="14593" max="14593" width="11.625" style="1" customWidth="1"/>
    <col min="14594" max="14594" width="11.125" style="1" customWidth="1"/>
    <col min="14595" max="14596" width="10.625" style="1" customWidth="1"/>
    <col min="14597" max="14598" width="11.25" style="1" customWidth="1"/>
    <col min="14599" max="14845" width="9.125" style="1"/>
    <col min="14846" max="14846" width="13.125" style="1" customWidth="1"/>
    <col min="14847" max="14847" width="23.125" style="1" customWidth="1"/>
    <col min="14848" max="14848" width="19.75" style="1" customWidth="1"/>
    <col min="14849" max="14849" width="11.625" style="1" customWidth="1"/>
    <col min="14850" max="14850" width="11.125" style="1" customWidth="1"/>
    <col min="14851" max="14852" width="10.625" style="1" customWidth="1"/>
    <col min="14853" max="14854" width="11.25" style="1" customWidth="1"/>
    <col min="14855" max="15101" width="9.125" style="1"/>
    <col min="15102" max="15102" width="13.125" style="1" customWidth="1"/>
    <col min="15103" max="15103" width="23.125" style="1" customWidth="1"/>
    <col min="15104" max="15104" width="19.75" style="1" customWidth="1"/>
    <col min="15105" max="15105" width="11.625" style="1" customWidth="1"/>
    <col min="15106" max="15106" width="11.125" style="1" customWidth="1"/>
    <col min="15107" max="15108" width="10.625" style="1" customWidth="1"/>
    <col min="15109" max="15110" width="11.25" style="1" customWidth="1"/>
    <col min="15111" max="15357" width="9.125" style="1"/>
    <col min="15358" max="15358" width="13.125" style="1" customWidth="1"/>
    <col min="15359" max="15359" width="23.125" style="1" customWidth="1"/>
    <col min="15360" max="15360" width="19.75" style="1" customWidth="1"/>
    <col min="15361" max="15361" width="11.625" style="1" customWidth="1"/>
    <col min="15362" max="15362" width="11.125" style="1" customWidth="1"/>
    <col min="15363" max="15364" width="10.625" style="1" customWidth="1"/>
    <col min="15365" max="15366" width="11.25" style="1" customWidth="1"/>
    <col min="15367" max="15613" width="9.125" style="1"/>
    <col min="15614" max="15614" width="13.125" style="1" customWidth="1"/>
    <col min="15615" max="15615" width="23.125" style="1" customWidth="1"/>
    <col min="15616" max="15616" width="19.75" style="1" customWidth="1"/>
    <col min="15617" max="15617" width="11.625" style="1" customWidth="1"/>
    <col min="15618" max="15618" width="11.125" style="1" customWidth="1"/>
    <col min="15619" max="15620" width="10.625" style="1" customWidth="1"/>
    <col min="15621" max="15622" width="11.25" style="1" customWidth="1"/>
    <col min="15623" max="15869" width="9.125" style="1"/>
    <col min="15870" max="15870" width="13.125" style="1" customWidth="1"/>
    <col min="15871" max="15871" width="23.125" style="1" customWidth="1"/>
    <col min="15872" max="15872" width="19.75" style="1" customWidth="1"/>
    <col min="15873" max="15873" width="11.625" style="1" customWidth="1"/>
    <col min="15874" max="15874" width="11.125" style="1" customWidth="1"/>
    <col min="15875" max="15876" width="10.625" style="1" customWidth="1"/>
    <col min="15877" max="15878" width="11.25" style="1" customWidth="1"/>
    <col min="15879" max="16125" width="9.125" style="1"/>
    <col min="16126" max="16126" width="13.125" style="1" customWidth="1"/>
    <col min="16127" max="16127" width="23.125" style="1" customWidth="1"/>
    <col min="16128" max="16128" width="19.75" style="1" customWidth="1"/>
    <col min="16129" max="16129" width="11.625" style="1" customWidth="1"/>
    <col min="16130" max="16130" width="11.125" style="1" customWidth="1"/>
    <col min="16131" max="16132" width="10.625" style="1" customWidth="1"/>
    <col min="16133" max="16134" width="11.25" style="1" customWidth="1"/>
    <col min="16135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260</v>
      </c>
    </row>
    <row r="5" spans="1:4">
      <c r="A5" s="1" t="s">
        <v>23</v>
      </c>
      <c r="B5" s="1" t="s">
        <v>385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158" t="s">
        <v>35</v>
      </c>
      <c r="B13" s="167" t="s">
        <v>36</v>
      </c>
      <c r="C13" s="124" t="s">
        <v>37</v>
      </c>
      <c r="D13" s="164">
        <v>44607</v>
      </c>
    </row>
    <row r="14" spans="1:4">
      <c r="A14" s="170"/>
      <c r="B14" s="168"/>
      <c r="C14" s="159"/>
      <c r="D14" s="166">
        <v>44742</v>
      </c>
    </row>
    <row r="15" spans="1:4">
      <c r="A15" s="167" t="s">
        <v>45</v>
      </c>
      <c r="B15" s="207" t="s">
        <v>271</v>
      </c>
      <c r="C15" s="207" t="s">
        <v>39</v>
      </c>
      <c r="D15" s="209">
        <v>30</v>
      </c>
    </row>
    <row r="16" spans="1:4">
      <c r="A16" s="170" t="s">
        <v>44</v>
      </c>
      <c r="B16" s="207" t="s">
        <v>271</v>
      </c>
      <c r="C16" s="207" t="s">
        <v>38</v>
      </c>
      <c r="D16" s="209">
        <f>+D15</f>
        <v>30</v>
      </c>
    </row>
    <row r="17" spans="1:4">
      <c r="A17" s="170" t="s">
        <v>44</v>
      </c>
      <c r="B17" s="207" t="s">
        <v>271</v>
      </c>
      <c r="C17" s="207" t="s">
        <v>40</v>
      </c>
      <c r="D17" s="209">
        <f>+D15+20</f>
        <v>50</v>
      </c>
    </row>
    <row r="18" spans="1:4">
      <c r="A18" s="170" t="s">
        <v>44</v>
      </c>
      <c r="B18" s="207" t="s">
        <v>271</v>
      </c>
      <c r="C18" s="207" t="s">
        <v>369</v>
      </c>
      <c r="D18" s="209">
        <f>+D15+20</f>
        <v>50</v>
      </c>
    </row>
    <row r="19" spans="1:4">
      <c r="A19" s="168" t="s">
        <v>44</v>
      </c>
      <c r="B19" s="168" t="s">
        <v>271</v>
      </c>
      <c r="C19" s="168" t="s">
        <v>368</v>
      </c>
      <c r="D19" s="204">
        <f>+D15+10</f>
        <v>40</v>
      </c>
    </row>
    <row r="20" spans="1:4">
      <c r="A20" s="167" t="s">
        <v>45</v>
      </c>
      <c r="B20" s="207" t="s">
        <v>258</v>
      </c>
      <c r="C20" s="207" t="s">
        <v>39</v>
      </c>
      <c r="D20" s="209">
        <v>41</v>
      </c>
    </row>
    <row r="21" spans="1:4">
      <c r="A21" s="170" t="s">
        <v>44</v>
      </c>
      <c r="B21" s="207" t="s">
        <v>258</v>
      </c>
      <c r="C21" s="207" t="s">
        <v>38</v>
      </c>
      <c r="D21" s="209">
        <f>+D20</f>
        <v>41</v>
      </c>
    </row>
    <row r="22" spans="1:4">
      <c r="A22" s="170" t="s">
        <v>44</v>
      </c>
      <c r="B22" s="207" t="s">
        <v>258</v>
      </c>
      <c r="C22" s="207" t="s">
        <v>40</v>
      </c>
      <c r="D22" s="209">
        <f>+D20+20</f>
        <v>61</v>
      </c>
    </row>
    <row r="23" spans="1:4">
      <c r="A23" s="170" t="s">
        <v>44</v>
      </c>
      <c r="B23" s="207" t="s">
        <v>258</v>
      </c>
      <c r="C23" s="207" t="s">
        <v>369</v>
      </c>
      <c r="D23" s="209">
        <f>+D20+20</f>
        <v>61</v>
      </c>
    </row>
    <row r="24" spans="1:4">
      <c r="A24" s="168" t="s">
        <v>44</v>
      </c>
      <c r="B24" s="64" t="s">
        <v>258</v>
      </c>
      <c r="C24" s="168" t="s">
        <v>368</v>
      </c>
      <c r="D24" s="204">
        <f>+D20+10</f>
        <v>51</v>
      </c>
    </row>
    <row r="25" spans="1:4">
      <c r="A25" s="167" t="s">
        <v>45</v>
      </c>
      <c r="B25" s="207" t="s">
        <v>397</v>
      </c>
      <c r="C25" s="207" t="s">
        <v>39</v>
      </c>
      <c r="D25" s="209">
        <v>45</v>
      </c>
    </row>
    <row r="26" spans="1:4">
      <c r="A26" s="170" t="s">
        <v>44</v>
      </c>
      <c r="B26" s="207" t="s">
        <v>397</v>
      </c>
      <c r="C26" s="207" t="s">
        <v>38</v>
      </c>
      <c r="D26" s="209">
        <f>+D25</f>
        <v>45</v>
      </c>
    </row>
    <row r="27" spans="1:4">
      <c r="A27" s="170" t="s">
        <v>44</v>
      </c>
      <c r="B27" s="207" t="s">
        <v>397</v>
      </c>
      <c r="C27" s="207" t="s">
        <v>40</v>
      </c>
      <c r="D27" s="209">
        <f>+D25+20</f>
        <v>65</v>
      </c>
    </row>
    <row r="28" spans="1:4">
      <c r="A28" s="170" t="s">
        <v>44</v>
      </c>
      <c r="B28" s="207" t="s">
        <v>397</v>
      </c>
      <c r="C28" s="207" t="s">
        <v>369</v>
      </c>
      <c r="D28" s="209">
        <f>+D25+20</f>
        <v>65</v>
      </c>
    </row>
    <row r="29" spans="1:4">
      <c r="A29" s="168" t="s">
        <v>44</v>
      </c>
      <c r="B29" s="168" t="s">
        <v>397</v>
      </c>
      <c r="C29" s="168" t="s">
        <v>368</v>
      </c>
      <c r="D29" s="204">
        <f>+D25+10</f>
        <v>55</v>
      </c>
    </row>
    <row r="30" spans="1:4" ht="14.3">
      <c r="A30" s="216"/>
    </row>
    <row r="32" spans="1:4" ht="14.3">
      <c r="A32" s="29" t="s">
        <v>398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workbookViewId="0"/>
  </sheetViews>
  <sheetFormatPr defaultRowHeight="12.9"/>
  <cols>
    <col min="1" max="1" width="15.25" style="1" customWidth="1"/>
    <col min="2" max="2" width="25.25" style="1" customWidth="1"/>
    <col min="3" max="3" width="20.375" style="1" customWidth="1"/>
    <col min="4" max="4" width="10.375" style="1" customWidth="1"/>
    <col min="5" max="253" width="9.125" style="1"/>
    <col min="254" max="254" width="13.125" style="1" customWidth="1"/>
    <col min="255" max="255" width="22.75" style="1" customWidth="1"/>
    <col min="256" max="256" width="20.375" style="1" customWidth="1"/>
    <col min="257" max="257" width="10.375" style="1" customWidth="1"/>
    <col min="258" max="258" width="10.625" style="1" customWidth="1"/>
    <col min="259" max="259" width="10.75" style="1" customWidth="1"/>
    <col min="260" max="260" width="11.125" style="1" customWidth="1"/>
    <col min="261" max="509" width="9.125" style="1"/>
    <col min="510" max="510" width="13.125" style="1" customWidth="1"/>
    <col min="511" max="511" width="22.75" style="1" customWidth="1"/>
    <col min="512" max="512" width="20.375" style="1" customWidth="1"/>
    <col min="513" max="513" width="10.375" style="1" customWidth="1"/>
    <col min="514" max="514" width="10.625" style="1" customWidth="1"/>
    <col min="515" max="515" width="10.75" style="1" customWidth="1"/>
    <col min="516" max="516" width="11.125" style="1" customWidth="1"/>
    <col min="517" max="765" width="9.125" style="1"/>
    <col min="766" max="766" width="13.125" style="1" customWidth="1"/>
    <col min="767" max="767" width="22.75" style="1" customWidth="1"/>
    <col min="768" max="768" width="20.375" style="1" customWidth="1"/>
    <col min="769" max="769" width="10.375" style="1" customWidth="1"/>
    <col min="770" max="770" width="10.625" style="1" customWidth="1"/>
    <col min="771" max="771" width="10.75" style="1" customWidth="1"/>
    <col min="772" max="772" width="11.125" style="1" customWidth="1"/>
    <col min="773" max="1021" width="9.125" style="1"/>
    <col min="1022" max="1022" width="13.125" style="1" customWidth="1"/>
    <col min="1023" max="1023" width="22.75" style="1" customWidth="1"/>
    <col min="1024" max="1024" width="20.375" style="1" customWidth="1"/>
    <col min="1025" max="1025" width="10.375" style="1" customWidth="1"/>
    <col min="1026" max="1026" width="10.625" style="1" customWidth="1"/>
    <col min="1027" max="1027" width="10.75" style="1" customWidth="1"/>
    <col min="1028" max="1028" width="11.125" style="1" customWidth="1"/>
    <col min="1029" max="1277" width="9.125" style="1"/>
    <col min="1278" max="1278" width="13.125" style="1" customWidth="1"/>
    <col min="1279" max="1279" width="22.75" style="1" customWidth="1"/>
    <col min="1280" max="1280" width="20.375" style="1" customWidth="1"/>
    <col min="1281" max="1281" width="10.375" style="1" customWidth="1"/>
    <col min="1282" max="1282" width="10.625" style="1" customWidth="1"/>
    <col min="1283" max="1283" width="10.75" style="1" customWidth="1"/>
    <col min="1284" max="1284" width="11.125" style="1" customWidth="1"/>
    <col min="1285" max="1533" width="9.125" style="1"/>
    <col min="1534" max="1534" width="13.125" style="1" customWidth="1"/>
    <col min="1535" max="1535" width="22.75" style="1" customWidth="1"/>
    <col min="1536" max="1536" width="20.375" style="1" customWidth="1"/>
    <col min="1537" max="1537" width="10.375" style="1" customWidth="1"/>
    <col min="1538" max="1538" width="10.625" style="1" customWidth="1"/>
    <col min="1539" max="1539" width="10.75" style="1" customWidth="1"/>
    <col min="1540" max="1540" width="11.125" style="1" customWidth="1"/>
    <col min="1541" max="1789" width="9.125" style="1"/>
    <col min="1790" max="1790" width="13.125" style="1" customWidth="1"/>
    <col min="1791" max="1791" width="22.75" style="1" customWidth="1"/>
    <col min="1792" max="1792" width="20.375" style="1" customWidth="1"/>
    <col min="1793" max="1793" width="10.375" style="1" customWidth="1"/>
    <col min="1794" max="1794" width="10.625" style="1" customWidth="1"/>
    <col min="1795" max="1795" width="10.75" style="1" customWidth="1"/>
    <col min="1796" max="1796" width="11.125" style="1" customWidth="1"/>
    <col min="1797" max="2045" width="9.125" style="1"/>
    <col min="2046" max="2046" width="13.125" style="1" customWidth="1"/>
    <col min="2047" max="2047" width="22.75" style="1" customWidth="1"/>
    <col min="2048" max="2048" width="20.375" style="1" customWidth="1"/>
    <col min="2049" max="2049" width="10.375" style="1" customWidth="1"/>
    <col min="2050" max="2050" width="10.625" style="1" customWidth="1"/>
    <col min="2051" max="2051" width="10.75" style="1" customWidth="1"/>
    <col min="2052" max="2052" width="11.125" style="1" customWidth="1"/>
    <col min="2053" max="2301" width="9.125" style="1"/>
    <col min="2302" max="2302" width="13.125" style="1" customWidth="1"/>
    <col min="2303" max="2303" width="22.75" style="1" customWidth="1"/>
    <col min="2304" max="2304" width="20.375" style="1" customWidth="1"/>
    <col min="2305" max="2305" width="10.375" style="1" customWidth="1"/>
    <col min="2306" max="2306" width="10.625" style="1" customWidth="1"/>
    <col min="2307" max="2307" width="10.75" style="1" customWidth="1"/>
    <col min="2308" max="2308" width="11.125" style="1" customWidth="1"/>
    <col min="2309" max="2557" width="9.125" style="1"/>
    <col min="2558" max="2558" width="13.125" style="1" customWidth="1"/>
    <col min="2559" max="2559" width="22.75" style="1" customWidth="1"/>
    <col min="2560" max="2560" width="20.375" style="1" customWidth="1"/>
    <col min="2561" max="2561" width="10.375" style="1" customWidth="1"/>
    <col min="2562" max="2562" width="10.625" style="1" customWidth="1"/>
    <col min="2563" max="2563" width="10.75" style="1" customWidth="1"/>
    <col min="2564" max="2564" width="11.125" style="1" customWidth="1"/>
    <col min="2565" max="2813" width="9.125" style="1"/>
    <col min="2814" max="2814" width="13.125" style="1" customWidth="1"/>
    <col min="2815" max="2815" width="22.75" style="1" customWidth="1"/>
    <col min="2816" max="2816" width="20.375" style="1" customWidth="1"/>
    <col min="2817" max="2817" width="10.375" style="1" customWidth="1"/>
    <col min="2818" max="2818" width="10.625" style="1" customWidth="1"/>
    <col min="2819" max="2819" width="10.75" style="1" customWidth="1"/>
    <col min="2820" max="2820" width="11.125" style="1" customWidth="1"/>
    <col min="2821" max="3069" width="9.125" style="1"/>
    <col min="3070" max="3070" width="13.125" style="1" customWidth="1"/>
    <col min="3071" max="3071" width="22.75" style="1" customWidth="1"/>
    <col min="3072" max="3072" width="20.375" style="1" customWidth="1"/>
    <col min="3073" max="3073" width="10.375" style="1" customWidth="1"/>
    <col min="3074" max="3074" width="10.625" style="1" customWidth="1"/>
    <col min="3075" max="3075" width="10.75" style="1" customWidth="1"/>
    <col min="3076" max="3076" width="11.125" style="1" customWidth="1"/>
    <col min="3077" max="3325" width="9.125" style="1"/>
    <col min="3326" max="3326" width="13.125" style="1" customWidth="1"/>
    <col min="3327" max="3327" width="22.75" style="1" customWidth="1"/>
    <col min="3328" max="3328" width="20.375" style="1" customWidth="1"/>
    <col min="3329" max="3329" width="10.375" style="1" customWidth="1"/>
    <col min="3330" max="3330" width="10.625" style="1" customWidth="1"/>
    <col min="3331" max="3331" width="10.75" style="1" customWidth="1"/>
    <col min="3332" max="3332" width="11.125" style="1" customWidth="1"/>
    <col min="3333" max="3581" width="9.125" style="1"/>
    <col min="3582" max="3582" width="13.125" style="1" customWidth="1"/>
    <col min="3583" max="3583" width="22.75" style="1" customWidth="1"/>
    <col min="3584" max="3584" width="20.375" style="1" customWidth="1"/>
    <col min="3585" max="3585" width="10.375" style="1" customWidth="1"/>
    <col min="3586" max="3586" width="10.625" style="1" customWidth="1"/>
    <col min="3587" max="3587" width="10.75" style="1" customWidth="1"/>
    <col min="3588" max="3588" width="11.125" style="1" customWidth="1"/>
    <col min="3589" max="3837" width="9.125" style="1"/>
    <col min="3838" max="3838" width="13.125" style="1" customWidth="1"/>
    <col min="3839" max="3839" width="22.75" style="1" customWidth="1"/>
    <col min="3840" max="3840" width="20.375" style="1" customWidth="1"/>
    <col min="3841" max="3841" width="10.375" style="1" customWidth="1"/>
    <col min="3842" max="3842" width="10.625" style="1" customWidth="1"/>
    <col min="3843" max="3843" width="10.75" style="1" customWidth="1"/>
    <col min="3844" max="3844" width="11.125" style="1" customWidth="1"/>
    <col min="3845" max="4093" width="9.125" style="1"/>
    <col min="4094" max="4094" width="13.125" style="1" customWidth="1"/>
    <col min="4095" max="4095" width="22.75" style="1" customWidth="1"/>
    <col min="4096" max="4096" width="20.375" style="1" customWidth="1"/>
    <col min="4097" max="4097" width="10.375" style="1" customWidth="1"/>
    <col min="4098" max="4098" width="10.625" style="1" customWidth="1"/>
    <col min="4099" max="4099" width="10.75" style="1" customWidth="1"/>
    <col min="4100" max="4100" width="11.125" style="1" customWidth="1"/>
    <col min="4101" max="4349" width="9.125" style="1"/>
    <col min="4350" max="4350" width="13.125" style="1" customWidth="1"/>
    <col min="4351" max="4351" width="22.75" style="1" customWidth="1"/>
    <col min="4352" max="4352" width="20.375" style="1" customWidth="1"/>
    <col min="4353" max="4353" width="10.375" style="1" customWidth="1"/>
    <col min="4354" max="4354" width="10.625" style="1" customWidth="1"/>
    <col min="4355" max="4355" width="10.75" style="1" customWidth="1"/>
    <col min="4356" max="4356" width="11.125" style="1" customWidth="1"/>
    <col min="4357" max="4605" width="9.125" style="1"/>
    <col min="4606" max="4606" width="13.125" style="1" customWidth="1"/>
    <col min="4607" max="4607" width="22.75" style="1" customWidth="1"/>
    <col min="4608" max="4608" width="20.375" style="1" customWidth="1"/>
    <col min="4609" max="4609" width="10.375" style="1" customWidth="1"/>
    <col min="4610" max="4610" width="10.625" style="1" customWidth="1"/>
    <col min="4611" max="4611" width="10.75" style="1" customWidth="1"/>
    <col min="4612" max="4612" width="11.125" style="1" customWidth="1"/>
    <col min="4613" max="4861" width="9.125" style="1"/>
    <col min="4862" max="4862" width="13.125" style="1" customWidth="1"/>
    <col min="4863" max="4863" width="22.75" style="1" customWidth="1"/>
    <col min="4864" max="4864" width="20.375" style="1" customWidth="1"/>
    <col min="4865" max="4865" width="10.375" style="1" customWidth="1"/>
    <col min="4866" max="4866" width="10.625" style="1" customWidth="1"/>
    <col min="4867" max="4867" width="10.75" style="1" customWidth="1"/>
    <col min="4868" max="4868" width="11.125" style="1" customWidth="1"/>
    <col min="4869" max="5117" width="9.125" style="1"/>
    <col min="5118" max="5118" width="13.125" style="1" customWidth="1"/>
    <col min="5119" max="5119" width="22.75" style="1" customWidth="1"/>
    <col min="5120" max="5120" width="20.375" style="1" customWidth="1"/>
    <col min="5121" max="5121" width="10.375" style="1" customWidth="1"/>
    <col min="5122" max="5122" width="10.625" style="1" customWidth="1"/>
    <col min="5123" max="5123" width="10.75" style="1" customWidth="1"/>
    <col min="5124" max="5124" width="11.125" style="1" customWidth="1"/>
    <col min="5125" max="5373" width="9.125" style="1"/>
    <col min="5374" max="5374" width="13.125" style="1" customWidth="1"/>
    <col min="5375" max="5375" width="22.75" style="1" customWidth="1"/>
    <col min="5376" max="5376" width="20.375" style="1" customWidth="1"/>
    <col min="5377" max="5377" width="10.375" style="1" customWidth="1"/>
    <col min="5378" max="5378" width="10.625" style="1" customWidth="1"/>
    <col min="5379" max="5379" width="10.75" style="1" customWidth="1"/>
    <col min="5380" max="5380" width="11.125" style="1" customWidth="1"/>
    <col min="5381" max="5629" width="9.125" style="1"/>
    <col min="5630" max="5630" width="13.125" style="1" customWidth="1"/>
    <col min="5631" max="5631" width="22.75" style="1" customWidth="1"/>
    <col min="5632" max="5632" width="20.375" style="1" customWidth="1"/>
    <col min="5633" max="5633" width="10.375" style="1" customWidth="1"/>
    <col min="5634" max="5634" width="10.625" style="1" customWidth="1"/>
    <col min="5635" max="5635" width="10.75" style="1" customWidth="1"/>
    <col min="5636" max="5636" width="11.125" style="1" customWidth="1"/>
    <col min="5637" max="5885" width="9.125" style="1"/>
    <col min="5886" max="5886" width="13.125" style="1" customWidth="1"/>
    <col min="5887" max="5887" width="22.75" style="1" customWidth="1"/>
    <col min="5888" max="5888" width="20.375" style="1" customWidth="1"/>
    <col min="5889" max="5889" width="10.375" style="1" customWidth="1"/>
    <col min="5890" max="5890" width="10.625" style="1" customWidth="1"/>
    <col min="5891" max="5891" width="10.75" style="1" customWidth="1"/>
    <col min="5892" max="5892" width="11.125" style="1" customWidth="1"/>
    <col min="5893" max="6141" width="9.125" style="1"/>
    <col min="6142" max="6142" width="13.125" style="1" customWidth="1"/>
    <col min="6143" max="6143" width="22.75" style="1" customWidth="1"/>
    <col min="6144" max="6144" width="20.375" style="1" customWidth="1"/>
    <col min="6145" max="6145" width="10.375" style="1" customWidth="1"/>
    <col min="6146" max="6146" width="10.625" style="1" customWidth="1"/>
    <col min="6147" max="6147" width="10.75" style="1" customWidth="1"/>
    <col min="6148" max="6148" width="11.125" style="1" customWidth="1"/>
    <col min="6149" max="6397" width="9.125" style="1"/>
    <col min="6398" max="6398" width="13.125" style="1" customWidth="1"/>
    <col min="6399" max="6399" width="22.75" style="1" customWidth="1"/>
    <col min="6400" max="6400" width="20.375" style="1" customWidth="1"/>
    <col min="6401" max="6401" width="10.375" style="1" customWidth="1"/>
    <col min="6402" max="6402" width="10.625" style="1" customWidth="1"/>
    <col min="6403" max="6403" width="10.75" style="1" customWidth="1"/>
    <col min="6404" max="6404" width="11.125" style="1" customWidth="1"/>
    <col min="6405" max="6653" width="9.125" style="1"/>
    <col min="6654" max="6654" width="13.125" style="1" customWidth="1"/>
    <col min="6655" max="6655" width="22.75" style="1" customWidth="1"/>
    <col min="6656" max="6656" width="20.375" style="1" customWidth="1"/>
    <col min="6657" max="6657" width="10.375" style="1" customWidth="1"/>
    <col min="6658" max="6658" width="10.625" style="1" customWidth="1"/>
    <col min="6659" max="6659" width="10.75" style="1" customWidth="1"/>
    <col min="6660" max="6660" width="11.125" style="1" customWidth="1"/>
    <col min="6661" max="6909" width="9.125" style="1"/>
    <col min="6910" max="6910" width="13.125" style="1" customWidth="1"/>
    <col min="6911" max="6911" width="22.75" style="1" customWidth="1"/>
    <col min="6912" max="6912" width="20.375" style="1" customWidth="1"/>
    <col min="6913" max="6913" width="10.375" style="1" customWidth="1"/>
    <col min="6914" max="6914" width="10.625" style="1" customWidth="1"/>
    <col min="6915" max="6915" width="10.75" style="1" customWidth="1"/>
    <col min="6916" max="6916" width="11.125" style="1" customWidth="1"/>
    <col min="6917" max="7165" width="9.125" style="1"/>
    <col min="7166" max="7166" width="13.125" style="1" customWidth="1"/>
    <col min="7167" max="7167" width="22.75" style="1" customWidth="1"/>
    <col min="7168" max="7168" width="20.375" style="1" customWidth="1"/>
    <col min="7169" max="7169" width="10.375" style="1" customWidth="1"/>
    <col min="7170" max="7170" width="10.625" style="1" customWidth="1"/>
    <col min="7171" max="7171" width="10.75" style="1" customWidth="1"/>
    <col min="7172" max="7172" width="11.125" style="1" customWidth="1"/>
    <col min="7173" max="7421" width="9.125" style="1"/>
    <col min="7422" max="7422" width="13.125" style="1" customWidth="1"/>
    <col min="7423" max="7423" width="22.75" style="1" customWidth="1"/>
    <col min="7424" max="7424" width="20.375" style="1" customWidth="1"/>
    <col min="7425" max="7425" width="10.375" style="1" customWidth="1"/>
    <col min="7426" max="7426" width="10.625" style="1" customWidth="1"/>
    <col min="7427" max="7427" width="10.75" style="1" customWidth="1"/>
    <col min="7428" max="7428" width="11.125" style="1" customWidth="1"/>
    <col min="7429" max="7677" width="9.125" style="1"/>
    <col min="7678" max="7678" width="13.125" style="1" customWidth="1"/>
    <col min="7679" max="7679" width="22.75" style="1" customWidth="1"/>
    <col min="7680" max="7680" width="20.375" style="1" customWidth="1"/>
    <col min="7681" max="7681" width="10.375" style="1" customWidth="1"/>
    <col min="7682" max="7682" width="10.625" style="1" customWidth="1"/>
    <col min="7683" max="7683" width="10.75" style="1" customWidth="1"/>
    <col min="7684" max="7684" width="11.125" style="1" customWidth="1"/>
    <col min="7685" max="7933" width="9.125" style="1"/>
    <col min="7934" max="7934" width="13.125" style="1" customWidth="1"/>
    <col min="7935" max="7935" width="22.75" style="1" customWidth="1"/>
    <col min="7936" max="7936" width="20.375" style="1" customWidth="1"/>
    <col min="7937" max="7937" width="10.375" style="1" customWidth="1"/>
    <col min="7938" max="7938" width="10.625" style="1" customWidth="1"/>
    <col min="7939" max="7939" width="10.75" style="1" customWidth="1"/>
    <col min="7940" max="7940" width="11.125" style="1" customWidth="1"/>
    <col min="7941" max="8189" width="9.125" style="1"/>
    <col min="8190" max="8190" width="13.125" style="1" customWidth="1"/>
    <col min="8191" max="8191" width="22.75" style="1" customWidth="1"/>
    <col min="8192" max="8192" width="20.375" style="1" customWidth="1"/>
    <col min="8193" max="8193" width="10.375" style="1" customWidth="1"/>
    <col min="8194" max="8194" width="10.625" style="1" customWidth="1"/>
    <col min="8195" max="8195" width="10.75" style="1" customWidth="1"/>
    <col min="8196" max="8196" width="11.125" style="1" customWidth="1"/>
    <col min="8197" max="8445" width="9.125" style="1"/>
    <col min="8446" max="8446" width="13.125" style="1" customWidth="1"/>
    <col min="8447" max="8447" width="22.75" style="1" customWidth="1"/>
    <col min="8448" max="8448" width="20.375" style="1" customWidth="1"/>
    <col min="8449" max="8449" width="10.375" style="1" customWidth="1"/>
    <col min="8450" max="8450" width="10.625" style="1" customWidth="1"/>
    <col min="8451" max="8451" width="10.75" style="1" customWidth="1"/>
    <col min="8452" max="8452" width="11.125" style="1" customWidth="1"/>
    <col min="8453" max="8701" width="9.125" style="1"/>
    <col min="8702" max="8702" width="13.125" style="1" customWidth="1"/>
    <col min="8703" max="8703" width="22.75" style="1" customWidth="1"/>
    <col min="8704" max="8704" width="20.375" style="1" customWidth="1"/>
    <col min="8705" max="8705" width="10.375" style="1" customWidth="1"/>
    <col min="8706" max="8706" width="10.625" style="1" customWidth="1"/>
    <col min="8707" max="8707" width="10.75" style="1" customWidth="1"/>
    <col min="8708" max="8708" width="11.125" style="1" customWidth="1"/>
    <col min="8709" max="8957" width="9.125" style="1"/>
    <col min="8958" max="8958" width="13.125" style="1" customWidth="1"/>
    <col min="8959" max="8959" width="22.75" style="1" customWidth="1"/>
    <col min="8960" max="8960" width="20.375" style="1" customWidth="1"/>
    <col min="8961" max="8961" width="10.375" style="1" customWidth="1"/>
    <col min="8962" max="8962" width="10.625" style="1" customWidth="1"/>
    <col min="8963" max="8963" width="10.75" style="1" customWidth="1"/>
    <col min="8964" max="8964" width="11.125" style="1" customWidth="1"/>
    <col min="8965" max="9213" width="9.125" style="1"/>
    <col min="9214" max="9214" width="13.125" style="1" customWidth="1"/>
    <col min="9215" max="9215" width="22.75" style="1" customWidth="1"/>
    <col min="9216" max="9216" width="20.375" style="1" customWidth="1"/>
    <col min="9217" max="9217" width="10.375" style="1" customWidth="1"/>
    <col min="9218" max="9218" width="10.625" style="1" customWidth="1"/>
    <col min="9219" max="9219" width="10.75" style="1" customWidth="1"/>
    <col min="9220" max="9220" width="11.125" style="1" customWidth="1"/>
    <col min="9221" max="9469" width="9.125" style="1"/>
    <col min="9470" max="9470" width="13.125" style="1" customWidth="1"/>
    <col min="9471" max="9471" width="22.75" style="1" customWidth="1"/>
    <col min="9472" max="9472" width="20.375" style="1" customWidth="1"/>
    <col min="9473" max="9473" width="10.375" style="1" customWidth="1"/>
    <col min="9474" max="9474" width="10.625" style="1" customWidth="1"/>
    <col min="9475" max="9475" width="10.75" style="1" customWidth="1"/>
    <col min="9476" max="9476" width="11.125" style="1" customWidth="1"/>
    <col min="9477" max="9725" width="9.125" style="1"/>
    <col min="9726" max="9726" width="13.125" style="1" customWidth="1"/>
    <col min="9727" max="9727" width="22.75" style="1" customWidth="1"/>
    <col min="9728" max="9728" width="20.375" style="1" customWidth="1"/>
    <col min="9729" max="9729" width="10.375" style="1" customWidth="1"/>
    <col min="9730" max="9730" width="10.625" style="1" customWidth="1"/>
    <col min="9731" max="9731" width="10.75" style="1" customWidth="1"/>
    <col min="9732" max="9732" width="11.125" style="1" customWidth="1"/>
    <col min="9733" max="9981" width="9.125" style="1"/>
    <col min="9982" max="9982" width="13.125" style="1" customWidth="1"/>
    <col min="9983" max="9983" width="22.75" style="1" customWidth="1"/>
    <col min="9984" max="9984" width="20.375" style="1" customWidth="1"/>
    <col min="9985" max="9985" width="10.375" style="1" customWidth="1"/>
    <col min="9986" max="9986" width="10.625" style="1" customWidth="1"/>
    <col min="9987" max="9987" width="10.75" style="1" customWidth="1"/>
    <col min="9988" max="9988" width="11.125" style="1" customWidth="1"/>
    <col min="9989" max="10237" width="9.125" style="1"/>
    <col min="10238" max="10238" width="13.125" style="1" customWidth="1"/>
    <col min="10239" max="10239" width="22.75" style="1" customWidth="1"/>
    <col min="10240" max="10240" width="20.375" style="1" customWidth="1"/>
    <col min="10241" max="10241" width="10.375" style="1" customWidth="1"/>
    <col min="10242" max="10242" width="10.625" style="1" customWidth="1"/>
    <col min="10243" max="10243" width="10.75" style="1" customWidth="1"/>
    <col min="10244" max="10244" width="11.125" style="1" customWidth="1"/>
    <col min="10245" max="10493" width="9.125" style="1"/>
    <col min="10494" max="10494" width="13.125" style="1" customWidth="1"/>
    <col min="10495" max="10495" width="22.75" style="1" customWidth="1"/>
    <col min="10496" max="10496" width="20.375" style="1" customWidth="1"/>
    <col min="10497" max="10497" width="10.375" style="1" customWidth="1"/>
    <col min="10498" max="10498" width="10.625" style="1" customWidth="1"/>
    <col min="10499" max="10499" width="10.75" style="1" customWidth="1"/>
    <col min="10500" max="10500" width="11.125" style="1" customWidth="1"/>
    <col min="10501" max="10749" width="9.125" style="1"/>
    <col min="10750" max="10750" width="13.125" style="1" customWidth="1"/>
    <col min="10751" max="10751" width="22.75" style="1" customWidth="1"/>
    <col min="10752" max="10752" width="20.375" style="1" customWidth="1"/>
    <col min="10753" max="10753" width="10.375" style="1" customWidth="1"/>
    <col min="10754" max="10754" width="10.625" style="1" customWidth="1"/>
    <col min="10755" max="10755" width="10.75" style="1" customWidth="1"/>
    <col min="10756" max="10756" width="11.125" style="1" customWidth="1"/>
    <col min="10757" max="11005" width="9.125" style="1"/>
    <col min="11006" max="11006" width="13.125" style="1" customWidth="1"/>
    <col min="11007" max="11007" width="22.75" style="1" customWidth="1"/>
    <col min="11008" max="11008" width="20.375" style="1" customWidth="1"/>
    <col min="11009" max="11009" width="10.375" style="1" customWidth="1"/>
    <col min="11010" max="11010" width="10.625" style="1" customWidth="1"/>
    <col min="11011" max="11011" width="10.75" style="1" customWidth="1"/>
    <col min="11012" max="11012" width="11.125" style="1" customWidth="1"/>
    <col min="11013" max="11261" width="9.125" style="1"/>
    <col min="11262" max="11262" width="13.125" style="1" customWidth="1"/>
    <col min="11263" max="11263" width="22.75" style="1" customWidth="1"/>
    <col min="11264" max="11264" width="20.375" style="1" customWidth="1"/>
    <col min="11265" max="11265" width="10.375" style="1" customWidth="1"/>
    <col min="11266" max="11266" width="10.625" style="1" customWidth="1"/>
    <col min="11267" max="11267" width="10.75" style="1" customWidth="1"/>
    <col min="11268" max="11268" width="11.125" style="1" customWidth="1"/>
    <col min="11269" max="11517" width="9.125" style="1"/>
    <col min="11518" max="11518" width="13.125" style="1" customWidth="1"/>
    <col min="11519" max="11519" width="22.75" style="1" customWidth="1"/>
    <col min="11520" max="11520" width="20.375" style="1" customWidth="1"/>
    <col min="11521" max="11521" width="10.375" style="1" customWidth="1"/>
    <col min="11522" max="11522" width="10.625" style="1" customWidth="1"/>
    <col min="11523" max="11523" width="10.75" style="1" customWidth="1"/>
    <col min="11524" max="11524" width="11.125" style="1" customWidth="1"/>
    <col min="11525" max="11773" width="9.125" style="1"/>
    <col min="11774" max="11774" width="13.125" style="1" customWidth="1"/>
    <col min="11775" max="11775" width="22.75" style="1" customWidth="1"/>
    <col min="11776" max="11776" width="20.375" style="1" customWidth="1"/>
    <col min="11777" max="11777" width="10.375" style="1" customWidth="1"/>
    <col min="11778" max="11778" width="10.625" style="1" customWidth="1"/>
    <col min="11779" max="11779" width="10.75" style="1" customWidth="1"/>
    <col min="11780" max="11780" width="11.125" style="1" customWidth="1"/>
    <col min="11781" max="12029" width="9.125" style="1"/>
    <col min="12030" max="12030" width="13.125" style="1" customWidth="1"/>
    <col min="12031" max="12031" width="22.75" style="1" customWidth="1"/>
    <col min="12032" max="12032" width="20.375" style="1" customWidth="1"/>
    <col min="12033" max="12033" width="10.375" style="1" customWidth="1"/>
    <col min="12034" max="12034" width="10.625" style="1" customWidth="1"/>
    <col min="12035" max="12035" width="10.75" style="1" customWidth="1"/>
    <col min="12036" max="12036" width="11.125" style="1" customWidth="1"/>
    <col min="12037" max="12285" width="9.125" style="1"/>
    <col min="12286" max="12286" width="13.125" style="1" customWidth="1"/>
    <col min="12287" max="12287" width="22.75" style="1" customWidth="1"/>
    <col min="12288" max="12288" width="20.375" style="1" customWidth="1"/>
    <col min="12289" max="12289" width="10.375" style="1" customWidth="1"/>
    <col min="12290" max="12290" width="10.625" style="1" customWidth="1"/>
    <col min="12291" max="12291" width="10.75" style="1" customWidth="1"/>
    <col min="12292" max="12292" width="11.125" style="1" customWidth="1"/>
    <col min="12293" max="12541" width="9.125" style="1"/>
    <col min="12542" max="12542" width="13.125" style="1" customWidth="1"/>
    <col min="12543" max="12543" width="22.75" style="1" customWidth="1"/>
    <col min="12544" max="12544" width="20.375" style="1" customWidth="1"/>
    <col min="12545" max="12545" width="10.375" style="1" customWidth="1"/>
    <col min="12546" max="12546" width="10.625" style="1" customWidth="1"/>
    <col min="12547" max="12547" width="10.75" style="1" customWidth="1"/>
    <col min="12548" max="12548" width="11.125" style="1" customWidth="1"/>
    <col min="12549" max="12797" width="9.125" style="1"/>
    <col min="12798" max="12798" width="13.125" style="1" customWidth="1"/>
    <col min="12799" max="12799" width="22.75" style="1" customWidth="1"/>
    <col min="12800" max="12800" width="20.375" style="1" customWidth="1"/>
    <col min="12801" max="12801" width="10.375" style="1" customWidth="1"/>
    <col min="12802" max="12802" width="10.625" style="1" customWidth="1"/>
    <col min="12803" max="12803" width="10.75" style="1" customWidth="1"/>
    <col min="12804" max="12804" width="11.125" style="1" customWidth="1"/>
    <col min="12805" max="13053" width="9.125" style="1"/>
    <col min="13054" max="13054" width="13.125" style="1" customWidth="1"/>
    <col min="13055" max="13055" width="22.75" style="1" customWidth="1"/>
    <col min="13056" max="13056" width="20.375" style="1" customWidth="1"/>
    <col min="13057" max="13057" width="10.375" style="1" customWidth="1"/>
    <col min="13058" max="13058" width="10.625" style="1" customWidth="1"/>
    <col min="13059" max="13059" width="10.75" style="1" customWidth="1"/>
    <col min="13060" max="13060" width="11.125" style="1" customWidth="1"/>
    <col min="13061" max="13309" width="9.125" style="1"/>
    <col min="13310" max="13310" width="13.125" style="1" customWidth="1"/>
    <col min="13311" max="13311" width="22.75" style="1" customWidth="1"/>
    <col min="13312" max="13312" width="20.375" style="1" customWidth="1"/>
    <col min="13313" max="13313" width="10.375" style="1" customWidth="1"/>
    <col min="13314" max="13314" width="10.625" style="1" customWidth="1"/>
    <col min="13315" max="13315" width="10.75" style="1" customWidth="1"/>
    <col min="13316" max="13316" width="11.125" style="1" customWidth="1"/>
    <col min="13317" max="13565" width="9.125" style="1"/>
    <col min="13566" max="13566" width="13.125" style="1" customWidth="1"/>
    <col min="13567" max="13567" width="22.75" style="1" customWidth="1"/>
    <col min="13568" max="13568" width="20.375" style="1" customWidth="1"/>
    <col min="13569" max="13569" width="10.375" style="1" customWidth="1"/>
    <col min="13570" max="13570" width="10.625" style="1" customWidth="1"/>
    <col min="13571" max="13571" width="10.75" style="1" customWidth="1"/>
    <col min="13572" max="13572" width="11.125" style="1" customWidth="1"/>
    <col min="13573" max="13821" width="9.125" style="1"/>
    <col min="13822" max="13822" width="13.125" style="1" customWidth="1"/>
    <col min="13823" max="13823" width="22.75" style="1" customWidth="1"/>
    <col min="13824" max="13824" width="20.375" style="1" customWidth="1"/>
    <col min="13825" max="13825" width="10.375" style="1" customWidth="1"/>
    <col min="13826" max="13826" width="10.625" style="1" customWidth="1"/>
    <col min="13827" max="13827" width="10.75" style="1" customWidth="1"/>
    <col min="13828" max="13828" width="11.125" style="1" customWidth="1"/>
    <col min="13829" max="14077" width="9.125" style="1"/>
    <col min="14078" max="14078" width="13.125" style="1" customWidth="1"/>
    <col min="14079" max="14079" width="22.75" style="1" customWidth="1"/>
    <col min="14080" max="14080" width="20.375" style="1" customWidth="1"/>
    <col min="14081" max="14081" width="10.375" style="1" customWidth="1"/>
    <col min="14082" max="14082" width="10.625" style="1" customWidth="1"/>
    <col min="14083" max="14083" width="10.75" style="1" customWidth="1"/>
    <col min="14084" max="14084" width="11.125" style="1" customWidth="1"/>
    <col min="14085" max="14333" width="9.125" style="1"/>
    <col min="14334" max="14334" width="13.125" style="1" customWidth="1"/>
    <col min="14335" max="14335" width="22.75" style="1" customWidth="1"/>
    <col min="14336" max="14336" width="20.375" style="1" customWidth="1"/>
    <col min="14337" max="14337" width="10.375" style="1" customWidth="1"/>
    <col min="14338" max="14338" width="10.625" style="1" customWidth="1"/>
    <col min="14339" max="14339" width="10.75" style="1" customWidth="1"/>
    <col min="14340" max="14340" width="11.125" style="1" customWidth="1"/>
    <col min="14341" max="14589" width="9.125" style="1"/>
    <col min="14590" max="14590" width="13.125" style="1" customWidth="1"/>
    <col min="14591" max="14591" width="22.75" style="1" customWidth="1"/>
    <col min="14592" max="14592" width="20.375" style="1" customWidth="1"/>
    <col min="14593" max="14593" width="10.375" style="1" customWidth="1"/>
    <col min="14594" max="14594" width="10.625" style="1" customWidth="1"/>
    <col min="14595" max="14595" width="10.75" style="1" customWidth="1"/>
    <col min="14596" max="14596" width="11.125" style="1" customWidth="1"/>
    <col min="14597" max="14845" width="9.125" style="1"/>
    <col min="14846" max="14846" width="13.125" style="1" customWidth="1"/>
    <col min="14847" max="14847" width="22.75" style="1" customWidth="1"/>
    <col min="14848" max="14848" width="20.375" style="1" customWidth="1"/>
    <col min="14849" max="14849" width="10.375" style="1" customWidth="1"/>
    <col min="14850" max="14850" width="10.625" style="1" customWidth="1"/>
    <col min="14851" max="14851" width="10.75" style="1" customWidth="1"/>
    <col min="14852" max="14852" width="11.125" style="1" customWidth="1"/>
    <col min="14853" max="15101" width="9.125" style="1"/>
    <col min="15102" max="15102" width="13.125" style="1" customWidth="1"/>
    <col min="15103" max="15103" width="22.75" style="1" customWidth="1"/>
    <col min="15104" max="15104" width="20.375" style="1" customWidth="1"/>
    <col min="15105" max="15105" width="10.375" style="1" customWidth="1"/>
    <col min="15106" max="15106" width="10.625" style="1" customWidth="1"/>
    <col min="15107" max="15107" width="10.75" style="1" customWidth="1"/>
    <col min="15108" max="15108" width="11.125" style="1" customWidth="1"/>
    <col min="15109" max="15357" width="9.125" style="1"/>
    <col min="15358" max="15358" width="13.125" style="1" customWidth="1"/>
    <col min="15359" max="15359" width="22.75" style="1" customWidth="1"/>
    <col min="15360" max="15360" width="20.375" style="1" customWidth="1"/>
    <col min="15361" max="15361" width="10.375" style="1" customWidth="1"/>
    <col min="15362" max="15362" width="10.625" style="1" customWidth="1"/>
    <col min="15363" max="15363" width="10.75" style="1" customWidth="1"/>
    <col min="15364" max="15364" width="11.125" style="1" customWidth="1"/>
    <col min="15365" max="15613" width="9.125" style="1"/>
    <col min="15614" max="15614" width="13.125" style="1" customWidth="1"/>
    <col min="15615" max="15615" width="22.75" style="1" customWidth="1"/>
    <col min="15616" max="15616" width="20.375" style="1" customWidth="1"/>
    <col min="15617" max="15617" width="10.375" style="1" customWidth="1"/>
    <col min="15618" max="15618" width="10.625" style="1" customWidth="1"/>
    <col min="15619" max="15619" width="10.75" style="1" customWidth="1"/>
    <col min="15620" max="15620" width="11.125" style="1" customWidth="1"/>
    <col min="15621" max="15869" width="9.125" style="1"/>
    <col min="15870" max="15870" width="13.125" style="1" customWidth="1"/>
    <col min="15871" max="15871" width="22.75" style="1" customWidth="1"/>
    <col min="15872" max="15872" width="20.375" style="1" customWidth="1"/>
    <col min="15873" max="15873" width="10.375" style="1" customWidth="1"/>
    <col min="15874" max="15874" width="10.625" style="1" customWidth="1"/>
    <col min="15875" max="15875" width="10.75" style="1" customWidth="1"/>
    <col min="15876" max="15876" width="11.125" style="1" customWidth="1"/>
    <col min="15877" max="16125" width="9.125" style="1"/>
    <col min="16126" max="16126" width="13.125" style="1" customWidth="1"/>
    <col min="16127" max="16127" width="22.75" style="1" customWidth="1"/>
    <col min="16128" max="16128" width="20.375" style="1" customWidth="1"/>
    <col min="16129" max="16129" width="10.375" style="1" customWidth="1"/>
    <col min="16130" max="16130" width="10.625" style="1" customWidth="1"/>
    <col min="16131" max="16131" width="10.75" style="1" customWidth="1"/>
    <col min="16132" max="16132" width="11.125" style="1" customWidth="1"/>
    <col min="16133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216</v>
      </c>
    </row>
    <row r="5" spans="1:4">
      <c r="A5" s="1" t="s">
        <v>23</v>
      </c>
      <c r="B5" s="1" t="s">
        <v>178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275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89" t="s">
        <v>35</v>
      </c>
      <c r="B13" s="81" t="s">
        <v>36</v>
      </c>
      <c r="C13" s="81" t="s">
        <v>37</v>
      </c>
      <c r="D13" s="94">
        <v>44597</v>
      </c>
    </row>
    <row r="14" spans="1:4">
      <c r="A14" s="61"/>
      <c r="B14" s="30"/>
      <c r="C14" s="30"/>
      <c r="D14" s="62">
        <v>44651</v>
      </c>
    </row>
    <row r="15" spans="1:4">
      <c r="A15" s="92" t="s">
        <v>44</v>
      </c>
      <c r="B15" s="92" t="s">
        <v>217</v>
      </c>
      <c r="C15" s="92" t="s">
        <v>38</v>
      </c>
      <c r="D15" s="83">
        <v>69</v>
      </c>
    </row>
    <row r="16" spans="1:4">
      <c r="A16" s="61" t="s">
        <v>45</v>
      </c>
      <c r="B16" s="78" t="s">
        <v>217</v>
      </c>
      <c r="C16" s="78" t="s">
        <v>39</v>
      </c>
      <c r="D16" s="83">
        <f>+D15</f>
        <v>69</v>
      </c>
    </row>
    <row r="17" spans="1:4">
      <c r="A17" s="64" t="s">
        <v>44</v>
      </c>
      <c r="B17" s="64" t="s">
        <v>217</v>
      </c>
      <c r="C17" s="64" t="s">
        <v>42</v>
      </c>
      <c r="D17" s="65">
        <f>+D15+5</f>
        <v>74</v>
      </c>
    </row>
    <row r="18" spans="1:4">
      <c r="A18" s="92" t="s">
        <v>44</v>
      </c>
      <c r="B18" s="92" t="s">
        <v>218</v>
      </c>
      <c r="C18" s="92" t="s">
        <v>38</v>
      </c>
      <c r="D18" s="83">
        <v>69</v>
      </c>
    </row>
    <row r="19" spans="1:4">
      <c r="A19" s="61" t="s">
        <v>45</v>
      </c>
      <c r="B19" s="78" t="s">
        <v>218</v>
      </c>
      <c r="C19" s="78" t="s">
        <v>39</v>
      </c>
      <c r="D19" s="83">
        <f>+D18</f>
        <v>69</v>
      </c>
    </row>
    <row r="20" spans="1:4">
      <c r="A20" s="64" t="s">
        <v>44</v>
      </c>
      <c r="B20" s="64" t="s">
        <v>218</v>
      </c>
      <c r="C20" s="64" t="s">
        <v>42</v>
      </c>
      <c r="D20" s="65">
        <f>+D18+5</f>
        <v>74</v>
      </c>
    </row>
    <row r="21" spans="1:4">
      <c r="A21" s="92" t="s">
        <v>44</v>
      </c>
      <c r="B21" s="92" t="s">
        <v>179</v>
      </c>
      <c r="C21" s="92" t="s">
        <v>38</v>
      </c>
      <c r="D21" s="83">
        <v>84</v>
      </c>
    </row>
    <row r="22" spans="1:4">
      <c r="A22" s="61" t="s">
        <v>45</v>
      </c>
      <c r="B22" s="78" t="s">
        <v>179</v>
      </c>
      <c r="C22" s="78" t="s">
        <v>39</v>
      </c>
      <c r="D22" s="83">
        <f>+D21</f>
        <v>84</v>
      </c>
    </row>
    <row r="23" spans="1:4">
      <c r="A23" s="61" t="s">
        <v>44</v>
      </c>
      <c r="B23" s="78" t="s">
        <v>179</v>
      </c>
      <c r="C23" s="78" t="s">
        <v>40</v>
      </c>
      <c r="D23" s="83">
        <f>+D21+21</f>
        <v>105</v>
      </c>
    </row>
    <row r="24" spans="1:4">
      <c r="A24" s="61" t="s">
        <v>44</v>
      </c>
      <c r="B24" s="78" t="s">
        <v>179</v>
      </c>
      <c r="C24" s="78" t="s">
        <v>41</v>
      </c>
      <c r="D24" s="83">
        <f>+D21+21</f>
        <v>105</v>
      </c>
    </row>
    <row r="25" spans="1:4">
      <c r="A25" s="64" t="s">
        <v>44</v>
      </c>
      <c r="B25" s="78" t="s">
        <v>179</v>
      </c>
      <c r="C25" s="64" t="s">
        <v>42</v>
      </c>
      <c r="D25" s="65">
        <f>+D21+5</f>
        <v>89</v>
      </c>
    </row>
    <row r="26" spans="1:4">
      <c r="A26" s="89" t="s">
        <v>44</v>
      </c>
      <c r="B26" s="92" t="s">
        <v>180</v>
      </c>
      <c r="C26" s="84" t="s">
        <v>38</v>
      </c>
      <c r="D26" s="83">
        <v>85</v>
      </c>
    </row>
    <row r="27" spans="1:4">
      <c r="A27" s="61" t="s">
        <v>45</v>
      </c>
      <c r="B27" s="78" t="s">
        <v>180</v>
      </c>
      <c r="C27" s="95" t="s">
        <v>39</v>
      </c>
      <c r="D27" s="83">
        <f>+D26</f>
        <v>85</v>
      </c>
    </row>
    <row r="28" spans="1:4">
      <c r="A28" s="61" t="s">
        <v>44</v>
      </c>
      <c r="B28" s="78" t="s">
        <v>180</v>
      </c>
      <c r="C28" s="95" t="s">
        <v>40</v>
      </c>
      <c r="D28" s="83">
        <f>+D26+21</f>
        <v>106</v>
      </c>
    </row>
    <row r="29" spans="1:4">
      <c r="A29" s="61" t="s">
        <v>44</v>
      </c>
      <c r="B29" s="78" t="s">
        <v>180</v>
      </c>
      <c r="C29" s="95" t="s">
        <v>41</v>
      </c>
      <c r="D29" s="83">
        <f>+D26+21</f>
        <v>106</v>
      </c>
    </row>
    <row r="30" spans="1:4">
      <c r="A30" s="71" t="s">
        <v>44</v>
      </c>
      <c r="B30" s="64" t="s">
        <v>180</v>
      </c>
      <c r="C30" s="77" t="s">
        <v>42</v>
      </c>
      <c r="D30" s="65">
        <f>+D26+5</f>
        <v>90</v>
      </c>
    </row>
    <row r="32" spans="1:4" ht="14.3">
      <c r="A32" s="29" t="s">
        <v>273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5"/>
  <sheetViews>
    <sheetView workbookViewId="0"/>
  </sheetViews>
  <sheetFormatPr defaultRowHeight="12.9"/>
  <cols>
    <col min="1" max="1" width="16.75" style="1" customWidth="1"/>
    <col min="2" max="2" width="22.75" style="1" customWidth="1"/>
    <col min="3" max="3" width="19.375" style="1" customWidth="1"/>
    <col min="4" max="6" width="11.625" style="1" customWidth="1"/>
    <col min="7" max="7" width="14.25" style="1" customWidth="1"/>
    <col min="8" max="256" width="9.125" style="1"/>
    <col min="257" max="257" width="13.125" style="1" customWidth="1"/>
    <col min="258" max="258" width="22.75" style="1" customWidth="1"/>
    <col min="259" max="259" width="20.25" style="1" customWidth="1"/>
    <col min="260" max="260" width="11.625" style="1" customWidth="1"/>
    <col min="261" max="261" width="10.875" style="1" customWidth="1"/>
    <col min="262" max="262" width="11.875" style="1" customWidth="1"/>
    <col min="263" max="512" width="9.125" style="1"/>
    <col min="513" max="513" width="13.125" style="1" customWidth="1"/>
    <col min="514" max="514" width="22.75" style="1" customWidth="1"/>
    <col min="515" max="515" width="20.25" style="1" customWidth="1"/>
    <col min="516" max="516" width="11.625" style="1" customWidth="1"/>
    <col min="517" max="517" width="10.875" style="1" customWidth="1"/>
    <col min="518" max="518" width="11.875" style="1" customWidth="1"/>
    <col min="519" max="768" width="9.125" style="1"/>
    <col min="769" max="769" width="13.125" style="1" customWidth="1"/>
    <col min="770" max="770" width="22.75" style="1" customWidth="1"/>
    <col min="771" max="771" width="20.25" style="1" customWidth="1"/>
    <col min="772" max="772" width="11.625" style="1" customWidth="1"/>
    <col min="773" max="773" width="10.875" style="1" customWidth="1"/>
    <col min="774" max="774" width="11.875" style="1" customWidth="1"/>
    <col min="775" max="1024" width="9.125" style="1"/>
    <col min="1025" max="1025" width="13.125" style="1" customWidth="1"/>
    <col min="1026" max="1026" width="22.75" style="1" customWidth="1"/>
    <col min="1027" max="1027" width="20.25" style="1" customWidth="1"/>
    <col min="1028" max="1028" width="11.625" style="1" customWidth="1"/>
    <col min="1029" max="1029" width="10.875" style="1" customWidth="1"/>
    <col min="1030" max="1030" width="11.875" style="1" customWidth="1"/>
    <col min="1031" max="1280" width="9.125" style="1"/>
    <col min="1281" max="1281" width="13.125" style="1" customWidth="1"/>
    <col min="1282" max="1282" width="22.75" style="1" customWidth="1"/>
    <col min="1283" max="1283" width="20.25" style="1" customWidth="1"/>
    <col min="1284" max="1284" width="11.625" style="1" customWidth="1"/>
    <col min="1285" max="1285" width="10.875" style="1" customWidth="1"/>
    <col min="1286" max="1286" width="11.875" style="1" customWidth="1"/>
    <col min="1287" max="1536" width="9.125" style="1"/>
    <col min="1537" max="1537" width="13.125" style="1" customWidth="1"/>
    <col min="1538" max="1538" width="22.75" style="1" customWidth="1"/>
    <col min="1539" max="1539" width="20.25" style="1" customWidth="1"/>
    <col min="1540" max="1540" width="11.625" style="1" customWidth="1"/>
    <col min="1541" max="1541" width="10.875" style="1" customWidth="1"/>
    <col min="1542" max="1542" width="11.875" style="1" customWidth="1"/>
    <col min="1543" max="1792" width="9.125" style="1"/>
    <col min="1793" max="1793" width="13.125" style="1" customWidth="1"/>
    <col min="1794" max="1794" width="22.75" style="1" customWidth="1"/>
    <col min="1795" max="1795" width="20.25" style="1" customWidth="1"/>
    <col min="1796" max="1796" width="11.625" style="1" customWidth="1"/>
    <col min="1797" max="1797" width="10.875" style="1" customWidth="1"/>
    <col min="1798" max="1798" width="11.875" style="1" customWidth="1"/>
    <col min="1799" max="2048" width="9.125" style="1"/>
    <col min="2049" max="2049" width="13.125" style="1" customWidth="1"/>
    <col min="2050" max="2050" width="22.75" style="1" customWidth="1"/>
    <col min="2051" max="2051" width="20.25" style="1" customWidth="1"/>
    <col min="2052" max="2052" width="11.625" style="1" customWidth="1"/>
    <col min="2053" max="2053" width="10.875" style="1" customWidth="1"/>
    <col min="2054" max="2054" width="11.875" style="1" customWidth="1"/>
    <col min="2055" max="2304" width="9.125" style="1"/>
    <col min="2305" max="2305" width="13.125" style="1" customWidth="1"/>
    <col min="2306" max="2306" width="22.75" style="1" customWidth="1"/>
    <col min="2307" max="2307" width="20.25" style="1" customWidth="1"/>
    <col min="2308" max="2308" width="11.625" style="1" customWidth="1"/>
    <col min="2309" max="2309" width="10.875" style="1" customWidth="1"/>
    <col min="2310" max="2310" width="11.875" style="1" customWidth="1"/>
    <col min="2311" max="2560" width="9.125" style="1"/>
    <col min="2561" max="2561" width="13.125" style="1" customWidth="1"/>
    <col min="2562" max="2562" width="22.75" style="1" customWidth="1"/>
    <col min="2563" max="2563" width="20.25" style="1" customWidth="1"/>
    <col min="2564" max="2564" width="11.625" style="1" customWidth="1"/>
    <col min="2565" max="2565" width="10.875" style="1" customWidth="1"/>
    <col min="2566" max="2566" width="11.875" style="1" customWidth="1"/>
    <col min="2567" max="2816" width="9.125" style="1"/>
    <col min="2817" max="2817" width="13.125" style="1" customWidth="1"/>
    <col min="2818" max="2818" width="22.75" style="1" customWidth="1"/>
    <col min="2819" max="2819" width="20.25" style="1" customWidth="1"/>
    <col min="2820" max="2820" width="11.625" style="1" customWidth="1"/>
    <col min="2821" max="2821" width="10.875" style="1" customWidth="1"/>
    <col min="2822" max="2822" width="11.875" style="1" customWidth="1"/>
    <col min="2823" max="3072" width="9.125" style="1"/>
    <col min="3073" max="3073" width="13.125" style="1" customWidth="1"/>
    <col min="3074" max="3074" width="22.75" style="1" customWidth="1"/>
    <col min="3075" max="3075" width="20.25" style="1" customWidth="1"/>
    <col min="3076" max="3076" width="11.625" style="1" customWidth="1"/>
    <col min="3077" max="3077" width="10.875" style="1" customWidth="1"/>
    <col min="3078" max="3078" width="11.875" style="1" customWidth="1"/>
    <col min="3079" max="3328" width="9.125" style="1"/>
    <col min="3329" max="3329" width="13.125" style="1" customWidth="1"/>
    <col min="3330" max="3330" width="22.75" style="1" customWidth="1"/>
    <col min="3331" max="3331" width="20.25" style="1" customWidth="1"/>
    <col min="3332" max="3332" width="11.625" style="1" customWidth="1"/>
    <col min="3333" max="3333" width="10.875" style="1" customWidth="1"/>
    <col min="3334" max="3334" width="11.875" style="1" customWidth="1"/>
    <col min="3335" max="3584" width="9.125" style="1"/>
    <col min="3585" max="3585" width="13.125" style="1" customWidth="1"/>
    <col min="3586" max="3586" width="22.75" style="1" customWidth="1"/>
    <col min="3587" max="3587" width="20.25" style="1" customWidth="1"/>
    <col min="3588" max="3588" width="11.625" style="1" customWidth="1"/>
    <col min="3589" max="3589" width="10.875" style="1" customWidth="1"/>
    <col min="3590" max="3590" width="11.875" style="1" customWidth="1"/>
    <col min="3591" max="3840" width="9.125" style="1"/>
    <col min="3841" max="3841" width="13.125" style="1" customWidth="1"/>
    <col min="3842" max="3842" width="22.75" style="1" customWidth="1"/>
    <col min="3843" max="3843" width="20.25" style="1" customWidth="1"/>
    <col min="3844" max="3844" width="11.625" style="1" customWidth="1"/>
    <col min="3845" max="3845" width="10.875" style="1" customWidth="1"/>
    <col min="3846" max="3846" width="11.875" style="1" customWidth="1"/>
    <col min="3847" max="4096" width="9.125" style="1"/>
    <col min="4097" max="4097" width="13.125" style="1" customWidth="1"/>
    <col min="4098" max="4098" width="22.75" style="1" customWidth="1"/>
    <col min="4099" max="4099" width="20.25" style="1" customWidth="1"/>
    <col min="4100" max="4100" width="11.625" style="1" customWidth="1"/>
    <col min="4101" max="4101" width="10.875" style="1" customWidth="1"/>
    <col min="4102" max="4102" width="11.875" style="1" customWidth="1"/>
    <col min="4103" max="4352" width="9.125" style="1"/>
    <col min="4353" max="4353" width="13.125" style="1" customWidth="1"/>
    <col min="4354" max="4354" width="22.75" style="1" customWidth="1"/>
    <col min="4355" max="4355" width="20.25" style="1" customWidth="1"/>
    <col min="4356" max="4356" width="11.625" style="1" customWidth="1"/>
    <col min="4357" max="4357" width="10.875" style="1" customWidth="1"/>
    <col min="4358" max="4358" width="11.875" style="1" customWidth="1"/>
    <col min="4359" max="4608" width="9.125" style="1"/>
    <col min="4609" max="4609" width="13.125" style="1" customWidth="1"/>
    <col min="4610" max="4610" width="22.75" style="1" customWidth="1"/>
    <col min="4611" max="4611" width="20.25" style="1" customWidth="1"/>
    <col min="4612" max="4612" width="11.625" style="1" customWidth="1"/>
    <col min="4613" max="4613" width="10.875" style="1" customWidth="1"/>
    <col min="4614" max="4614" width="11.875" style="1" customWidth="1"/>
    <col min="4615" max="4864" width="9.125" style="1"/>
    <col min="4865" max="4865" width="13.125" style="1" customWidth="1"/>
    <col min="4866" max="4866" width="22.75" style="1" customWidth="1"/>
    <col min="4867" max="4867" width="20.25" style="1" customWidth="1"/>
    <col min="4868" max="4868" width="11.625" style="1" customWidth="1"/>
    <col min="4869" max="4869" width="10.875" style="1" customWidth="1"/>
    <col min="4870" max="4870" width="11.875" style="1" customWidth="1"/>
    <col min="4871" max="5120" width="9.125" style="1"/>
    <col min="5121" max="5121" width="13.125" style="1" customWidth="1"/>
    <col min="5122" max="5122" width="22.75" style="1" customWidth="1"/>
    <col min="5123" max="5123" width="20.25" style="1" customWidth="1"/>
    <col min="5124" max="5124" width="11.625" style="1" customWidth="1"/>
    <col min="5125" max="5125" width="10.875" style="1" customWidth="1"/>
    <col min="5126" max="5126" width="11.875" style="1" customWidth="1"/>
    <col min="5127" max="5376" width="9.125" style="1"/>
    <col min="5377" max="5377" width="13.125" style="1" customWidth="1"/>
    <col min="5378" max="5378" width="22.75" style="1" customWidth="1"/>
    <col min="5379" max="5379" width="20.25" style="1" customWidth="1"/>
    <col min="5380" max="5380" width="11.625" style="1" customWidth="1"/>
    <col min="5381" max="5381" width="10.875" style="1" customWidth="1"/>
    <col min="5382" max="5382" width="11.875" style="1" customWidth="1"/>
    <col min="5383" max="5632" width="9.125" style="1"/>
    <col min="5633" max="5633" width="13.125" style="1" customWidth="1"/>
    <col min="5634" max="5634" width="22.75" style="1" customWidth="1"/>
    <col min="5635" max="5635" width="20.25" style="1" customWidth="1"/>
    <col min="5636" max="5636" width="11.625" style="1" customWidth="1"/>
    <col min="5637" max="5637" width="10.875" style="1" customWidth="1"/>
    <col min="5638" max="5638" width="11.875" style="1" customWidth="1"/>
    <col min="5639" max="5888" width="9.125" style="1"/>
    <col min="5889" max="5889" width="13.125" style="1" customWidth="1"/>
    <col min="5890" max="5890" width="22.75" style="1" customWidth="1"/>
    <col min="5891" max="5891" width="20.25" style="1" customWidth="1"/>
    <col min="5892" max="5892" width="11.625" style="1" customWidth="1"/>
    <col min="5893" max="5893" width="10.875" style="1" customWidth="1"/>
    <col min="5894" max="5894" width="11.875" style="1" customWidth="1"/>
    <col min="5895" max="6144" width="9.125" style="1"/>
    <col min="6145" max="6145" width="13.125" style="1" customWidth="1"/>
    <col min="6146" max="6146" width="22.75" style="1" customWidth="1"/>
    <col min="6147" max="6147" width="20.25" style="1" customWidth="1"/>
    <col min="6148" max="6148" width="11.625" style="1" customWidth="1"/>
    <col min="6149" max="6149" width="10.875" style="1" customWidth="1"/>
    <col min="6150" max="6150" width="11.875" style="1" customWidth="1"/>
    <col min="6151" max="6400" width="9.125" style="1"/>
    <col min="6401" max="6401" width="13.125" style="1" customWidth="1"/>
    <col min="6402" max="6402" width="22.75" style="1" customWidth="1"/>
    <col min="6403" max="6403" width="20.25" style="1" customWidth="1"/>
    <col min="6404" max="6404" width="11.625" style="1" customWidth="1"/>
    <col min="6405" max="6405" width="10.875" style="1" customWidth="1"/>
    <col min="6406" max="6406" width="11.875" style="1" customWidth="1"/>
    <col min="6407" max="6656" width="9.125" style="1"/>
    <col min="6657" max="6657" width="13.125" style="1" customWidth="1"/>
    <col min="6658" max="6658" width="22.75" style="1" customWidth="1"/>
    <col min="6659" max="6659" width="20.25" style="1" customWidth="1"/>
    <col min="6660" max="6660" width="11.625" style="1" customWidth="1"/>
    <col min="6661" max="6661" width="10.875" style="1" customWidth="1"/>
    <col min="6662" max="6662" width="11.875" style="1" customWidth="1"/>
    <col min="6663" max="6912" width="9.125" style="1"/>
    <col min="6913" max="6913" width="13.125" style="1" customWidth="1"/>
    <col min="6914" max="6914" width="22.75" style="1" customWidth="1"/>
    <col min="6915" max="6915" width="20.25" style="1" customWidth="1"/>
    <col min="6916" max="6916" width="11.625" style="1" customWidth="1"/>
    <col min="6917" max="6917" width="10.875" style="1" customWidth="1"/>
    <col min="6918" max="6918" width="11.875" style="1" customWidth="1"/>
    <col min="6919" max="7168" width="9.125" style="1"/>
    <col min="7169" max="7169" width="13.125" style="1" customWidth="1"/>
    <col min="7170" max="7170" width="22.75" style="1" customWidth="1"/>
    <col min="7171" max="7171" width="20.25" style="1" customWidth="1"/>
    <col min="7172" max="7172" width="11.625" style="1" customWidth="1"/>
    <col min="7173" max="7173" width="10.875" style="1" customWidth="1"/>
    <col min="7174" max="7174" width="11.875" style="1" customWidth="1"/>
    <col min="7175" max="7424" width="9.125" style="1"/>
    <col min="7425" max="7425" width="13.125" style="1" customWidth="1"/>
    <col min="7426" max="7426" width="22.75" style="1" customWidth="1"/>
    <col min="7427" max="7427" width="20.25" style="1" customWidth="1"/>
    <col min="7428" max="7428" width="11.625" style="1" customWidth="1"/>
    <col min="7429" max="7429" width="10.875" style="1" customWidth="1"/>
    <col min="7430" max="7430" width="11.875" style="1" customWidth="1"/>
    <col min="7431" max="7680" width="9.125" style="1"/>
    <col min="7681" max="7681" width="13.125" style="1" customWidth="1"/>
    <col min="7682" max="7682" width="22.75" style="1" customWidth="1"/>
    <col min="7683" max="7683" width="20.25" style="1" customWidth="1"/>
    <col min="7684" max="7684" width="11.625" style="1" customWidth="1"/>
    <col min="7685" max="7685" width="10.875" style="1" customWidth="1"/>
    <col min="7686" max="7686" width="11.875" style="1" customWidth="1"/>
    <col min="7687" max="7936" width="9.125" style="1"/>
    <col min="7937" max="7937" width="13.125" style="1" customWidth="1"/>
    <col min="7938" max="7938" width="22.75" style="1" customWidth="1"/>
    <col min="7939" max="7939" width="20.25" style="1" customWidth="1"/>
    <col min="7940" max="7940" width="11.625" style="1" customWidth="1"/>
    <col min="7941" max="7941" width="10.875" style="1" customWidth="1"/>
    <col min="7942" max="7942" width="11.875" style="1" customWidth="1"/>
    <col min="7943" max="8192" width="9.125" style="1"/>
    <col min="8193" max="8193" width="13.125" style="1" customWidth="1"/>
    <col min="8194" max="8194" width="22.75" style="1" customWidth="1"/>
    <col min="8195" max="8195" width="20.25" style="1" customWidth="1"/>
    <col min="8196" max="8196" width="11.625" style="1" customWidth="1"/>
    <col min="8197" max="8197" width="10.875" style="1" customWidth="1"/>
    <col min="8198" max="8198" width="11.875" style="1" customWidth="1"/>
    <col min="8199" max="8448" width="9.125" style="1"/>
    <col min="8449" max="8449" width="13.125" style="1" customWidth="1"/>
    <col min="8450" max="8450" width="22.75" style="1" customWidth="1"/>
    <col min="8451" max="8451" width="20.25" style="1" customWidth="1"/>
    <col min="8452" max="8452" width="11.625" style="1" customWidth="1"/>
    <col min="8453" max="8453" width="10.875" style="1" customWidth="1"/>
    <col min="8454" max="8454" width="11.875" style="1" customWidth="1"/>
    <col min="8455" max="8704" width="9.125" style="1"/>
    <col min="8705" max="8705" width="13.125" style="1" customWidth="1"/>
    <col min="8706" max="8706" width="22.75" style="1" customWidth="1"/>
    <col min="8707" max="8707" width="20.25" style="1" customWidth="1"/>
    <col min="8708" max="8708" width="11.625" style="1" customWidth="1"/>
    <col min="8709" max="8709" width="10.875" style="1" customWidth="1"/>
    <col min="8710" max="8710" width="11.875" style="1" customWidth="1"/>
    <col min="8711" max="8960" width="9.125" style="1"/>
    <col min="8961" max="8961" width="13.125" style="1" customWidth="1"/>
    <col min="8962" max="8962" width="22.75" style="1" customWidth="1"/>
    <col min="8963" max="8963" width="20.25" style="1" customWidth="1"/>
    <col min="8964" max="8964" width="11.625" style="1" customWidth="1"/>
    <col min="8965" max="8965" width="10.875" style="1" customWidth="1"/>
    <col min="8966" max="8966" width="11.875" style="1" customWidth="1"/>
    <col min="8967" max="9216" width="9.125" style="1"/>
    <col min="9217" max="9217" width="13.125" style="1" customWidth="1"/>
    <col min="9218" max="9218" width="22.75" style="1" customWidth="1"/>
    <col min="9219" max="9219" width="20.25" style="1" customWidth="1"/>
    <col min="9220" max="9220" width="11.625" style="1" customWidth="1"/>
    <col min="9221" max="9221" width="10.875" style="1" customWidth="1"/>
    <col min="9222" max="9222" width="11.875" style="1" customWidth="1"/>
    <col min="9223" max="9472" width="9.125" style="1"/>
    <col min="9473" max="9473" width="13.125" style="1" customWidth="1"/>
    <col min="9474" max="9474" width="22.75" style="1" customWidth="1"/>
    <col min="9475" max="9475" width="20.25" style="1" customWidth="1"/>
    <col min="9476" max="9476" width="11.625" style="1" customWidth="1"/>
    <col min="9477" max="9477" width="10.875" style="1" customWidth="1"/>
    <col min="9478" max="9478" width="11.875" style="1" customWidth="1"/>
    <col min="9479" max="9728" width="9.125" style="1"/>
    <col min="9729" max="9729" width="13.125" style="1" customWidth="1"/>
    <col min="9730" max="9730" width="22.75" style="1" customWidth="1"/>
    <col min="9731" max="9731" width="20.25" style="1" customWidth="1"/>
    <col min="9732" max="9732" width="11.625" style="1" customWidth="1"/>
    <col min="9733" max="9733" width="10.875" style="1" customWidth="1"/>
    <col min="9734" max="9734" width="11.875" style="1" customWidth="1"/>
    <col min="9735" max="9984" width="9.125" style="1"/>
    <col min="9985" max="9985" width="13.125" style="1" customWidth="1"/>
    <col min="9986" max="9986" width="22.75" style="1" customWidth="1"/>
    <col min="9987" max="9987" width="20.25" style="1" customWidth="1"/>
    <col min="9988" max="9988" width="11.625" style="1" customWidth="1"/>
    <col min="9989" max="9989" width="10.875" style="1" customWidth="1"/>
    <col min="9990" max="9990" width="11.875" style="1" customWidth="1"/>
    <col min="9991" max="10240" width="9.125" style="1"/>
    <col min="10241" max="10241" width="13.125" style="1" customWidth="1"/>
    <col min="10242" max="10242" width="22.75" style="1" customWidth="1"/>
    <col min="10243" max="10243" width="20.25" style="1" customWidth="1"/>
    <col min="10244" max="10244" width="11.625" style="1" customWidth="1"/>
    <col min="10245" max="10245" width="10.875" style="1" customWidth="1"/>
    <col min="10246" max="10246" width="11.875" style="1" customWidth="1"/>
    <col min="10247" max="10496" width="9.125" style="1"/>
    <col min="10497" max="10497" width="13.125" style="1" customWidth="1"/>
    <col min="10498" max="10498" width="22.75" style="1" customWidth="1"/>
    <col min="10499" max="10499" width="20.25" style="1" customWidth="1"/>
    <col min="10500" max="10500" width="11.625" style="1" customWidth="1"/>
    <col min="10501" max="10501" width="10.875" style="1" customWidth="1"/>
    <col min="10502" max="10502" width="11.875" style="1" customWidth="1"/>
    <col min="10503" max="10752" width="9.125" style="1"/>
    <col min="10753" max="10753" width="13.125" style="1" customWidth="1"/>
    <col min="10754" max="10754" width="22.75" style="1" customWidth="1"/>
    <col min="10755" max="10755" width="20.25" style="1" customWidth="1"/>
    <col min="10756" max="10756" width="11.625" style="1" customWidth="1"/>
    <col min="10757" max="10757" width="10.875" style="1" customWidth="1"/>
    <col min="10758" max="10758" width="11.875" style="1" customWidth="1"/>
    <col min="10759" max="11008" width="9.125" style="1"/>
    <col min="11009" max="11009" width="13.125" style="1" customWidth="1"/>
    <col min="11010" max="11010" width="22.75" style="1" customWidth="1"/>
    <col min="11011" max="11011" width="20.25" style="1" customWidth="1"/>
    <col min="11012" max="11012" width="11.625" style="1" customWidth="1"/>
    <col min="11013" max="11013" width="10.875" style="1" customWidth="1"/>
    <col min="11014" max="11014" width="11.875" style="1" customWidth="1"/>
    <col min="11015" max="11264" width="9.125" style="1"/>
    <col min="11265" max="11265" width="13.125" style="1" customWidth="1"/>
    <col min="11266" max="11266" width="22.75" style="1" customWidth="1"/>
    <col min="11267" max="11267" width="20.25" style="1" customWidth="1"/>
    <col min="11268" max="11268" width="11.625" style="1" customWidth="1"/>
    <col min="11269" max="11269" width="10.875" style="1" customWidth="1"/>
    <col min="11270" max="11270" width="11.875" style="1" customWidth="1"/>
    <col min="11271" max="11520" width="9.125" style="1"/>
    <col min="11521" max="11521" width="13.125" style="1" customWidth="1"/>
    <col min="11522" max="11522" width="22.75" style="1" customWidth="1"/>
    <col min="11523" max="11523" width="20.25" style="1" customWidth="1"/>
    <col min="11524" max="11524" width="11.625" style="1" customWidth="1"/>
    <col min="11525" max="11525" width="10.875" style="1" customWidth="1"/>
    <col min="11526" max="11526" width="11.875" style="1" customWidth="1"/>
    <col min="11527" max="11776" width="9.125" style="1"/>
    <col min="11777" max="11777" width="13.125" style="1" customWidth="1"/>
    <col min="11778" max="11778" width="22.75" style="1" customWidth="1"/>
    <col min="11779" max="11779" width="20.25" style="1" customWidth="1"/>
    <col min="11780" max="11780" width="11.625" style="1" customWidth="1"/>
    <col min="11781" max="11781" width="10.875" style="1" customWidth="1"/>
    <col min="11782" max="11782" width="11.875" style="1" customWidth="1"/>
    <col min="11783" max="12032" width="9.125" style="1"/>
    <col min="12033" max="12033" width="13.125" style="1" customWidth="1"/>
    <col min="12034" max="12034" width="22.75" style="1" customWidth="1"/>
    <col min="12035" max="12035" width="20.25" style="1" customWidth="1"/>
    <col min="12036" max="12036" width="11.625" style="1" customWidth="1"/>
    <col min="12037" max="12037" width="10.875" style="1" customWidth="1"/>
    <col min="12038" max="12038" width="11.875" style="1" customWidth="1"/>
    <col min="12039" max="12288" width="9.125" style="1"/>
    <col min="12289" max="12289" width="13.125" style="1" customWidth="1"/>
    <col min="12290" max="12290" width="22.75" style="1" customWidth="1"/>
    <col min="12291" max="12291" width="20.25" style="1" customWidth="1"/>
    <col min="12292" max="12292" width="11.625" style="1" customWidth="1"/>
    <col min="12293" max="12293" width="10.875" style="1" customWidth="1"/>
    <col min="12294" max="12294" width="11.875" style="1" customWidth="1"/>
    <col min="12295" max="12544" width="9.125" style="1"/>
    <col min="12545" max="12545" width="13.125" style="1" customWidth="1"/>
    <col min="12546" max="12546" width="22.75" style="1" customWidth="1"/>
    <col min="12547" max="12547" width="20.25" style="1" customWidth="1"/>
    <col min="12548" max="12548" width="11.625" style="1" customWidth="1"/>
    <col min="12549" max="12549" width="10.875" style="1" customWidth="1"/>
    <col min="12550" max="12550" width="11.875" style="1" customWidth="1"/>
    <col min="12551" max="12800" width="9.125" style="1"/>
    <col min="12801" max="12801" width="13.125" style="1" customWidth="1"/>
    <col min="12802" max="12802" width="22.75" style="1" customWidth="1"/>
    <col min="12803" max="12803" width="20.25" style="1" customWidth="1"/>
    <col min="12804" max="12804" width="11.625" style="1" customWidth="1"/>
    <col min="12805" max="12805" width="10.875" style="1" customWidth="1"/>
    <col min="12806" max="12806" width="11.875" style="1" customWidth="1"/>
    <col min="12807" max="13056" width="9.125" style="1"/>
    <col min="13057" max="13057" width="13.125" style="1" customWidth="1"/>
    <col min="13058" max="13058" width="22.75" style="1" customWidth="1"/>
    <col min="13059" max="13059" width="20.25" style="1" customWidth="1"/>
    <col min="13060" max="13060" width="11.625" style="1" customWidth="1"/>
    <col min="13061" max="13061" width="10.875" style="1" customWidth="1"/>
    <col min="13062" max="13062" width="11.875" style="1" customWidth="1"/>
    <col min="13063" max="13312" width="9.125" style="1"/>
    <col min="13313" max="13313" width="13.125" style="1" customWidth="1"/>
    <col min="13314" max="13314" width="22.75" style="1" customWidth="1"/>
    <col min="13315" max="13315" width="20.25" style="1" customWidth="1"/>
    <col min="13316" max="13316" width="11.625" style="1" customWidth="1"/>
    <col min="13317" max="13317" width="10.875" style="1" customWidth="1"/>
    <col min="13318" max="13318" width="11.875" style="1" customWidth="1"/>
    <col min="13319" max="13568" width="9.125" style="1"/>
    <col min="13569" max="13569" width="13.125" style="1" customWidth="1"/>
    <col min="13570" max="13570" width="22.75" style="1" customWidth="1"/>
    <col min="13571" max="13571" width="20.25" style="1" customWidth="1"/>
    <col min="13572" max="13572" width="11.625" style="1" customWidth="1"/>
    <col min="13573" max="13573" width="10.875" style="1" customWidth="1"/>
    <col min="13574" max="13574" width="11.875" style="1" customWidth="1"/>
    <col min="13575" max="13824" width="9.125" style="1"/>
    <col min="13825" max="13825" width="13.125" style="1" customWidth="1"/>
    <col min="13826" max="13826" width="22.75" style="1" customWidth="1"/>
    <col min="13827" max="13827" width="20.25" style="1" customWidth="1"/>
    <col min="13828" max="13828" width="11.625" style="1" customWidth="1"/>
    <col min="13829" max="13829" width="10.875" style="1" customWidth="1"/>
    <col min="13830" max="13830" width="11.875" style="1" customWidth="1"/>
    <col min="13831" max="14080" width="9.125" style="1"/>
    <col min="14081" max="14081" width="13.125" style="1" customWidth="1"/>
    <col min="14082" max="14082" width="22.75" style="1" customWidth="1"/>
    <col min="14083" max="14083" width="20.25" style="1" customWidth="1"/>
    <col min="14084" max="14084" width="11.625" style="1" customWidth="1"/>
    <col min="14085" max="14085" width="10.875" style="1" customWidth="1"/>
    <col min="14086" max="14086" width="11.875" style="1" customWidth="1"/>
    <col min="14087" max="14336" width="9.125" style="1"/>
    <col min="14337" max="14337" width="13.125" style="1" customWidth="1"/>
    <col min="14338" max="14338" width="22.75" style="1" customWidth="1"/>
    <col min="14339" max="14339" width="20.25" style="1" customWidth="1"/>
    <col min="14340" max="14340" width="11.625" style="1" customWidth="1"/>
    <col min="14341" max="14341" width="10.875" style="1" customWidth="1"/>
    <col min="14342" max="14342" width="11.875" style="1" customWidth="1"/>
    <col min="14343" max="14592" width="9.125" style="1"/>
    <col min="14593" max="14593" width="13.125" style="1" customWidth="1"/>
    <col min="14594" max="14594" width="22.75" style="1" customWidth="1"/>
    <col min="14595" max="14595" width="20.25" style="1" customWidth="1"/>
    <col min="14596" max="14596" width="11.625" style="1" customWidth="1"/>
    <col min="14597" max="14597" width="10.875" style="1" customWidth="1"/>
    <col min="14598" max="14598" width="11.875" style="1" customWidth="1"/>
    <col min="14599" max="14848" width="9.125" style="1"/>
    <col min="14849" max="14849" width="13.125" style="1" customWidth="1"/>
    <col min="14850" max="14850" width="22.75" style="1" customWidth="1"/>
    <col min="14851" max="14851" width="20.25" style="1" customWidth="1"/>
    <col min="14852" max="14852" width="11.625" style="1" customWidth="1"/>
    <col min="14853" max="14853" width="10.875" style="1" customWidth="1"/>
    <col min="14854" max="14854" width="11.875" style="1" customWidth="1"/>
    <col min="14855" max="15104" width="9.125" style="1"/>
    <col min="15105" max="15105" width="13.125" style="1" customWidth="1"/>
    <col min="15106" max="15106" width="22.75" style="1" customWidth="1"/>
    <col min="15107" max="15107" width="20.25" style="1" customWidth="1"/>
    <col min="15108" max="15108" width="11.625" style="1" customWidth="1"/>
    <col min="15109" max="15109" width="10.875" style="1" customWidth="1"/>
    <col min="15110" max="15110" width="11.875" style="1" customWidth="1"/>
    <col min="15111" max="15360" width="9.125" style="1"/>
    <col min="15361" max="15361" width="13.125" style="1" customWidth="1"/>
    <col min="15362" max="15362" width="22.75" style="1" customWidth="1"/>
    <col min="15363" max="15363" width="20.25" style="1" customWidth="1"/>
    <col min="15364" max="15364" width="11.625" style="1" customWidth="1"/>
    <col min="15365" max="15365" width="10.875" style="1" customWidth="1"/>
    <col min="15366" max="15366" width="11.875" style="1" customWidth="1"/>
    <col min="15367" max="15616" width="9.125" style="1"/>
    <col min="15617" max="15617" width="13.125" style="1" customWidth="1"/>
    <col min="15618" max="15618" width="22.75" style="1" customWidth="1"/>
    <col min="15619" max="15619" width="20.25" style="1" customWidth="1"/>
    <col min="15620" max="15620" width="11.625" style="1" customWidth="1"/>
    <col min="15621" max="15621" width="10.875" style="1" customWidth="1"/>
    <col min="15622" max="15622" width="11.875" style="1" customWidth="1"/>
    <col min="15623" max="15872" width="9.125" style="1"/>
    <col min="15873" max="15873" width="13.125" style="1" customWidth="1"/>
    <col min="15874" max="15874" width="22.75" style="1" customWidth="1"/>
    <col min="15875" max="15875" width="20.25" style="1" customWidth="1"/>
    <col min="15876" max="15876" width="11.625" style="1" customWidth="1"/>
    <col min="15877" max="15877" width="10.875" style="1" customWidth="1"/>
    <col min="15878" max="15878" width="11.875" style="1" customWidth="1"/>
    <col min="15879" max="16128" width="9.125" style="1"/>
    <col min="16129" max="16129" width="13.125" style="1" customWidth="1"/>
    <col min="16130" max="16130" width="22.75" style="1" customWidth="1"/>
    <col min="16131" max="16131" width="20.25" style="1" customWidth="1"/>
    <col min="16132" max="16132" width="11.625" style="1" customWidth="1"/>
    <col min="16133" max="16133" width="10.875" style="1" customWidth="1"/>
    <col min="16134" max="16134" width="11.875" style="1" customWidth="1"/>
    <col min="16135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247</v>
      </c>
    </row>
    <row r="5" spans="1:4">
      <c r="A5" s="1" t="s">
        <v>23</v>
      </c>
      <c r="B5" s="1" t="s">
        <v>248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125" t="s">
        <v>35</v>
      </c>
      <c r="B13" s="124" t="s">
        <v>36</v>
      </c>
      <c r="C13" s="124" t="s">
        <v>37</v>
      </c>
      <c r="D13" s="126">
        <v>44597</v>
      </c>
    </row>
    <row r="14" spans="1:4">
      <c r="A14" s="39"/>
      <c r="B14" s="123"/>
      <c r="C14" s="123"/>
      <c r="D14" s="131">
        <v>44742</v>
      </c>
    </row>
    <row r="15" spans="1:4">
      <c r="A15" s="61" t="s">
        <v>49</v>
      </c>
      <c r="B15" s="121" t="s">
        <v>249</v>
      </c>
      <c r="C15" s="78" t="s">
        <v>38</v>
      </c>
      <c r="D15" s="83">
        <v>64</v>
      </c>
    </row>
    <row r="16" spans="1:4">
      <c r="A16" s="61" t="s">
        <v>49</v>
      </c>
      <c r="B16" s="78" t="s">
        <v>249</v>
      </c>
      <c r="C16" s="78" t="s">
        <v>39</v>
      </c>
      <c r="D16" s="83">
        <f>+D15</f>
        <v>64</v>
      </c>
    </row>
    <row r="17" spans="1:4">
      <c r="A17" s="61" t="s">
        <v>49</v>
      </c>
      <c r="B17" s="78" t="s">
        <v>249</v>
      </c>
      <c r="C17" s="78" t="s">
        <v>40</v>
      </c>
      <c r="D17" s="83">
        <f>+D15+29</f>
        <v>93</v>
      </c>
    </row>
    <row r="18" spans="1:4">
      <c r="A18" s="61" t="s">
        <v>49</v>
      </c>
      <c r="B18" s="78" t="s">
        <v>249</v>
      </c>
      <c r="C18" s="78" t="s">
        <v>41</v>
      </c>
      <c r="D18" s="83">
        <f>+D15+29</f>
        <v>93</v>
      </c>
    </row>
    <row r="19" spans="1:4" ht="14.3">
      <c r="A19" s="122" t="s">
        <v>49</v>
      </c>
      <c r="B19" s="122" t="s">
        <v>249</v>
      </c>
      <c r="C19" s="128" t="s">
        <v>42</v>
      </c>
      <c r="D19" s="132">
        <f>+D15+7</f>
        <v>71</v>
      </c>
    </row>
    <row r="20" spans="1:4">
      <c r="A20" s="61" t="s">
        <v>49</v>
      </c>
      <c r="B20" s="121" t="s">
        <v>250</v>
      </c>
      <c r="C20" s="78" t="s">
        <v>38</v>
      </c>
      <c r="D20" s="83">
        <v>72</v>
      </c>
    </row>
    <row r="21" spans="1:4">
      <c r="A21" s="61" t="s">
        <v>49</v>
      </c>
      <c r="B21" s="78" t="s">
        <v>250</v>
      </c>
      <c r="C21" s="78" t="s">
        <v>39</v>
      </c>
      <c r="D21" s="83">
        <f>+D20</f>
        <v>72</v>
      </c>
    </row>
    <row r="22" spans="1:4">
      <c r="A22" s="61" t="s">
        <v>49</v>
      </c>
      <c r="B22" s="78" t="s">
        <v>250</v>
      </c>
      <c r="C22" s="78" t="s">
        <v>40</v>
      </c>
      <c r="D22" s="83">
        <f>+D20+29</f>
        <v>101</v>
      </c>
    </row>
    <row r="23" spans="1:4">
      <c r="A23" s="61" t="s">
        <v>49</v>
      </c>
      <c r="B23" s="78" t="s">
        <v>250</v>
      </c>
      <c r="C23" s="78" t="s">
        <v>41</v>
      </c>
      <c r="D23" s="83">
        <f>+D20+29</f>
        <v>101</v>
      </c>
    </row>
    <row r="24" spans="1:4" ht="14.3">
      <c r="A24" s="122" t="s">
        <v>49</v>
      </c>
      <c r="B24" s="122" t="s">
        <v>250</v>
      </c>
      <c r="C24" s="128" t="s">
        <v>42</v>
      </c>
      <c r="D24" s="132">
        <f>+D20+7</f>
        <v>79</v>
      </c>
    </row>
    <row r="25" spans="1:4">
      <c r="A25" s="61" t="s">
        <v>49</v>
      </c>
      <c r="B25" s="121" t="s">
        <v>251</v>
      </c>
      <c r="C25" s="78" t="s">
        <v>38</v>
      </c>
      <c r="D25" s="83">
        <v>83</v>
      </c>
    </row>
    <row r="26" spans="1:4">
      <c r="A26" s="61" t="s">
        <v>49</v>
      </c>
      <c r="B26" s="78" t="s">
        <v>251</v>
      </c>
      <c r="C26" s="78" t="s">
        <v>39</v>
      </c>
      <c r="D26" s="83">
        <f>+D25</f>
        <v>83</v>
      </c>
    </row>
    <row r="27" spans="1:4">
      <c r="A27" s="61" t="s">
        <v>49</v>
      </c>
      <c r="B27" s="78" t="s">
        <v>251</v>
      </c>
      <c r="C27" s="78" t="s">
        <v>40</v>
      </c>
      <c r="D27" s="83">
        <f>+D25+29</f>
        <v>112</v>
      </c>
    </row>
    <row r="28" spans="1:4">
      <c r="A28" s="61" t="s">
        <v>49</v>
      </c>
      <c r="B28" s="78" t="s">
        <v>251</v>
      </c>
      <c r="C28" s="78" t="s">
        <v>41</v>
      </c>
      <c r="D28" s="83">
        <f>+D25+29</f>
        <v>112</v>
      </c>
    </row>
    <row r="29" spans="1:4" ht="14.3">
      <c r="A29" s="122" t="s">
        <v>49</v>
      </c>
      <c r="B29" s="122" t="s">
        <v>251</v>
      </c>
      <c r="C29" s="128" t="s">
        <v>42</v>
      </c>
      <c r="D29" s="132">
        <f>+D25+7</f>
        <v>90</v>
      </c>
    </row>
    <row r="30" spans="1:4">
      <c r="A30" s="61" t="s">
        <v>49</v>
      </c>
      <c r="B30" s="121" t="s">
        <v>252</v>
      </c>
      <c r="C30" s="78" t="s">
        <v>38</v>
      </c>
      <c r="D30" s="83">
        <v>97</v>
      </c>
    </row>
    <row r="31" spans="1:4">
      <c r="A31" s="61" t="s">
        <v>49</v>
      </c>
      <c r="B31" s="78" t="s">
        <v>252</v>
      </c>
      <c r="C31" s="78" t="s">
        <v>39</v>
      </c>
      <c r="D31" s="83">
        <f>+D30</f>
        <v>97</v>
      </c>
    </row>
    <row r="32" spans="1:4">
      <c r="A32" s="61" t="s">
        <v>49</v>
      </c>
      <c r="B32" s="78" t="s">
        <v>252</v>
      </c>
      <c r="C32" s="78" t="s">
        <v>40</v>
      </c>
      <c r="D32" s="83">
        <f>+D30+29</f>
        <v>126</v>
      </c>
    </row>
    <row r="33" spans="1:4">
      <c r="A33" s="61" t="s">
        <v>49</v>
      </c>
      <c r="B33" s="78" t="s">
        <v>252</v>
      </c>
      <c r="C33" s="78" t="s">
        <v>41</v>
      </c>
      <c r="D33" s="83">
        <f>+D30+29</f>
        <v>126</v>
      </c>
    </row>
    <row r="34" spans="1:4" ht="14.3">
      <c r="A34" s="122" t="s">
        <v>49</v>
      </c>
      <c r="B34" s="122" t="s">
        <v>252</v>
      </c>
      <c r="C34" s="128" t="s">
        <v>42</v>
      </c>
      <c r="D34" s="132">
        <f>+D30+7</f>
        <v>104</v>
      </c>
    </row>
    <row r="35" spans="1:4">
      <c r="A35" s="61" t="s">
        <v>49</v>
      </c>
      <c r="B35" s="121" t="s">
        <v>234</v>
      </c>
      <c r="C35" s="78" t="s">
        <v>38</v>
      </c>
      <c r="D35" s="83">
        <v>113</v>
      </c>
    </row>
    <row r="36" spans="1:4">
      <c r="A36" s="61" t="s">
        <v>49</v>
      </c>
      <c r="B36" s="78" t="s">
        <v>234</v>
      </c>
      <c r="C36" s="78" t="s">
        <v>39</v>
      </c>
      <c r="D36" s="83">
        <f>+D35</f>
        <v>113</v>
      </c>
    </row>
    <row r="37" spans="1:4">
      <c r="A37" s="61" t="s">
        <v>49</v>
      </c>
      <c r="B37" s="78" t="s">
        <v>234</v>
      </c>
      <c r="C37" s="78" t="s">
        <v>40</v>
      </c>
      <c r="D37" s="83">
        <f>+D35</f>
        <v>113</v>
      </c>
    </row>
    <row r="38" spans="1:4">
      <c r="A38" s="61" t="s">
        <v>49</v>
      </c>
      <c r="B38" s="78" t="s">
        <v>234</v>
      </c>
      <c r="C38" s="78" t="s">
        <v>41</v>
      </c>
      <c r="D38" s="83">
        <f>+D35</f>
        <v>113</v>
      </c>
    </row>
    <row r="39" spans="1:4" ht="14.3">
      <c r="A39" s="122" t="s">
        <v>49</v>
      </c>
      <c r="B39" s="122" t="s">
        <v>234</v>
      </c>
      <c r="C39" s="128" t="s">
        <v>42</v>
      </c>
      <c r="D39" s="132">
        <f>+D35</f>
        <v>113</v>
      </c>
    </row>
    <row r="41" spans="1:4" ht="16.3">
      <c r="A41" s="129" t="s">
        <v>253</v>
      </c>
    </row>
    <row r="42" spans="1:4">
      <c r="A42" s="130"/>
    </row>
    <row r="43" spans="1:4">
      <c r="A43" s="110"/>
    </row>
    <row r="45" spans="1:4" ht="14.3">
      <c r="A45" s="29" t="s">
        <v>273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10" workbookViewId="0">
      <selection activeCell="D13" sqref="D13:D29"/>
    </sheetView>
  </sheetViews>
  <sheetFormatPr defaultRowHeight="12.9"/>
  <cols>
    <col min="1" max="1" width="16.375" style="1" customWidth="1"/>
    <col min="2" max="2" width="23.25" style="1" customWidth="1"/>
    <col min="3" max="3" width="19.625" style="1" customWidth="1"/>
    <col min="4" max="4" width="11.125" style="34" customWidth="1"/>
    <col min="5" max="6" width="11.125" style="1" customWidth="1"/>
    <col min="7" max="7" width="11.75" style="1" customWidth="1"/>
    <col min="8" max="256" width="9.125" style="1"/>
    <col min="257" max="257" width="13.125" style="1" customWidth="1"/>
    <col min="258" max="258" width="22.75" style="1" customWidth="1"/>
    <col min="259" max="259" width="15.25" style="1" customWidth="1"/>
    <col min="260" max="260" width="10.125" style="1" customWidth="1"/>
    <col min="261" max="261" width="11.625" style="1" customWidth="1"/>
    <col min="262" max="262" width="12" style="1" customWidth="1"/>
    <col min="263" max="512" width="9.125" style="1"/>
    <col min="513" max="513" width="13.125" style="1" customWidth="1"/>
    <col min="514" max="514" width="22.75" style="1" customWidth="1"/>
    <col min="515" max="515" width="15.25" style="1" customWidth="1"/>
    <col min="516" max="516" width="10.125" style="1" customWidth="1"/>
    <col min="517" max="517" width="11.625" style="1" customWidth="1"/>
    <col min="518" max="518" width="12" style="1" customWidth="1"/>
    <col min="519" max="768" width="9.125" style="1"/>
    <col min="769" max="769" width="13.125" style="1" customWidth="1"/>
    <col min="770" max="770" width="22.75" style="1" customWidth="1"/>
    <col min="771" max="771" width="15.25" style="1" customWidth="1"/>
    <col min="772" max="772" width="10.125" style="1" customWidth="1"/>
    <col min="773" max="773" width="11.625" style="1" customWidth="1"/>
    <col min="774" max="774" width="12" style="1" customWidth="1"/>
    <col min="775" max="1024" width="9.125" style="1"/>
    <col min="1025" max="1025" width="13.125" style="1" customWidth="1"/>
    <col min="1026" max="1026" width="22.75" style="1" customWidth="1"/>
    <col min="1027" max="1027" width="15.25" style="1" customWidth="1"/>
    <col min="1028" max="1028" width="10.125" style="1" customWidth="1"/>
    <col min="1029" max="1029" width="11.625" style="1" customWidth="1"/>
    <col min="1030" max="1030" width="12" style="1" customWidth="1"/>
    <col min="1031" max="1280" width="9.125" style="1"/>
    <col min="1281" max="1281" width="13.125" style="1" customWidth="1"/>
    <col min="1282" max="1282" width="22.75" style="1" customWidth="1"/>
    <col min="1283" max="1283" width="15.25" style="1" customWidth="1"/>
    <col min="1284" max="1284" width="10.125" style="1" customWidth="1"/>
    <col min="1285" max="1285" width="11.625" style="1" customWidth="1"/>
    <col min="1286" max="1286" width="12" style="1" customWidth="1"/>
    <col min="1287" max="1536" width="9.125" style="1"/>
    <col min="1537" max="1537" width="13.125" style="1" customWidth="1"/>
    <col min="1538" max="1538" width="22.75" style="1" customWidth="1"/>
    <col min="1539" max="1539" width="15.25" style="1" customWidth="1"/>
    <col min="1540" max="1540" width="10.125" style="1" customWidth="1"/>
    <col min="1541" max="1541" width="11.625" style="1" customWidth="1"/>
    <col min="1542" max="1542" width="12" style="1" customWidth="1"/>
    <col min="1543" max="1792" width="9.125" style="1"/>
    <col min="1793" max="1793" width="13.125" style="1" customWidth="1"/>
    <col min="1794" max="1794" width="22.75" style="1" customWidth="1"/>
    <col min="1795" max="1795" width="15.25" style="1" customWidth="1"/>
    <col min="1796" max="1796" width="10.125" style="1" customWidth="1"/>
    <col min="1797" max="1797" width="11.625" style="1" customWidth="1"/>
    <col min="1798" max="1798" width="12" style="1" customWidth="1"/>
    <col min="1799" max="2048" width="9.125" style="1"/>
    <col min="2049" max="2049" width="13.125" style="1" customWidth="1"/>
    <col min="2050" max="2050" width="22.75" style="1" customWidth="1"/>
    <col min="2051" max="2051" width="15.25" style="1" customWidth="1"/>
    <col min="2052" max="2052" width="10.125" style="1" customWidth="1"/>
    <col min="2053" max="2053" width="11.625" style="1" customWidth="1"/>
    <col min="2054" max="2054" width="12" style="1" customWidth="1"/>
    <col min="2055" max="2304" width="9.125" style="1"/>
    <col min="2305" max="2305" width="13.125" style="1" customWidth="1"/>
    <col min="2306" max="2306" width="22.75" style="1" customWidth="1"/>
    <col min="2307" max="2307" width="15.25" style="1" customWidth="1"/>
    <col min="2308" max="2308" width="10.125" style="1" customWidth="1"/>
    <col min="2309" max="2309" width="11.625" style="1" customWidth="1"/>
    <col min="2310" max="2310" width="12" style="1" customWidth="1"/>
    <col min="2311" max="2560" width="9.125" style="1"/>
    <col min="2561" max="2561" width="13.125" style="1" customWidth="1"/>
    <col min="2562" max="2562" width="22.75" style="1" customWidth="1"/>
    <col min="2563" max="2563" width="15.25" style="1" customWidth="1"/>
    <col min="2564" max="2564" width="10.125" style="1" customWidth="1"/>
    <col min="2565" max="2565" width="11.625" style="1" customWidth="1"/>
    <col min="2566" max="2566" width="12" style="1" customWidth="1"/>
    <col min="2567" max="2816" width="9.125" style="1"/>
    <col min="2817" max="2817" width="13.125" style="1" customWidth="1"/>
    <col min="2818" max="2818" width="22.75" style="1" customWidth="1"/>
    <col min="2819" max="2819" width="15.25" style="1" customWidth="1"/>
    <col min="2820" max="2820" width="10.125" style="1" customWidth="1"/>
    <col min="2821" max="2821" width="11.625" style="1" customWidth="1"/>
    <col min="2822" max="2822" width="12" style="1" customWidth="1"/>
    <col min="2823" max="3072" width="9.125" style="1"/>
    <col min="3073" max="3073" width="13.125" style="1" customWidth="1"/>
    <col min="3074" max="3074" width="22.75" style="1" customWidth="1"/>
    <col min="3075" max="3075" width="15.25" style="1" customWidth="1"/>
    <col min="3076" max="3076" width="10.125" style="1" customWidth="1"/>
    <col min="3077" max="3077" width="11.625" style="1" customWidth="1"/>
    <col min="3078" max="3078" width="12" style="1" customWidth="1"/>
    <col min="3079" max="3328" width="9.125" style="1"/>
    <col min="3329" max="3329" width="13.125" style="1" customWidth="1"/>
    <col min="3330" max="3330" width="22.75" style="1" customWidth="1"/>
    <col min="3331" max="3331" width="15.25" style="1" customWidth="1"/>
    <col min="3332" max="3332" width="10.125" style="1" customWidth="1"/>
    <col min="3333" max="3333" width="11.625" style="1" customWidth="1"/>
    <col min="3334" max="3334" width="12" style="1" customWidth="1"/>
    <col min="3335" max="3584" width="9.125" style="1"/>
    <col min="3585" max="3585" width="13.125" style="1" customWidth="1"/>
    <col min="3586" max="3586" width="22.75" style="1" customWidth="1"/>
    <col min="3587" max="3587" width="15.25" style="1" customWidth="1"/>
    <col min="3588" max="3588" width="10.125" style="1" customWidth="1"/>
    <col min="3589" max="3589" width="11.625" style="1" customWidth="1"/>
    <col min="3590" max="3590" width="12" style="1" customWidth="1"/>
    <col min="3591" max="3840" width="9.125" style="1"/>
    <col min="3841" max="3841" width="13.125" style="1" customWidth="1"/>
    <col min="3842" max="3842" width="22.75" style="1" customWidth="1"/>
    <col min="3843" max="3843" width="15.25" style="1" customWidth="1"/>
    <col min="3844" max="3844" width="10.125" style="1" customWidth="1"/>
    <col min="3845" max="3845" width="11.625" style="1" customWidth="1"/>
    <col min="3846" max="3846" width="12" style="1" customWidth="1"/>
    <col min="3847" max="4096" width="9.125" style="1"/>
    <col min="4097" max="4097" width="13.125" style="1" customWidth="1"/>
    <col min="4098" max="4098" width="22.75" style="1" customWidth="1"/>
    <col min="4099" max="4099" width="15.25" style="1" customWidth="1"/>
    <col min="4100" max="4100" width="10.125" style="1" customWidth="1"/>
    <col min="4101" max="4101" width="11.625" style="1" customWidth="1"/>
    <col min="4102" max="4102" width="12" style="1" customWidth="1"/>
    <col min="4103" max="4352" width="9.125" style="1"/>
    <col min="4353" max="4353" width="13.125" style="1" customWidth="1"/>
    <col min="4354" max="4354" width="22.75" style="1" customWidth="1"/>
    <col min="4355" max="4355" width="15.25" style="1" customWidth="1"/>
    <col min="4356" max="4356" width="10.125" style="1" customWidth="1"/>
    <col min="4357" max="4357" width="11.625" style="1" customWidth="1"/>
    <col min="4358" max="4358" width="12" style="1" customWidth="1"/>
    <col min="4359" max="4608" width="9.125" style="1"/>
    <col min="4609" max="4609" width="13.125" style="1" customWidth="1"/>
    <col min="4610" max="4610" width="22.75" style="1" customWidth="1"/>
    <col min="4611" max="4611" width="15.25" style="1" customWidth="1"/>
    <col min="4612" max="4612" width="10.125" style="1" customWidth="1"/>
    <col min="4613" max="4613" width="11.625" style="1" customWidth="1"/>
    <col min="4614" max="4614" width="12" style="1" customWidth="1"/>
    <col min="4615" max="4864" width="9.125" style="1"/>
    <col min="4865" max="4865" width="13.125" style="1" customWidth="1"/>
    <col min="4866" max="4866" width="22.75" style="1" customWidth="1"/>
    <col min="4867" max="4867" width="15.25" style="1" customWidth="1"/>
    <col min="4868" max="4868" width="10.125" style="1" customWidth="1"/>
    <col min="4869" max="4869" width="11.625" style="1" customWidth="1"/>
    <col min="4870" max="4870" width="12" style="1" customWidth="1"/>
    <col min="4871" max="5120" width="9.125" style="1"/>
    <col min="5121" max="5121" width="13.125" style="1" customWidth="1"/>
    <col min="5122" max="5122" width="22.75" style="1" customWidth="1"/>
    <col min="5123" max="5123" width="15.25" style="1" customWidth="1"/>
    <col min="5124" max="5124" width="10.125" style="1" customWidth="1"/>
    <col min="5125" max="5125" width="11.625" style="1" customWidth="1"/>
    <col min="5126" max="5126" width="12" style="1" customWidth="1"/>
    <col min="5127" max="5376" width="9.125" style="1"/>
    <col min="5377" max="5377" width="13.125" style="1" customWidth="1"/>
    <col min="5378" max="5378" width="22.75" style="1" customWidth="1"/>
    <col min="5379" max="5379" width="15.25" style="1" customWidth="1"/>
    <col min="5380" max="5380" width="10.125" style="1" customWidth="1"/>
    <col min="5381" max="5381" width="11.625" style="1" customWidth="1"/>
    <col min="5382" max="5382" width="12" style="1" customWidth="1"/>
    <col min="5383" max="5632" width="9.125" style="1"/>
    <col min="5633" max="5633" width="13.125" style="1" customWidth="1"/>
    <col min="5634" max="5634" width="22.75" style="1" customWidth="1"/>
    <col min="5635" max="5635" width="15.25" style="1" customWidth="1"/>
    <col min="5636" max="5636" width="10.125" style="1" customWidth="1"/>
    <col min="5637" max="5637" width="11.625" style="1" customWidth="1"/>
    <col min="5638" max="5638" width="12" style="1" customWidth="1"/>
    <col min="5639" max="5888" width="9.125" style="1"/>
    <col min="5889" max="5889" width="13.125" style="1" customWidth="1"/>
    <col min="5890" max="5890" width="22.75" style="1" customWidth="1"/>
    <col min="5891" max="5891" width="15.25" style="1" customWidth="1"/>
    <col min="5892" max="5892" width="10.125" style="1" customWidth="1"/>
    <col min="5893" max="5893" width="11.625" style="1" customWidth="1"/>
    <col min="5894" max="5894" width="12" style="1" customWidth="1"/>
    <col min="5895" max="6144" width="9.125" style="1"/>
    <col min="6145" max="6145" width="13.125" style="1" customWidth="1"/>
    <col min="6146" max="6146" width="22.75" style="1" customWidth="1"/>
    <col min="6147" max="6147" width="15.25" style="1" customWidth="1"/>
    <col min="6148" max="6148" width="10.125" style="1" customWidth="1"/>
    <col min="6149" max="6149" width="11.625" style="1" customWidth="1"/>
    <col min="6150" max="6150" width="12" style="1" customWidth="1"/>
    <col min="6151" max="6400" width="9.125" style="1"/>
    <col min="6401" max="6401" width="13.125" style="1" customWidth="1"/>
    <col min="6402" max="6402" width="22.75" style="1" customWidth="1"/>
    <col min="6403" max="6403" width="15.25" style="1" customWidth="1"/>
    <col min="6404" max="6404" width="10.125" style="1" customWidth="1"/>
    <col min="6405" max="6405" width="11.625" style="1" customWidth="1"/>
    <col min="6406" max="6406" width="12" style="1" customWidth="1"/>
    <col min="6407" max="6656" width="9.125" style="1"/>
    <col min="6657" max="6657" width="13.125" style="1" customWidth="1"/>
    <col min="6658" max="6658" width="22.75" style="1" customWidth="1"/>
    <col min="6659" max="6659" width="15.25" style="1" customWidth="1"/>
    <col min="6660" max="6660" width="10.125" style="1" customWidth="1"/>
    <col min="6661" max="6661" width="11.625" style="1" customWidth="1"/>
    <col min="6662" max="6662" width="12" style="1" customWidth="1"/>
    <col min="6663" max="6912" width="9.125" style="1"/>
    <col min="6913" max="6913" width="13.125" style="1" customWidth="1"/>
    <col min="6914" max="6914" width="22.75" style="1" customWidth="1"/>
    <col min="6915" max="6915" width="15.25" style="1" customWidth="1"/>
    <col min="6916" max="6916" width="10.125" style="1" customWidth="1"/>
    <col min="6917" max="6917" width="11.625" style="1" customWidth="1"/>
    <col min="6918" max="6918" width="12" style="1" customWidth="1"/>
    <col min="6919" max="7168" width="9.125" style="1"/>
    <col min="7169" max="7169" width="13.125" style="1" customWidth="1"/>
    <col min="7170" max="7170" width="22.75" style="1" customWidth="1"/>
    <col min="7171" max="7171" width="15.25" style="1" customWidth="1"/>
    <col min="7172" max="7172" width="10.125" style="1" customWidth="1"/>
    <col min="7173" max="7173" width="11.625" style="1" customWidth="1"/>
    <col min="7174" max="7174" width="12" style="1" customWidth="1"/>
    <col min="7175" max="7424" width="9.125" style="1"/>
    <col min="7425" max="7425" width="13.125" style="1" customWidth="1"/>
    <col min="7426" max="7426" width="22.75" style="1" customWidth="1"/>
    <col min="7427" max="7427" width="15.25" style="1" customWidth="1"/>
    <col min="7428" max="7428" width="10.125" style="1" customWidth="1"/>
    <col min="7429" max="7429" width="11.625" style="1" customWidth="1"/>
    <col min="7430" max="7430" width="12" style="1" customWidth="1"/>
    <col min="7431" max="7680" width="9.125" style="1"/>
    <col min="7681" max="7681" width="13.125" style="1" customWidth="1"/>
    <col min="7682" max="7682" width="22.75" style="1" customWidth="1"/>
    <col min="7683" max="7683" width="15.25" style="1" customWidth="1"/>
    <col min="7684" max="7684" width="10.125" style="1" customWidth="1"/>
    <col min="7685" max="7685" width="11.625" style="1" customWidth="1"/>
    <col min="7686" max="7686" width="12" style="1" customWidth="1"/>
    <col min="7687" max="7936" width="9.125" style="1"/>
    <col min="7937" max="7937" width="13.125" style="1" customWidth="1"/>
    <col min="7938" max="7938" width="22.75" style="1" customWidth="1"/>
    <col min="7939" max="7939" width="15.25" style="1" customWidth="1"/>
    <col min="7940" max="7940" width="10.125" style="1" customWidth="1"/>
    <col min="7941" max="7941" width="11.625" style="1" customWidth="1"/>
    <col min="7942" max="7942" width="12" style="1" customWidth="1"/>
    <col min="7943" max="8192" width="9.125" style="1"/>
    <col min="8193" max="8193" width="13.125" style="1" customWidth="1"/>
    <col min="8194" max="8194" width="22.75" style="1" customWidth="1"/>
    <col min="8195" max="8195" width="15.25" style="1" customWidth="1"/>
    <col min="8196" max="8196" width="10.125" style="1" customWidth="1"/>
    <col min="8197" max="8197" width="11.625" style="1" customWidth="1"/>
    <col min="8198" max="8198" width="12" style="1" customWidth="1"/>
    <col min="8199" max="8448" width="9.125" style="1"/>
    <col min="8449" max="8449" width="13.125" style="1" customWidth="1"/>
    <col min="8450" max="8450" width="22.75" style="1" customWidth="1"/>
    <col min="8451" max="8451" width="15.25" style="1" customWidth="1"/>
    <col min="8452" max="8452" width="10.125" style="1" customWidth="1"/>
    <col min="8453" max="8453" width="11.625" style="1" customWidth="1"/>
    <col min="8454" max="8454" width="12" style="1" customWidth="1"/>
    <col min="8455" max="8704" width="9.125" style="1"/>
    <col min="8705" max="8705" width="13.125" style="1" customWidth="1"/>
    <col min="8706" max="8706" width="22.75" style="1" customWidth="1"/>
    <col min="8707" max="8707" width="15.25" style="1" customWidth="1"/>
    <col min="8708" max="8708" width="10.125" style="1" customWidth="1"/>
    <col min="8709" max="8709" width="11.625" style="1" customWidth="1"/>
    <col min="8710" max="8710" width="12" style="1" customWidth="1"/>
    <col min="8711" max="8960" width="9.125" style="1"/>
    <col min="8961" max="8961" width="13.125" style="1" customWidth="1"/>
    <col min="8962" max="8962" width="22.75" style="1" customWidth="1"/>
    <col min="8963" max="8963" width="15.25" style="1" customWidth="1"/>
    <col min="8964" max="8964" width="10.125" style="1" customWidth="1"/>
    <col min="8965" max="8965" width="11.625" style="1" customWidth="1"/>
    <col min="8966" max="8966" width="12" style="1" customWidth="1"/>
    <col min="8967" max="9216" width="9.125" style="1"/>
    <col min="9217" max="9217" width="13.125" style="1" customWidth="1"/>
    <col min="9218" max="9218" width="22.75" style="1" customWidth="1"/>
    <col min="9219" max="9219" width="15.25" style="1" customWidth="1"/>
    <col min="9220" max="9220" width="10.125" style="1" customWidth="1"/>
    <col min="9221" max="9221" width="11.625" style="1" customWidth="1"/>
    <col min="9222" max="9222" width="12" style="1" customWidth="1"/>
    <col min="9223" max="9472" width="9.125" style="1"/>
    <col min="9473" max="9473" width="13.125" style="1" customWidth="1"/>
    <col min="9474" max="9474" width="22.75" style="1" customWidth="1"/>
    <col min="9475" max="9475" width="15.25" style="1" customWidth="1"/>
    <col min="9476" max="9476" width="10.125" style="1" customWidth="1"/>
    <col min="9477" max="9477" width="11.625" style="1" customWidth="1"/>
    <col min="9478" max="9478" width="12" style="1" customWidth="1"/>
    <col min="9479" max="9728" width="9.125" style="1"/>
    <col min="9729" max="9729" width="13.125" style="1" customWidth="1"/>
    <col min="9730" max="9730" width="22.75" style="1" customWidth="1"/>
    <col min="9731" max="9731" width="15.25" style="1" customWidth="1"/>
    <col min="9732" max="9732" width="10.125" style="1" customWidth="1"/>
    <col min="9733" max="9733" width="11.625" style="1" customWidth="1"/>
    <col min="9734" max="9734" width="12" style="1" customWidth="1"/>
    <col min="9735" max="9984" width="9.125" style="1"/>
    <col min="9985" max="9985" width="13.125" style="1" customWidth="1"/>
    <col min="9986" max="9986" width="22.75" style="1" customWidth="1"/>
    <col min="9987" max="9987" width="15.25" style="1" customWidth="1"/>
    <col min="9988" max="9988" width="10.125" style="1" customWidth="1"/>
    <col min="9989" max="9989" width="11.625" style="1" customWidth="1"/>
    <col min="9990" max="9990" width="12" style="1" customWidth="1"/>
    <col min="9991" max="10240" width="9.125" style="1"/>
    <col min="10241" max="10241" width="13.125" style="1" customWidth="1"/>
    <col min="10242" max="10242" width="22.75" style="1" customWidth="1"/>
    <col min="10243" max="10243" width="15.25" style="1" customWidth="1"/>
    <col min="10244" max="10244" width="10.125" style="1" customWidth="1"/>
    <col min="10245" max="10245" width="11.625" style="1" customWidth="1"/>
    <col min="10246" max="10246" width="12" style="1" customWidth="1"/>
    <col min="10247" max="10496" width="9.125" style="1"/>
    <col min="10497" max="10497" width="13.125" style="1" customWidth="1"/>
    <col min="10498" max="10498" width="22.75" style="1" customWidth="1"/>
    <col min="10499" max="10499" width="15.25" style="1" customWidth="1"/>
    <col min="10500" max="10500" width="10.125" style="1" customWidth="1"/>
    <col min="10501" max="10501" width="11.625" style="1" customWidth="1"/>
    <col min="10502" max="10502" width="12" style="1" customWidth="1"/>
    <col min="10503" max="10752" width="9.125" style="1"/>
    <col min="10753" max="10753" width="13.125" style="1" customWidth="1"/>
    <col min="10754" max="10754" width="22.75" style="1" customWidth="1"/>
    <col min="10755" max="10755" width="15.25" style="1" customWidth="1"/>
    <col min="10756" max="10756" width="10.125" style="1" customWidth="1"/>
    <col min="10757" max="10757" width="11.625" style="1" customWidth="1"/>
    <col min="10758" max="10758" width="12" style="1" customWidth="1"/>
    <col min="10759" max="11008" width="9.125" style="1"/>
    <col min="11009" max="11009" width="13.125" style="1" customWidth="1"/>
    <col min="11010" max="11010" width="22.75" style="1" customWidth="1"/>
    <col min="11011" max="11011" width="15.25" style="1" customWidth="1"/>
    <col min="11012" max="11012" width="10.125" style="1" customWidth="1"/>
    <col min="11013" max="11013" width="11.625" style="1" customWidth="1"/>
    <col min="11014" max="11014" width="12" style="1" customWidth="1"/>
    <col min="11015" max="11264" width="9.125" style="1"/>
    <col min="11265" max="11265" width="13.125" style="1" customWidth="1"/>
    <col min="11266" max="11266" width="22.75" style="1" customWidth="1"/>
    <col min="11267" max="11267" width="15.25" style="1" customWidth="1"/>
    <col min="11268" max="11268" width="10.125" style="1" customWidth="1"/>
    <col min="11269" max="11269" width="11.625" style="1" customWidth="1"/>
    <col min="11270" max="11270" width="12" style="1" customWidth="1"/>
    <col min="11271" max="11520" width="9.125" style="1"/>
    <col min="11521" max="11521" width="13.125" style="1" customWidth="1"/>
    <col min="11522" max="11522" width="22.75" style="1" customWidth="1"/>
    <col min="11523" max="11523" width="15.25" style="1" customWidth="1"/>
    <col min="11524" max="11524" width="10.125" style="1" customWidth="1"/>
    <col min="11525" max="11525" width="11.625" style="1" customWidth="1"/>
    <col min="11526" max="11526" width="12" style="1" customWidth="1"/>
    <col min="11527" max="11776" width="9.125" style="1"/>
    <col min="11777" max="11777" width="13.125" style="1" customWidth="1"/>
    <col min="11778" max="11778" width="22.75" style="1" customWidth="1"/>
    <col min="11779" max="11779" width="15.25" style="1" customWidth="1"/>
    <col min="11780" max="11780" width="10.125" style="1" customWidth="1"/>
    <col min="11781" max="11781" width="11.625" style="1" customWidth="1"/>
    <col min="11782" max="11782" width="12" style="1" customWidth="1"/>
    <col min="11783" max="12032" width="9.125" style="1"/>
    <col min="12033" max="12033" width="13.125" style="1" customWidth="1"/>
    <col min="12034" max="12034" width="22.75" style="1" customWidth="1"/>
    <col min="12035" max="12035" width="15.25" style="1" customWidth="1"/>
    <col min="12036" max="12036" width="10.125" style="1" customWidth="1"/>
    <col min="12037" max="12037" width="11.625" style="1" customWidth="1"/>
    <col min="12038" max="12038" width="12" style="1" customWidth="1"/>
    <col min="12039" max="12288" width="9.125" style="1"/>
    <col min="12289" max="12289" width="13.125" style="1" customWidth="1"/>
    <col min="12290" max="12290" width="22.75" style="1" customWidth="1"/>
    <col min="12291" max="12291" width="15.25" style="1" customWidth="1"/>
    <col min="12292" max="12292" width="10.125" style="1" customWidth="1"/>
    <col min="12293" max="12293" width="11.625" style="1" customWidth="1"/>
    <col min="12294" max="12294" width="12" style="1" customWidth="1"/>
    <col min="12295" max="12544" width="9.125" style="1"/>
    <col min="12545" max="12545" width="13.125" style="1" customWidth="1"/>
    <col min="12546" max="12546" width="22.75" style="1" customWidth="1"/>
    <col min="12547" max="12547" width="15.25" style="1" customWidth="1"/>
    <col min="12548" max="12548" width="10.125" style="1" customWidth="1"/>
    <col min="12549" max="12549" width="11.625" style="1" customWidth="1"/>
    <col min="12550" max="12550" width="12" style="1" customWidth="1"/>
    <col min="12551" max="12800" width="9.125" style="1"/>
    <col min="12801" max="12801" width="13.125" style="1" customWidth="1"/>
    <col min="12802" max="12802" width="22.75" style="1" customWidth="1"/>
    <col min="12803" max="12803" width="15.25" style="1" customWidth="1"/>
    <col min="12804" max="12804" width="10.125" style="1" customWidth="1"/>
    <col min="12805" max="12805" width="11.625" style="1" customWidth="1"/>
    <col min="12806" max="12806" width="12" style="1" customWidth="1"/>
    <col min="12807" max="13056" width="9.125" style="1"/>
    <col min="13057" max="13057" width="13.125" style="1" customWidth="1"/>
    <col min="13058" max="13058" width="22.75" style="1" customWidth="1"/>
    <col min="13059" max="13059" width="15.25" style="1" customWidth="1"/>
    <col min="13060" max="13060" width="10.125" style="1" customWidth="1"/>
    <col min="13061" max="13061" width="11.625" style="1" customWidth="1"/>
    <col min="13062" max="13062" width="12" style="1" customWidth="1"/>
    <col min="13063" max="13312" width="9.125" style="1"/>
    <col min="13313" max="13313" width="13.125" style="1" customWidth="1"/>
    <col min="13314" max="13314" width="22.75" style="1" customWidth="1"/>
    <col min="13315" max="13315" width="15.25" style="1" customWidth="1"/>
    <col min="13316" max="13316" width="10.125" style="1" customWidth="1"/>
    <col min="13317" max="13317" width="11.625" style="1" customWidth="1"/>
    <col min="13318" max="13318" width="12" style="1" customWidth="1"/>
    <col min="13319" max="13568" width="9.125" style="1"/>
    <col min="13569" max="13569" width="13.125" style="1" customWidth="1"/>
    <col min="13570" max="13570" width="22.75" style="1" customWidth="1"/>
    <col min="13571" max="13571" width="15.25" style="1" customWidth="1"/>
    <col min="13572" max="13572" width="10.125" style="1" customWidth="1"/>
    <col min="13573" max="13573" width="11.625" style="1" customWidth="1"/>
    <col min="13574" max="13574" width="12" style="1" customWidth="1"/>
    <col min="13575" max="13824" width="9.125" style="1"/>
    <col min="13825" max="13825" width="13.125" style="1" customWidth="1"/>
    <col min="13826" max="13826" width="22.75" style="1" customWidth="1"/>
    <col min="13827" max="13827" width="15.25" style="1" customWidth="1"/>
    <col min="13828" max="13828" width="10.125" style="1" customWidth="1"/>
    <col min="13829" max="13829" width="11.625" style="1" customWidth="1"/>
    <col min="13830" max="13830" width="12" style="1" customWidth="1"/>
    <col min="13831" max="14080" width="9.125" style="1"/>
    <col min="14081" max="14081" width="13.125" style="1" customWidth="1"/>
    <col min="14082" max="14082" width="22.75" style="1" customWidth="1"/>
    <col min="14083" max="14083" width="15.25" style="1" customWidth="1"/>
    <col min="14084" max="14084" width="10.125" style="1" customWidth="1"/>
    <col min="14085" max="14085" width="11.625" style="1" customWidth="1"/>
    <col min="14086" max="14086" width="12" style="1" customWidth="1"/>
    <col min="14087" max="14336" width="9.125" style="1"/>
    <col min="14337" max="14337" width="13.125" style="1" customWidth="1"/>
    <col min="14338" max="14338" width="22.75" style="1" customWidth="1"/>
    <col min="14339" max="14339" width="15.25" style="1" customWidth="1"/>
    <col min="14340" max="14340" width="10.125" style="1" customWidth="1"/>
    <col min="14341" max="14341" width="11.625" style="1" customWidth="1"/>
    <col min="14342" max="14342" width="12" style="1" customWidth="1"/>
    <col min="14343" max="14592" width="9.125" style="1"/>
    <col min="14593" max="14593" width="13.125" style="1" customWidth="1"/>
    <col min="14594" max="14594" width="22.75" style="1" customWidth="1"/>
    <col min="14595" max="14595" width="15.25" style="1" customWidth="1"/>
    <col min="14596" max="14596" width="10.125" style="1" customWidth="1"/>
    <col min="14597" max="14597" width="11.625" style="1" customWidth="1"/>
    <col min="14598" max="14598" width="12" style="1" customWidth="1"/>
    <col min="14599" max="14848" width="9.125" style="1"/>
    <col min="14849" max="14849" width="13.125" style="1" customWidth="1"/>
    <col min="14850" max="14850" width="22.75" style="1" customWidth="1"/>
    <col min="14851" max="14851" width="15.25" style="1" customWidth="1"/>
    <col min="14852" max="14852" width="10.125" style="1" customWidth="1"/>
    <col min="14853" max="14853" width="11.625" style="1" customWidth="1"/>
    <col min="14854" max="14854" width="12" style="1" customWidth="1"/>
    <col min="14855" max="15104" width="9.125" style="1"/>
    <col min="15105" max="15105" width="13.125" style="1" customWidth="1"/>
    <col min="15106" max="15106" width="22.75" style="1" customWidth="1"/>
    <col min="15107" max="15107" width="15.25" style="1" customWidth="1"/>
    <col min="15108" max="15108" width="10.125" style="1" customWidth="1"/>
    <col min="15109" max="15109" width="11.625" style="1" customWidth="1"/>
    <col min="15110" max="15110" width="12" style="1" customWidth="1"/>
    <col min="15111" max="15360" width="9.125" style="1"/>
    <col min="15361" max="15361" width="13.125" style="1" customWidth="1"/>
    <col min="15362" max="15362" width="22.75" style="1" customWidth="1"/>
    <col min="15363" max="15363" width="15.25" style="1" customWidth="1"/>
    <col min="15364" max="15364" width="10.125" style="1" customWidth="1"/>
    <col min="15365" max="15365" width="11.625" style="1" customWidth="1"/>
    <col min="15366" max="15366" width="12" style="1" customWidth="1"/>
    <col min="15367" max="15616" width="9.125" style="1"/>
    <col min="15617" max="15617" width="13.125" style="1" customWidth="1"/>
    <col min="15618" max="15618" width="22.75" style="1" customWidth="1"/>
    <col min="15619" max="15619" width="15.25" style="1" customWidth="1"/>
    <col min="15620" max="15620" width="10.125" style="1" customWidth="1"/>
    <col min="15621" max="15621" width="11.625" style="1" customWidth="1"/>
    <col min="15622" max="15622" width="12" style="1" customWidth="1"/>
    <col min="15623" max="15872" width="9.125" style="1"/>
    <col min="15873" max="15873" width="13.125" style="1" customWidth="1"/>
    <col min="15874" max="15874" width="22.75" style="1" customWidth="1"/>
    <col min="15875" max="15875" width="15.25" style="1" customWidth="1"/>
    <col min="15876" max="15876" width="10.125" style="1" customWidth="1"/>
    <col min="15877" max="15877" width="11.625" style="1" customWidth="1"/>
    <col min="15878" max="15878" width="12" style="1" customWidth="1"/>
    <col min="15879" max="16128" width="9.125" style="1"/>
    <col min="16129" max="16129" width="13.125" style="1" customWidth="1"/>
    <col min="16130" max="16130" width="22.75" style="1" customWidth="1"/>
    <col min="16131" max="16131" width="15.25" style="1" customWidth="1"/>
    <col min="16132" max="16132" width="10.125" style="1" customWidth="1"/>
    <col min="16133" max="16133" width="11.625" style="1" customWidth="1"/>
    <col min="16134" max="16134" width="12" style="1" customWidth="1"/>
    <col min="16135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216</v>
      </c>
    </row>
    <row r="5" spans="1:5">
      <c r="A5" s="1" t="s">
        <v>23</v>
      </c>
      <c r="B5" s="1" t="s">
        <v>399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222" t="s">
        <v>35</v>
      </c>
      <c r="B13" s="225" t="s">
        <v>36</v>
      </c>
      <c r="C13" s="223" t="s">
        <v>37</v>
      </c>
      <c r="D13" s="228">
        <v>44743</v>
      </c>
      <c r="E13" s="228">
        <v>44805</v>
      </c>
    </row>
    <row r="14" spans="1:5">
      <c r="A14" s="71"/>
      <c r="B14" s="64"/>
      <c r="C14" s="159"/>
      <c r="D14" s="62">
        <v>44804</v>
      </c>
      <c r="E14" s="62">
        <v>44865</v>
      </c>
    </row>
    <row r="15" spans="1:5">
      <c r="A15" s="225" t="s">
        <v>44</v>
      </c>
      <c r="B15" s="225" t="s">
        <v>177</v>
      </c>
      <c r="C15" s="207" t="s">
        <v>38</v>
      </c>
      <c r="D15" s="209">
        <v>52</v>
      </c>
      <c r="E15" s="209">
        <v>40</v>
      </c>
    </row>
    <row r="16" spans="1:5">
      <c r="A16" s="170" t="s">
        <v>45</v>
      </c>
      <c r="B16" s="207" t="s">
        <v>177</v>
      </c>
      <c r="C16" s="207" t="s">
        <v>39</v>
      </c>
      <c r="D16" s="209">
        <f>+D15</f>
        <v>52</v>
      </c>
      <c r="E16" s="209">
        <f>+E15</f>
        <v>40</v>
      </c>
    </row>
    <row r="17" spans="1:5">
      <c r="A17" s="170" t="s">
        <v>44</v>
      </c>
      <c r="B17" s="207" t="s">
        <v>177</v>
      </c>
      <c r="C17" s="207" t="s">
        <v>40</v>
      </c>
      <c r="D17" s="209">
        <f>+D15+25</f>
        <v>77</v>
      </c>
      <c r="E17" s="209">
        <f>+E15+25</f>
        <v>65</v>
      </c>
    </row>
    <row r="18" spans="1:5">
      <c r="A18" s="170" t="s">
        <v>44</v>
      </c>
      <c r="B18" s="207" t="s">
        <v>177</v>
      </c>
      <c r="C18" s="207" t="s">
        <v>41</v>
      </c>
      <c r="D18" s="209">
        <f>+D15+25</f>
        <v>77</v>
      </c>
      <c r="E18" s="209">
        <f>+E15+25</f>
        <v>65</v>
      </c>
    </row>
    <row r="19" spans="1:5" ht="14.3">
      <c r="A19" s="64" t="s">
        <v>44</v>
      </c>
      <c r="B19" s="64" t="s">
        <v>177</v>
      </c>
      <c r="C19" s="67" t="s">
        <v>42</v>
      </c>
      <c r="D19" s="65">
        <f>+D15+6</f>
        <v>58</v>
      </c>
      <c r="E19" s="65">
        <f>+E15+6</f>
        <v>46</v>
      </c>
    </row>
    <row r="20" spans="1:5">
      <c r="A20" s="225" t="s">
        <v>44</v>
      </c>
      <c r="B20" s="225" t="s">
        <v>218</v>
      </c>
      <c r="C20" s="207" t="s">
        <v>38</v>
      </c>
      <c r="D20" s="209">
        <v>59</v>
      </c>
      <c r="E20" s="209">
        <v>48</v>
      </c>
    </row>
    <row r="21" spans="1:5">
      <c r="A21" s="170" t="s">
        <v>45</v>
      </c>
      <c r="B21" s="207" t="s">
        <v>218</v>
      </c>
      <c r="C21" s="207" t="s">
        <v>39</v>
      </c>
      <c r="D21" s="209">
        <f>+D20</f>
        <v>59</v>
      </c>
      <c r="E21" s="209">
        <f>+E20</f>
        <v>48</v>
      </c>
    </row>
    <row r="22" spans="1:5">
      <c r="A22" s="170" t="s">
        <v>44</v>
      </c>
      <c r="B22" s="207" t="s">
        <v>218</v>
      </c>
      <c r="C22" s="207" t="s">
        <v>40</v>
      </c>
      <c r="D22" s="209">
        <f>+D20+25</f>
        <v>84</v>
      </c>
      <c r="E22" s="209">
        <f>+E20+25</f>
        <v>73</v>
      </c>
    </row>
    <row r="23" spans="1:5">
      <c r="A23" s="170" t="s">
        <v>44</v>
      </c>
      <c r="B23" s="207" t="s">
        <v>218</v>
      </c>
      <c r="C23" s="207" t="s">
        <v>41</v>
      </c>
      <c r="D23" s="209">
        <f>+D20+25</f>
        <v>84</v>
      </c>
      <c r="E23" s="209">
        <f>+E20+25</f>
        <v>73</v>
      </c>
    </row>
    <row r="24" spans="1:5" ht="14.3">
      <c r="A24" s="64" t="s">
        <v>44</v>
      </c>
      <c r="B24" s="64" t="s">
        <v>218</v>
      </c>
      <c r="C24" s="67" t="s">
        <v>42</v>
      </c>
      <c r="D24" s="65">
        <f>+D20+6</f>
        <v>65</v>
      </c>
      <c r="E24" s="65">
        <f>+E20+6</f>
        <v>54</v>
      </c>
    </row>
    <row r="25" spans="1:5">
      <c r="A25" s="225" t="s">
        <v>44</v>
      </c>
      <c r="B25" s="225" t="s">
        <v>400</v>
      </c>
      <c r="C25" s="225" t="s">
        <v>38</v>
      </c>
      <c r="D25" s="233">
        <v>73</v>
      </c>
      <c r="E25" s="233">
        <v>56</v>
      </c>
    </row>
    <row r="26" spans="1:5">
      <c r="A26" s="170" t="s">
        <v>45</v>
      </c>
      <c r="B26" s="207" t="s">
        <v>400</v>
      </c>
      <c r="C26" s="207" t="s">
        <v>39</v>
      </c>
      <c r="D26" s="209">
        <f>+D25</f>
        <v>73</v>
      </c>
      <c r="E26" s="209">
        <f>+E25</f>
        <v>56</v>
      </c>
    </row>
    <row r="27" spans="1:5">
      <c r="A27" s="170" t="s">
        <v>44</v>
      </c>
      <c r="B27" s="207" t="s">
        <v>400</v>
      </c>
      <c r="C27" s="207" t="s">
        <v>40</v>
      </c>
      <c r="D27" s="209">
        <f>+D25+25</f>
        <v>98</v>
      </c>
      <c r="E27" s="209">
        <f>+E25+25</f>
        <v>81</v>
      </c>
    </row>
    <row r="28" spans="1:5">
      <c r="A28" s="170" t="s">
        <v>44</v>
      </c>
      <c r="B28" s="207" t="s">
        <v>400</v>
      </c>
      <c r="C28" s="207" t="s">
        <v>41</v>
      </c>
      <c r="D28" s="209">
        <f>+D25+25</f>
        <v>98</v>
      </c>
      <c r="E28" s="209">
        <f>+E25+25</f>
        <v>81</v>
      </c>
    </row>
    <row r="29" spans="1:5" ht="14.3">
      <c r="A29" s="64" t="s">
        <v>44</v>
      </c>
      <c r="B29" s="64" t="s">
        <v>400</v>
      </c>
      <c r="C29" s="67" t="s">
        <v>42</v>
      </c>
      <c r="D29" s="65">
        <f>+D25+6</f>
        <v>79</v>
      </c>
      <c r="E29" s="65">
        <f>+E25+6</f>
        <v>62</v>
      </c>
    </row>
    <row r="31" spans="1:5" ht="14.3">
      <c r="A31" s="29" t="s">
        <v>401</v>
      </c>
    </row>
    <row r="32" spans="1:5" ht="14.3">
      <c r="A32" s="227"/>
    </row>
    <row r="33" spans="1:4" ht="14.3">
      <c r="A33" s="29"/>
      <c r="D33" s="1"/>
    </row>
    <row r="34" spans="1:4" ht="14.3">
      <c r="A34" s="29" t="s">
        <v>409</v>
      </c>
      <c r="D34" s="1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topLeftCell="A28" workbookViewId="0"/>
  </sheetViews>
  <sheetFormatPr defaultColWidth="9.125" defaultRowHeight="12.9"/>
  <cols>
    <col min="1" max="1" width="15.125" style="1" customWidth="1"/>
    <col min="2" max="2" width="30.75" style="1" customWidth="1"/>
    <col min="3" max="3" width="17.25" style="1" customWidth="1"/>
    <col min="4" max="4" width="10.625" style="34" customWidth="1"/>
    <col min="5" max="8" width="10.625" style="1" customWidth="1"/>
    <col min="9" max="16384" width="9.125" style="1"/>
  </cols>
  <sheetData>
    <row r="3" spans="1:8">
      <c r="A3" s="1" t="s">
        <v>20</v>
      </c>
      <c r="B3" s="1" t="s">
        <v>21</v>
      </c>
    </row>
    <row r="4" spans="1:8">
      <c r="A4" s="1" t="s">
        <v>22</v>
      </c>
      <c r="B4" s="1" t="s">
        <v>229</v>
      </c>
    </row>
    <row r="5" spans="1:8">
      <c r="A5" s="1" t="s">
        <v>23</v>
      </c>
      <c r="B5" s="1" t="s">
        <v>483</v>
      </c>
    </row>
    <row r="6" spans="1:8">
      <c r="A6" s="1" t="s">
        <v>24</v>
      </c>
      <c r="B6" s="1" t="s">
        <v>25</v>
      </c>
    </row>
    <row r="7" spans="1:8">
      <c r="A7" s="1" t="s">
        <v>26</v>
      </c>
      <c r="B7" s="1" t="s">
        <v>27</v>
      </c>
    </row>
    <row r="8" spans="1:8">
      <c r="A8" s="1" t="s">
        <v>28</v>
      </c>
      <c r="B8" s="1" t="s">
        <v>166</v>
      </c>
    </row>
    <row r="9" spans="1:8">
      <c r="A9" s="1" t="s">
        <v>29</v>
      </c>
      <c r="B9" s="1" t="s">
        <v>30</v>
      </c>
    </row>
    <row r="10" spans="1:8" ht="14.3">
      <c r="A10" s="1" t="s">
        <v>31</v>
      </c>
      <c r="B10" s="29" t="s">
        <v>32</v>
      </c>
    </row>
    <row r="11" spans="1:8">
      <c r="A11" s="1" t="s">
        <v>33</v>
      </c>
      <c r="B11" s="1" t="s">
        <v>34</v>
      </c>
    </row>
    <row r="13" spans="1:8">
      <c r="A13" s="222" t="s">
        <v>35</v>
      </c>
      <c r="B13" s="223" t="s">
        <v>36</v>
      </c>
      <c r="C13" s="223" t="s">
        <v>37</v>
      </c>
      <c r="D13" s="228">
        <v>44689</v>
      </c>
      <c r="E13" s="228">
        <v>44743</v>
      </c>
      <c r="F13" s="228">
        <v>44835</v>
      </c>
      <c r="G13" s="228">
        <v>44919</v>
      </c>
      <c r="H13" s="228">
        <v>44942</v>
      </c>
    </row>
    <row r="14" spans="1:8">
      <c r="A14" s="170"/>
      <c r="B14" s="159"/>
      <c r="C14" s="159"/>
      <c r="D14" s="131">
        <v>44742</v>
      </c>
      <c r="E14" s="131">
        <v>44834</v>
      </c>
      <c r="F14" s="131">
        <v>44918</v>
      </c>
      <c r="G14" s="131">
        <v>44941</v>
      </c>
      <c r="H14" s="131">
        <v>45016</v>
      </c>
    </row>
    <row r="15" spans="1:8">
      <c r="A15" s="225" t="s">
        <v>49</v>
      </c>
      <c r="B15" s="225" t="s">
        <v>310</v>
      </c>
      <c r="C15" s="225" t="s">
        <v>38</v>
      </c>
      <c r="D15" s="209">
        <v>468</v>
      </c>
      <c r="E15" s="209">
        <v>583</v>
      </c>
      <c r="F15" s="209">
        <v>469</v>
      </c>
      <c r="G15" s="209">
        <v>583</v>
      </c>
      <c r="H15" s="209">
        <v>469</v>
      </c>
    </row>
    <row r="16" spans="1:8">
      <c r="A16" s="170" t="s">
        <v>49</v>
      </c>
      <c r="B16" s="207" t="s">
        <v>310</v>
      </c>
      <c r="C16" s="207" t="s">
        <v>39</v>
      </c>
      <c r="D16" s="209">
        <f>+D15</f>
        <v>468</v>
      </c>
      <c r="E16" s="209">
        <f>+E15</f>
        <v>583</v>
      </c>
      <c r="F16" s="209">
        <f>+F15</f>
        <v>469</v>
      </c>
      <c r="G16" s="209">
        <f>+G15</f>
        <v>583</v>
      </c>
      <c r="H16" s="209">
        <f>+H15</f>
        <v>469</v>
      </c>
    </row>
    <row r="17" spans="1:8">
      <c r="A17" s="170" t="s">
        <v>49</v>
      </c>
      <c r="B17" s="207" t="s">
        <v>310</v>
      </c>
      <c r="C17" s="207" t="s">
        <v>40</v>
      </c>
      <c r="D17" s="209">
        <f>+D15+117</f>
        <v>585</v>
      </c>
      <c r="E17" s="209">
        <f>+E15+117</f>
        <v>700</v>
      </c>
      <c r="F17" s="209">
        <f>+F15+117</f>
        <v>586</v>
      </c>
      <c r="G17" s="209">
        <f>+G15+117</f>
        <v>700</v>
      </c>
      <c r="H17" s="209">
        <f>+H15+117</f>
        <v>586</v>
      </c>
    </row>
    <row r="18" spans="1:8">
      <c r="A18" s="82" t="s">
        <v>49</v>
      </c>
      <c r="B18" s="207" t="s">
        <v>310</v>
      </c>
      <c r="C18" s="207" t="s">
        <v>41</v>
      </c>
      <c r="D18" s="209">
        <f>+D15+117</f>
        <v>585</v>
      </c>
      <c r="E18" s="209">
        <f>+E15+117</f>
        <v>700</v>
      </c>
      <c r="F18" s="209">
        <f>+F15+117</f>
        <v>586</v>
      </c>
      <c r="G18" s="209">
        <f>+G15+117</f>
        <v>700</v>
      </c>
      <c r="H18" s="209">
        <f>+H15+117</f>
        <v>586</v>
      </c>
    </row>
    <row r="19" spans="1:8">
      <c r="A19" s="127" t="s">
        <v>49</v>
      </c>
      <c r="B19" s="122" t="s">
        <v>310</v>
      </c>
      <c r="C19" s="122" t="s">
        <v>482</v>
      </c>
      <c r="D19" s="132">
        <f>+D15+32</f>
        <v>500</v>
      </c>
      <c r="E19" s="132">
        <f>+E15+32</f>
        <v>615</v>
      </c>
      <c r="F19" s="132">
        <f>+F15+32</f>
        <v>501</v>
      </c>
      <c r="G19" s="132">
        <f>+G15+32</f>
        <v>615</v>
      </c>
      <c r="H19" s="132">
        <f>+H15+32</f>
        <v>501</v>
      </c>
    </row>
    <row r="20" spans="1:8">
      <c r="A20" s="225" t="s">
        <v>47</v>
      </c>
      <c r="B20" s="225" t="s">
        <v>484</v>
      </c>
      <c r="C20" s="225" t="s">
        <v>38</v>
      </c>
      <c r="D20" s="209">
        <v>579</v>
      </c>
      <c r="E20" s="209">
        <v>694</v>
      </c>
      <c r="F20" s="209">
        <v>580</v>
      </c>
      <c r="G20" s="209">
        <v>694</v>
      </c>
      <c r="H20" s="209">
        <v>580</v>
      </c>
    </row>
    <row r="21" spans="1:8">
      <c r="A21" s="170" t="s">
        <v>47</v>
      </c>
      <c r="B21" s="207" t="s">
        <v>484</v>
      </c>
      <c r="C21" s="207" t="s">
        <v>39</v>
      </c>
      <c r="D21" s="209">
        <f>+D20</f>
        <v>579</v>
      </c>
      <c r="E21" s="209">
        <f>+E20</f>
        <v>694</v>
      </c>
      <c r="F21" s="209">
        <f>+F20</f>
        <v>580</v>
      </c>
      <c r="G21" s="209">
        <f>+G20</f>
        <v>694</v>
      </c>
      <c r="H21" s="209">
        <f>+H20</f>
        <v>580</v>
      </c>
    </row>
    <row r="22" spans="1:8">
      <c r="A22" s="170" t="s">
        <v>47</v>
      </c>
      <c r="B22" s="207" t="s">
        <v>484</v>
      </c>
      <c r="C22" s="207" t="s">
        <v>40</v>
      </c>
      <c r="D22" s="209">
        <f>+D20+117</f>
        <v>696</v>
      </c>
      <c r="E22" s="209">
        <f>+E20+117</f>
        <v>811</v>
      </c>
      <c r="F22" s="209">
        <f>+F20+117</f>
        <v>697</v>
      </c>
      <c r="G22" s="209">
        <f>+G20+117</f>
        <v>811</v>
      </c>
      <c r="H22" s="209">
        <f>+H20+117</f>
        <v>697</v>
      </c>
    </row>
    <row r="23" spans="1:8">
      <c r="A23" s="170" t="s">
        <v>47</v>
      </c>
      <c r="B23" s="207" t="s">
        <v>484</v>
      </c>
      <c r="C23" s="207" t="s">
        <v>41</v>
      </c>
      <c r="D23" s="209">
        <f>+D20+117</f>
        <v>696</v>
      </c>
      <c r="E23" s="209">
        <f>+E20+117</f>
        <v>811</v>
      </c>
      <c r="F23" s="209">
        <f>+F20+117</f>
        <v>697</v>
      </c>
      <c r="G23" s="209">
        <f>+G20+117</f>
        <v>811</v>
      </c>
      <c r="H23" s="209">
        <f>+H20+117</f>
        <v>697</v>
      </c>
    </row>
    <row r="24" spans="1:8">
      <c r="A24" s="122" t="s">
        <v>47</v>
      </c>
      <c r="B24" s="122" t="s">
        <v>484</v>
      </c>
      <c r="C24" s="122" t="s">
        <v>482</v>
      </c>
      <c r="D24" s="132">
        <f>+D20+32</f>
        <v>611</v>
      </c>
      <c r="E24" s="132">
        <f>+E20+32</f>
        <v>726</v>
      </c>
      <c r="F24" s="132">
        <f>+F20+32</f>
        <v>612</v>
      </c>
      <c r="G24" s="132">
        <f>+G20+32</f>
        <v>726</v>
      </c>
      <c r="H24" s="132">
        <f>+H20+32</f>
        <v>612</v>
      </c>
    </row>
    <row r="25" spans="1:8">
      <c r="A25" s="225" t="s">
        <v>47</v>
      </c>
      <c r="B25" s="207" t="s">
        <v>485</v>
      </c>
      <c r="C25" s="207" t="s">
        <v>38</v>
      </c>
      <c r="D25" s="209">
        <v>702</v>
      </c>
      <c r="E25" s="209">
        <v>817</v>
      </c>
      <c r="F25" s="209">
        <v>702</v>
      </c>
      <c r="G25" s="209">
        <v>817</v>
      </c>
      <c r="H25" s="209">
        <v>702</v>
      </c>
    </row>
    <row r="26" spans="1:8">
      <c r="A26" s="170" t="s">
        <v>47</v>
      </c>
      <c r="B26" s="207" t="s">
        <v>485</v>
      </c>
      <c r="C26" s="207" t="s">
        <v>39</v>
      </c>
      <c r="D26" s="209">
        <f>+D25</f>
        <v>702</v>
      </c>
      <c r="E26" s="209">
        <f>+E25</f>
        <v>817</v>
      </c>
      <c r="F26" s="209">
        <f>+F25</f>
        <v>702</v>
      </c>
      <c r="G26" s="209">
        <f>+G25</f>
        <v>817</v>
      </c>
      <c r="H26" s="209">
        <f>+H25</f>
        <v>702</v>
      </c>
    </row>
    <row r="27" spans="1:8">
      <c r="A27" s="170" t="s">
        <v>47</v>
      </c>
      <c r="B27" s="207" t="s">
        <v>485</v>
      </c>
      <c r="C27" s="207" t="s">
        <v>40</v>
      </c>
      <c r="D27" s="209">
        <f>+D25+117</f>
        <v>819</v>
      </c>
      <c r="E27" s="209">
        <f>+E25+117</f>
        <v>934</v>
      </c>
      <c r="F27" s="209">
        <f>+F25+117</f>
        <v>819</v>
      </c>
      <c r="G27" s="209">
        <f>+G25+117</f>
        <v>934</v>
      </c>
      <c r="H27" s="209">
        <f>+H25+117</f>
        <v>819</v>
      </c>
    </row>
    <row r="28" spans="1:8">
      <c r="A28" s="170" t="s">
        <v>47</v>
      </c>
      <c r="B28" s="207" t="s">
        <v>485</v>
      </c>
      <c r="C28" s="207" t="s">
        <v>41</v>
      </c>
      <c r="D28" s="209">
        <f>+D25+117</f>
        <v>819</v>
      </c>
      <c r="E28" s="209">
        <f>+E25+117</f>
        <v>934</v>
      </c>
      <c r="F28" s="209">
        <f>+F25+117</f>
        <v>819</v>
      </c>
      <c r="G28" s="209">
        <f>+G25+117</f>
        <v>934</v>
      </c>
      <c r="H28" s="209">
        <f>+H25+117</f>
        <v>819</v>
      </c>
    </row>
    <row r="29" spans="1:8" ht="14.3">
      <c r="A29" s="122" t="s">
        <v>47</v>
      </c>
      <c r="B29" s="122" t="s">
        <v>485</v>
      </c>
      <c r="C29" s="128" t="s">
        <v>482</v>
      </c>
      <c r="D29" s="132">
        <f>+D25+32</f>
        <v>734</v>
      </c>
      <c r="E29" s="132">
        <f>+E25+32</f>
        <v>849</v>
      </c>
      <c r="F29" s="132">
        <f>+F25+32</f>
        <v>734</v>
      </c>
      <c r="G29" s="132">
        <f>+G25+32</f>
        <v>849</v>
      </c>
      <c r="H29" s="132">
        <f>+H25+32</f>
        <v>734</v>
      </c>
    </row>
    <row r="30" spans="1:8">
      <c r="A30" s="225" t="s">
        <v>47</v>
      </c>
      <c r="B30" s="207" t="s">
        <v>486</v>
      </c>
      <c r="C30" s="207" t="s">
        <v>38</v>
      </c>
      <c r="D30" s="209">
        <v>879</v>
      </c>
      <c r="E30" s="209">
        <v>994</v>
      </c>
      <c r="F30" s="209">
        <v>880</v>
      </c>
      <c r="G30" s="209">
        <v>994</v>
      </c>
      <c r="H30" s="209">
        <v>880</v>
      </c>
    </row>
    <row r="31" spans="1:8">
      <c r="A31" s="170" t="s">
        <v>47</v>
      </c>
      <c r="B31" s="207" t="s">
        <v>486</v>
      </c>
      <c r="C31" s="207" t="s">
        <v>39</v>
      </c>
      <c r="D31" s="209">
        <f>+D30</f>
        <v>879</v>
      </c>
      <c r="E31" s="209">
        <f>+E30</f>
        <v>994</v>
      </c>
      <c r="F31" s="209">
        <f>+F30</f>
        <v>880</v>
      </c>
      <c r="G31" s="209">
        <f>+G30</f>
        <v>994</v>
      </c>
      <c r="H31" s="209">
        <f>+H30</f>
        <v>880</v>
      </c>
    </row>
    <row r="32" spans="1:8">
      <c r="A32" s="170" t="s">
        <v>47</v>
      </c>
      <c r="B32" s="207" t="s">
        <v>486</v>
      </c>
      <c r="C32" s="207" t="s">
        <v>40</v>
      </c>
      <c r="D32" s="209">
        <f>+D30+117</f>
        <v>996</v>
      </c>
      <c r="E32" s="209">
        <f>+E30+117</f>
        <v>1111</v>
      </c>
      <c r="F32" s="209">
        <f>+F30+117</f>
        <v>997</v>
      </c>
      <c r="G32" s="209">
        <f>+G30+117</f>
        <v>1111</v>
      </c>
      <c r="H32" s="209">
        <f>+H30+117</f>
        <v>997</v>
      </c>
    </row>
    <row r="33" spans="1:8">
      <c r="A33" s="170" t="s">
        <v>47</v>
      </c>
      <c r="B33" s="207" t="s">
        <v>486</v>
      </c>
      <c r="C33" s="207" t="s">
        <v>41</v>
      </c>
      <c r="D33" s="209">
        <f>+D30+117</f>
        <v>996</v>
      </c>
      <c r="E33" s="209">
        <f>+E30+117</f>
        <v>1111</v>
      </c>
      <c r="F33" s="209">
        <f>+F30+117</f>
        <v>997</v>
      </c>
      <c r="G33" s="209">
        <f>+G30+117</f>
        <v>1111</v>
      </c>
      <c r="H33" s="209">
        <f>+H30+117</f>
        <v>997</v>
      </c>
    </row>
    <row r="34" spans="1:8" ht="14.3">
      <c r="A34" s="122" t="s">
        <v>47</v>
      </c>
      <c r="B34" s="122" t="s">
        <v>486</v>
      </c>
      <c r="C34" s="128" t="s">
        <v>482</v>
      </c>
      <c r="D34" s="132">
        <f>+D30+32</f>
        <v>911</v>
      </c>
      <c r="E34" s="132">
        <f>+E30+32</f>
        <v>1026</v>
      </c>
      <c r="F34" s="132">
        <f>+F30+32</f>
        <v>912</v>
      </c>
      <c r="G34" s="132">
        <f>+G30+32</f>
        <v>1026</v>
      </c>
      <c r="H34" s="132">
        <f>+H30+32</f>
        <v>912</v>
      </c>
    </row>
    <row r="35" spans="1:8">
      <c r="A35" s="225" t="s">
        <v>47</v>
      </c>
      <c r="B35" s="207" t="s">
        <v>487</v>
      </c>
      <c r="C35" s="207" t="s">
        <v>46</v>
      </c>
      <c r="D35" s="209">
        <v>1088</v>
      </c>
      <c r="E35" s="209">
        <v>1178</v>
      </c>
      <c r="F35" s="209">
        <v>1088</v>
      </c>
      <c r="G35" s="209">
        <v>1178</v>
      </c>
      <c r="H35" s="209">
        <v>1088</v>
      </c>
    </row>
    <row r="36" spans="1:8">
      <c r="A36" s="170" t="s">
        <v>47</v>
      </c>
      <c r="B36" s="207" t="s">
        <v>487</v>
      </c>
      <c r="C36" s="207" t="s">
        <v>200</v>
      </c>
      <c r="D36" s="209">
        <f>+D35+117</f>
        <v>1205</v>
      </c>
      <c r="E36" s="209">
        <f>+E35+117</f>
        <v>1295</v>
      </c>
      <c r="F36" s="209">
        <f>+F35+117</f>
        <v>1205</v>
      </c>
      <c r="G36" s="209">
        <f>+G35+117</f>
        <v>1295</v>
      </c>
      <c r="H36" s="209">
        <f>+H35+117</f>
        <v>1205</v>
      </c>
    </row>
    <row r="37" spans="1:8" ht="14.3">
      <c r="A37" s="122" t="s">
        <v>47</v>
      </c>
      <c r="B37" s="122" t="s">
        <v>487</v>
      </c>
      <c r="C37" s="128" t="s">
        <v>488</v>
      </c>
      <c r="D37" s="132">
        <f>+D35+32</f>
        <v>1120</v>
      </c>
      <c r="E37" s="132">
        <f>+E35+32</f>
        <v>1210</v>
      </c>
      <c r="F37" s="132">
        <f>+F35+32</f>
        <v>1120</v>
      </c>
      <c r="G37" s="132">
        <f>+G35+32</f>
        <v>1210</v>
      </c>
      <c r="H37" s="132">
        <f>+H35+32</f>
        <v>1120</v>
      </c>
    </row>
    <row r="38" spans="1:8">
      <c r="A38" s="266" t="s">
        <v>489</v>
      </c>
    </row>
    <row r="39" spans="1:8">
      <c r="A39" s="267" t="s">
        <v>490</v>
      </c>
    </row>
    <row r="40" spans="1:8">
      <c r="A40" s="267" t="s">
        <v>491</v>
      </c>
    </row>
    <row r="41" spans="1:8">
      <c r="A41" s="268" t="s">
        <v>492</v>
      </c>
    </row>
    <row r="42" spans="1:8">
      <c r="A42" s="1" t="s">
        <v>493</v>
      </c>
    </row>
    <row r="44" spans="1:8" ht="14.3">
      <c r="A44" s="29" t="s">
        <v>494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opLeftCell="A7" workbookViewId="0">
      <selection activeCell="D27" sqref="D27"/>
    </sheetView>
  </sheetViews>
  <sheetFormatPr defaultColWidth="9.125" defaultRowHeight="12.9"/>
  <cols>
    <col min="1" max="1" width="15.875" style="1" customWidth="1"/>
    <col min="2" max="2" width="32.25" style="1" customWidth="1"/>
    <col min="3" max="3" width="18.625" style="1" customWidth="1"/>
    <col min="4" max="5" width="11.375" style="1" customWidth="1"/>
    <col min="6" max="6" width="15.75" style="1" customWidth="1"/>
    <col min="7" max="8" width="9.125" style="1"/>
    <col min="9" max="9" width="19" style="1" customWidth="1"/>
    <col min="10" max="16384" width="9.125" style="1"/>
  </cols>
  <sheetData>
    <row r="2" spans="1:5">
      <c r="A2" s="1" t="s">
        <v>20</v>
      </c>
      <c r="B2" s="1" t="s">
        <v>21</v>
      </c>
      <c r="D2" s="34"/>
      <c r="E2" s="34"/>
    </row>
    <row r="3" spans="1:5">
      <c r="A3" s="1" t="s">
        <v>22</v>
      </c>
      <c r="B3" s="1" t="s">
        <v>229</v>
      </c>
      <c r="D3" s="34"/>
      <c r="E3" s="34"/>
    </row>
    <row r="4" spans="1:5">
      <c r="A4" s="1" t="s">
        <v>23</v>
      </c>
      <c r="B4" s="1" t="s">
        <v>257</v>
      </c>
      <c r="D4" s="34"/>
      <c r="E4" s="34"/>
    </row>
    <row r="5" spans="1:5">
      <c r="A5" s="1" t="s">
        <v>24</v>
      </c>
      <c r="B5" s="1" t="s">
        <v>25</v>
      </c>
      <c r="D5" s="34"/>
      <c r="E5" s="34"/>
    </row>
    <row r="6" spans="1:5">
      <c r="A6" s="1" t="s">
        <v>26</v>
      </c>
      <c r="B6" s="1" t="s">
        <v>27</v>
      </c>
      <c r="D6" s="34"/>
      <c r="E6" s="34"/>
    </row>
    <row r="7" spans="1:5">
      <c r="A7" s="1" t="s">
        <v>28</v>
      </c>
      <c r="B7" s="1" t="s">
        <v>166</v>
      </c>
      <c r="D7" s="34"/>
      <c r="E7" s="34"/>
    </row>
    <row r="8" spans="1:5">
      <c r="A8" s="1" t="s">
        <v>29</v>
      </c>
      <c r="B8" s="1" t="s">
        <v>30</v>
      </c>
      <c r="D8" s="34"/>
      <c r="E8" s="34"/>
    </row>
    <row r="9" spans="1:5" ht="14.3">
      <c r="A9" s="1" t="s">
        <v>31</v>
      </c>
      <c r="B9" s="29" t="s">
        <v>32</v>
      </c>
      <c r="D9" s="34"/>
      <c r="E9" s="34"/>
    </row>
    <row r="10" spans="1:5">
      <c r="A10" s="1" t="s">
        <v>33</v>
      </c>
      <c r="B10" s="1" t="s">
        <v>34</v>
      </c>
      <c r="D10" s="34"/>
      <c r="E10" s="34"/>
    </row>
    <row r="11" spans="1:5">
      <c r="D11" s="34"/>
      <c r="E11" s="34"/>
    </row>
    <row r="12" spans="1:5">
      <c r="A12" s="89" t="s">
        <v>35</v>
      </c>
      <c r="B12" s="117" t="s">
        <v>36</v>
      </c>
      <c r="C12" s="117" t="s">
        <v>37</v>
      </c>
      <c r="D12" s="118">
        <v>44713</v>
      </c>
    </row>
    <row r="13" spans="1:5">
      <c r="A13" s="61"/>
      <c r="B13" s="64"/>
      <c r="C13" s="64"/>
      <c r="D13" s="62">
        <v>44804</v>
      </c>
    </row>
    <row r="14" spans="1:5" ht="14.3">
      <c r="A14" s="117" t="s">
        <v>44</v>
      </c>
      <c r="B14" s="117" t="s">
        <v>173</v>
      </c>
      <c r="C14" s="117" t="s">
        <v>38</v>
      </c>
      <c r="D14" s="73">
        <v>62</v>
      </c>
    </row>
    <row r="15" spans="1:5" ht="14.3">
      <c r="A15" s="61" t="s">
        <v>45</v>
      </c>
      <c r="B15" s="70" t="s">
        <v>173</v>
      </c>
      <c r="C15" s="70" t="s">
        <v>39</v>
      </c>
      <c r="D15" s="73">
        <f>+D14</f>
        <v>62</v>
      </c>
    </row>
    <row r="16" spans="1:5" ht="14.3">
      <c r="A16" s="64" t="s">
        <v>44</v>
      </c>
      <c r="B16" s="64" t="s">
        <v>173</v>
      </c>
      <c r="C16" s="64" t="s">
        <v>42</v>
      </c>
      <c r="D16" s="74">
        <f>+D14+10</f>
        <v>72</v>
      </c>
    </row>
    <row r="17" spans="1:4" ht="14.3">
      <c r="A17" s="117" t="s">
        <v>261</v>
      </c>
      <c r="B17" s="117" t="s">
        <v>262</v>
      </c>
      <c r="C17" s="117" t="s">
        <v>38</v>
      </c>
      <c r="D17" s="73">
        <v>85</v>
      </c>
    </row>
    <row r="18" spans="1:4" ht="14.3">
      <c r="A18" s="61" t="s">
        <v>261</v>
      </c>
      <c r="B18" s="70" t="s">
        <v>262</v>
      </c>
      <c r="C18" s="70" t="s">
        <v>39</v>
      </c>
      <c r="D18" s="73">
        <f>+D17</f>
        <v>85</v>
      </c>
    </row>
    <row r="19" spans="1:4" ht="14.3">
      <c r="A19" s="61" t="s">
        <v>261</v>
      </c>
      <c r="B19" s="70" t="s">
        <v>262</v>
      </c>
      <c r="C19" s="70" t="s">
        <v>40</v>
      </c>
      <c r="D19" s="73">
        <f>+D17+40</f>
        <v>125</v>
      </c>
    </row>
    <row r="20" spans="1:4" ht="14.3">
      <c r="A20" s="61" t="s">
        <v>261</v>
      </c>
      <c r="B20" s="70" t="s">
        <v>262</v>
      </c>
      <c r="C20" s="70" t="s">
        <v>41</v>
      </c>
      <c r="D20" s="73">
        <f>+D17+40</f>
        <v>125</v>
      </c>
    </row>
    <row r="21" spans="1:4" ht="14.3">
      <c r="A21" s="64" t="s">
        <v>261</v>
      </c>
      <c r="B21" s="64" t="s">
        <v>262</v>
      </c>
      <c r="C21" s="64" t="s">
        <v>42</v>
      </c>
      <c r="D21" s="74">
        <f>+D17+10</f>
        <v>95</v>
      </c>
    </row>
    <row r="22" spans="1:4" ht="14.3">
      <c r="A22" s="117" t="s">
        <v>261</v>
      </c>
      <c r="B22" s="117" t="s">
        <v>263</v>
      </c>
      <c r="C22" s="117" t="s">
        <v>38</v>
      </c>
      <c r="D22" s="73">
        <v>105</v>
      </c>
    </row>
    <row r="23" spans="1:4" ht="14.3">
      <c r="A23" s="61" t="s">
        <v>261</v>
      </c>
      <c r="B23" s="70" t="s">
        <v>263</v>
      </c>
      <c r="C23" s="70" t="s">
        <v>39</v>
      </c>
      <c r="D23" s="73">
        <f>+D22</f>
        <v>105</v>
      </c>
    </row>
    <row r="24" spans="1:4" ht="14.3">
      <c r="A24" s="61" t="s">
        <v>261</v>
      </c>
      <c r="B24" s="70" t="s">
        <v>263</v>
      </c>
      <c r="C24" s="70" t="s">
        <v>40</v>
      </c>
      <c r="D24" s="73">
        <f>+D22+40</f>
        <v>145</v>
      </c>
    </row>
    <row r="25" spans="1:4" ht="14.3">
      <c r="A25" s="61" t="s">
        <v>261</v>
      </c>
      <c r="B25" s="70" t="s">
        <v>263</v>
      </c>
      <c r="C25" s="70" t="s">
        <v>41</v>
      </c>
      <c r="D25" s="73">
        <f>+D22+40</f>
        <v>145</v>
      </c>
    </row>
    <row r="26" spans="1:4" ht="14.3">
      <c r="A26" s="64" t="s">
        <v>261</v>
      </c>
      <c r="B26" s="64" t="s">
        <v>263</v>
      </c>
      <c r="C26" s="64" t="s">
        <v>42</v>
      </c>
      <c r="D26" s="74">
        <f>+D22+10</f>
        <v>115</v>
      </c>
    </row>
    <row r="27" spans="1:4" ht="14.3">
      <c r="A27" s="117" t="s">
        <v>47</v>
      </c>
      <c r="B27" s="117" t="s">
        <v>264</v>
      </c>
      <c r="C27" s="117" t="s">
        <v>38</v>
      </c>
      <c r="D27" s="73">
        <v>149</v>
      </c>
    </row>
    <row r="28" spans="1:4" ht="14.3">
      <c r="A28" s="61" t="s">
        <v>47</v>
      </c>
      <c r="B28" s="70" t="s">
        <v>264</v>
      </c>
      <c r="C28" s="70" t="s">
        <v>39</v>
      </c>
      <c r="D28" s="73">
        <f>+D27</f>
        <v>149</v>
      </c>
    </row>
    <row r="29" spans="1:4" ht="14.3">
      <c r="A29" s="64" t="s">
        <v>47</v>
      </c>
      <c r="B29" s="162" t="s">
        <v>264</v>
      </c>
      <c r="C29" s="64" t="s">
        <v>42</v>
      </c>
      <c r="D29" s="74">
        <f>+D27+10</f>
        <v>159</v>
      </c>
    </row>
    <row r="31" spans="1:4">
      <c r="A31" s="1" t="s">
        <v>438</v>
      </c>
    </row>
    <row r="32" spans="1:4" ht="14.3">
      <c r="A32" s="29" t="s">
        <v>439</v>
      </c>
    </row>
    <row r="35" spans="1:1" ht="14.3">
      <c r="A35" s="52" t="s">
        <v>453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6"/>
  <sheetViews>
    <sheetView topLeftCell="A45" workbookViewId="0">
      <selection activeCell="E12" sqref="E12"/>
    </sheetView>
  </sheetViews>
  <sheetFormatPr defaultColWidth="9.125" defaultRowHeight="12.9"/>
  <cols>
    <col min="1" max="1" width="17.125" style="1" customWidth="1"/>
    <col min="2" max="2" width="25.125" style="1" customWidth="1"/>
    <col min="3" max="3" width="23.625" style="1" customWidth="1"/>
    <col min="4" max="7" width="11.25" style="1" customWidth="1"/>
    <col min="8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48</v>
      </c>
    </row>
    <row r="5" spans="1:4">
      <c r="A5" s="1" t="s">
        <v>23</v>
      </c>
      <c r="B5" s="1" t="s">
        <v>387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274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 ht="14.3">
      <c r="A13" s="366" t="s">
        <v>35</v>
      </c>
      <c r="B13" s="223" t="s">
        <v>36</v>
      </c>
      <c r="C13" s="223" t="s">
        <v>37</v>
      </c>
      <c r="D13" s="277">
        <v>44774</v>
      </c>
    </row>
    <row r="14" spans="1:4" ht="14.3">
      <c r="A14" s="247"/>
      <c r="B14" s="159"/>
      <c r="C14" s="159"/>
      <c r="D14" s="241">
        <v>44804</v>
      </c>
    </row>
    <row r="15" spans="1:4" ht="14.3">
      <c r="A15" s="274" t="s">
        <v>132</v>
      </c>
      <c r="B15" s="274" t="s">
        <v>389</v>
      </c>
      <c r="C15" s="274" t="s">
        <v>38</v>
      </c>
      <c r="D15" s="375">
        <v>767</v>
      </c>
    </row>
    <row r="16" spans="1:4" ht="14.3">
      <c r="A16" s="376" t="s">
        <v>132</v>
      </c>
      <c r="B16" s="376" t="s">
        <v>389</v>
      </c>
      <c r="C16" s="376" t="s">
        <v>39</v>
      </c>
      <c r="D16" s="375">
        <f>+D15</f>
        <v>767</v>
      </c>
    </row>
    <row r="17" spans="1:4" ht="14.3">
      <c r="A17" s="376" t="s">
        <v>132</v>
      </c>
      <c r="B17" s="376" t="s">
        <v>389</v>
      </c>
      <c r="C17" s="376" t="s">
        <v>40</v>
      </c>
      <c r="D17" s="375">
        <f>+D15+83</f>
        <v>850</v>
      </c>
    </row>
    <row r="18" spans="1:4" ht="14.3">
      <c r="A18" s="376" t="s">
        <v>132</v>
      </c>
      <c r="B18" s="376" t="s">
        <v>389</v>
      </c>
      <c r="C18" s="376" t="s">
        <v>41</v>
      </c>
      <c r="D18" s="375">
        <f>+D15+83</f>
        <v>850</v>
      </c>
    </row>
    <row r="19" spans="1:4" ht="14.3">
      <c r="A19" s="238" t="s">
        <v>132</v>
      </c>
      <c r="B19" s="238" t="s">
        <v>389</v>
      </c>
      <c r="C19" s="238" t="s">
        <v>42</v>
      </c>
      <c r="D19" s="240">
        <f>+D15+17</f>
        <v>784</v>
      </c>
    </row>
    <row r="20" spans="1:4" ht="14.3">
      <c r="A20" s="274" t="s">
        <v>132</v>
      </c>
      <c r="B20" s="274" t="s">
        <v>390</v>
      </c>
      <c r="C20" s="274" t="s">
        <v>38</v>
      </c>
      <c r="D20" s="375">
        <v>795</v>
      </c>
    </row>
    <row r="21" spans="1:4" ht="14.3">
      <c r="A21" s="376" t="s">
        <v>132</v>
      </c>
      <c r="B21" s="376" t="s">
        <v>390</v>
      </c>
      <c r="C21" s="376" t="s">
        <v>39</v>
      </c>
      <c r="D21" s="375">
        <f>+D20</f>
        <v>795</v>
      </c>
    </row>
    <row r="22" spans="1:4" ht="14.3">
      <c r="A22" s="376" t="s">
        <v>132</v>
      </c>
      <c r="B22" s="376" t="s">
        <v>390</v>
      </c>
      <c r="C22" s="376" t="s">
        <v>40</v>
      </c>
      <c r="D22" s="375">
        <f>+D20+83</f>
        <v>878</v>
      </c>
    </row>
    <row r="23" spans="1:4" ht="14.3">
      <c r="A23" s="376" t="s">
        <v>132</v>
      </c>
      <c r="B23" s="376" t="s">
        <v>390</v>
      </c>
      <c r="C23" s="376" t="s">
        <v>41</v>
      </c>
      <c r="D23" s="375">
        <f>+D20+83</f>
        <v>878</v>
      </c>
    </row>
    <row r="24" spans="1:4" ht="14.3">
      <c r="A24" s="238" t="s">
        <v>132</v>
      </c>
      <c r="B24" s="238" t="s">
        <v>390</v>
      </c>
      <c r="C24" s="238" t="s">
        <v>42</v>
      </c>
      <c r="D24" s="240">
        <f>+D20+17</f>
        <v>812</v>
      </c>
    </row>
    <row r="25" spans="1:4" ht="14.3">
      <c r="A25" s="274" t="s">
        <v>132</v>
      </c>
      <c r="B25" s="274" t="s">
        <v>506</v>
      </c>
      <c r="C25" s="274" t="s">
        <v>38</v>
      </c>
      <c r="D25" s="375" t="s">
        <v>52</v>
      </c>
    </row>
    <row r="26" spans="1:4" ht="14.3">
      <c r="A26" s="376" t="s">
        <v>132</v>
      </c>
      <c r="B26" s="376" t="s">
        <v>506</v>
      </c>
      <c r="C26" s="376" t="s">
        <v>39</v>
      </c>
      <c r="D26" s="375" t="s">
        <v>52</v>
      </c>
    </row>
    <row r="27" spans="1:4" ht="14.3">
      <c r="A27" s="376" t="s">
        <v>132</v>
      </c>
      <c r="B27" s="376" t="s">
        <v>506</v>
      </c>
      <c r="C27" s="376" t="s">
        <v>40</v>
      </c>
      <c r="D27" s="375" t="s">
        <v>52</v>
      </c>
    </row>
    <row r="28" spans="1:4" ht="14.3">
      <c r="A28" s="376" t="s">
        <v>132</v>
      </c>
      <c r="B28" s="376" t="s">
        <v>506</v>
      </c>
      <c r="C28" s="376" t="s">
        <v>41</v>
      </c>
      <c r="D28" s="375" t="s">
        <v>52</v>
      </c>
    </row>
    <row r="29" spans="1:4" ht="14.3">
      <c r="A29" s="238" t="s">
        <v>132</v>
      </c>
      <c r="B29" s="238" t="s">
        <v>506</v>
      </c>
      <c r="C29" s="238" t="s">
        <v>42</v>
      </c>
      <c r="D29" s="240" t="s">
        <v>52</v>
      </c>
    </row>
    <row r="30" spans="1:4" ht="14.3">
      <c r="A30" s="274" t="s">
        <v>137</v>
      </c>
      <c r="B30" s="274" t="s">
        <v>392</v>
      </c>
      <c r="C30" s="376" t="s">
        <v>38</v>
      </c>
      <c r="D30" s="375" t="s">
        <v>52</v>
      </c>
    </row>
    <row r="31" spans="1:4" ht="14.3">
      <c r="A31" s="376" t="s">
        <v>137</v>
      </c>
      <c r="B31" s="376" t="s">
        <v>392</v>
      </c>
      <c r="C31" s="376" t="s">
        <v>39</v>
      </c>
      <c r="D31" s="375" t="s">
        <v>52</v>
      </c>
    </row>
    <row r="32" spans="1:4" ht="14.3">
      <c r="A32" s="376" t="s">
        <v>137</v>
      </c>
      <c r="B32" s="376" t="s">
        <v>392</v>
      </c>
      <c r="C32" s="376" t="s">
        <v>40</v>
      </c>
      <c r="D32" s="375" t="s">
        <v>52</v>
      </c>
    </row>
    <row r="33" spans="1:4" ht="14.3">
      <c r="A33" s="376" t="s">
        <v>137</v>
      </c>
      <c r="B33" s="376" t="s">
        <v>392</v>
      </c>
      <c r="C33" s="376" t="s">
        <v>41</v>
      </c>
      <c r="D33" s="375" t="s">
        <v>52</v>
      </c>
    </row>
    <row r="34" spans="1:4" ht="14.3">
      <c r="A34" s="376" t="s">
        <v>137</v>
      </c>
      <c r="B34" s="376" t="s">
        <v>392</v>
      </c>
      <c r="C34" s="242" t="s">
        <v>42</v>
      </c>
      <c r="D34" s="240" t="s">
        <v>52</v>
      </c>
    </row>
    <row r="35" spans="1:4" ht="14.3">
      <c r="A35" s="274" t="s">
        <v>137</v>
      </c>
      <c r="B35" s="274" t="s">
        <v>393</v>
      </c>
      <c r="C35" s="376" t="s">
        <v>38</v>
      </c>
      <c r="D35" s="375" t="s">
        <v>52</v>
      </c>
    </row>
    <row r="36" spans="1:4" ht="14.3">
      <c r="A36" s="376" t="s">
        <v>137</v>
      </c>
      <c r="B36" s="376" t="s">
        <v>393</v>
      </c>
      <c r="C36" s="376" t="s">
        <v>39</v>
      </c>
      <c r="D36" s="375" t="s">
        <v>52</v>
      </c>
    </row>
    <row r="37" spans="1:4" ht="14.3">
      <c r="A37" s="376" t="s">
        <v>137</v>
      </c>
      <c r="B37" s="376" t="s">
        <v>393</v>
      </c>
      <c r="C37" s="376" t="s">
        <v>40</v>
      </c>
      <c r="D37" s="375" t="s">
        <v>52</v>
      </c>
    </row>
    <row r="38" spans="1:4" ht="14.3">
      <c r="A38" s="376" t="s">
        <v>137</v>
      </c>
      <c r="B38" s="376" t="s">
        <v>393</v>
      </c>
      <c r="C38" s="376" t="s">
        <v>41</v>
      </c>
      <c r="D38" s="375" t="s">
        <v>52</v>
      </c>
    </row>
    <row r="39" spans="1:4" ht="14.3">
      <c r="A39" s="376" t="s">
        <v>137</v>
      </c>
      <c r="B39" s="376" t="s">
        <v>393</v>
      </c>
      <c r="C39" s="242" t="s">
        <v>42</v>
      </c>
      <c r="D39" s="375" t="s">
        <v>52</v>
      </c>
    </row>
    <row r="40" spans="1:4" ht="14.3">
      <c r="A40" s="274" t="s">
        <v>137</v>
      </c>
      <c r="B40" s="274" t="s">
        <v>394</v>
      </c>
      <c r="C40" s="274" t="s">
        <v>46</v>
      </c>
      <c r="D40" s="284">
        <v>1890</v>
      </c>
    </row>
    <row r="41" spans="1:4" ht="14.3">
      <c r="A41" s="376" t="s">
        <v>137</v>
      </c>
      <c r="B41" s="376" t="s">
        <v>394</v>
      </c>
      <c r="C41" s="376" t="s">
        <v>199</v>
      </c>
      <c r="D41" s="375">
        <f>+D40+83</f>
        <v>1973</v>
      </c>
    </row>
    <row r="42" spans="1:4" ht="14.3">
      <c r="A42" s="376" t="s">
        <v>137</v>
      </c>
      <c r="B42" s="376" t="s">
        <v>394</v>
      </c>
      <c r="C42" s="376" t="s">
        <v>200</v>
      </c>
      <c r="D42" s="375">
        <f>+D40+83</f>
        <v>1973</v>
      </c>
    </row>
    <row r="43" spans="1:4" ht="14.3">
      <c r="A43" s="376" t="s">
        <v>137</v>
      </c>
      <c r="B43" s="376" t="s">
        <v>394</v>
      </c>
      <c r="C43" s="238" t="s">
        <v>395</v>
      </c>
      <c r="D43" s="375">
        <f>+D40+17</f>
        <v>1907</v>
      </c>
    </row>
    <row r="44" spans="1:4" ht="14.3">
      <c r="A44" s="274" t="s">
        <v>137</v>
      </c>
      <c r="B44" s="274" t="s">
        <v>396</v>
      </c>
      <c r="C44" s="376" t="s">
        <v>38</v>
      </c>
      <c r="D44" s="284">
        <v>1813</v>
      </c>
    </row>
    <row r="45" spans="1:4" ht="14.3">
      <c r="A45" s="376" t="s">
        <v>137</v>
      </c>
      <c r="B45" s="376" t="s">
        <v>396</v>
      </c>
      <c r="C45" s="376" t="s">
        <v>39</v>
      </c>
      <c r="D45" s="375">
        <f>+D44</f>
        <v>1813</v>
      </c>
    </row>
    <row r="46" spans="1:4" ht="14.3">
      <c r="A46" s="376" t="s">
        <v>137</v>
      </c>
      <c r="B46" s="376" t="s">
        <v>396</v>
      </c>
      <c r="C46" s="376" t="s">
        <v>40</v>
      </c>
      <c r="D46" s="375">
        <f>+D44+83</f>
        <v>1896</v>
      </c>
    </row>
    <row r="47" spans="1:4" ht="14.3">
      <c r="A47" s="376" t="s">
        <v>137</v>
      </c>
      <c r="B47" s="376" t="s">
        <v>396</v>
      </c>
      <c r="C47" s="376" t="s">
        <v>41</v>
      </c>
      <c r="D47" s="375">
        <f>+D44+83</f>
        <v>1896</v>
      </c>
    </row>
    <row r="48" spans="1:4" ht="14.3">
      <c r="A48" s="238" t="s">
        <v>137</v>
      </c>
      <c r="B48" s="238" t="s">
        <v>396</v>
      </c>
      <c r="C48" s="242" t="s">
        <v>42</v>
      </c>
      <c r="D48" s="240">
        <f>+D44+17</f>
        <v>1830</v>
      </c>
    </row>
    <row r="49" spans="1:2" ht="16.3">
      <c r="A49" s="370" t="s">
        <v>584</v>
      </c>
    </row>
    <row r="50" spans="1:2" ht="16.3">
      <c r="A50" s="370" t="s">
        <v>585</v>
      </c>
    </row>
    <row r="51" spans="1:2" ht="16.3">
      <c r="A51" s="371" t="s">
        <v>504</v>
      </c>
    </row>
    <row r="52" spans="1:2" ht="16.3">
      <c r="A52" s="371" t="s">
        <v>505</v>
      </c>
    </row>
    <row r="53" spans="1:2" ht="16.3">
      <c r="A53" s="372" t="s">
        <v>388</v>
      </c>
    </row>
    <row r="54" spans="1:2">
      <c r="A54" s="1" t="s">
        <v>391</v>
      </c>
    </row>
    <row r="56" spans="1:2" ht="14.3">
      <c r="A56" s="282" t="s">
        <v>583</v>
      </c>
      <c r="B56" s="28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topLeftCell="A4" workbookViewId="0">
      <selection activeCell="D34" sqref="D34"/>
    </sheetView>
  </sheetViews>
  <sheetFormatPr defaultColWidth="9.125" defaultRowHeight="12.9"/>
  <cols>
    <col min="1" max="1" width="16.125" style="1" customWidth="1"/>
    <col min="2" max="2" width="21.125" style="1" customWidth="1"/>
    <col min="3" max="3" width="20.625" style="1" customWidth="1"/>
    <col min="4" max="6" width="11" style="1" customWidth="1"/>
    <col min="7" max="16384" width="9.125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229</v>
      </c>
    </row>
    <row r="5" spans="1:6">
      <c r="A5" s="1" t="s">
        <v>23</v>
      </c>
      <c r="B5" s="1" t="s">
        <v>443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454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3" spans="1:6">
      <c r="A13" s="245" t="s">
        <v>35</v>
      </c>
      <c r="B13" s="223" t="s">
        <v>36</v>
      </c>
      <c r="C13" s="223" t="s">
        <v>37</v>
      </c>
      <c r="D13" s="246">
        <v>44671</v>
      </c>
      <c r="E13" s="246">
        <v>44743</v>
      </c>
      <c r="F13" s="246">
        <v>44805</v>
      </c>
    </row>
    <row r="14" spans="1:6">
      <c r="A14" s="247"/>
      <c r="B14" s="159"/>
      <c r="C14" s="159"/>
      <c r="D14" s="237">
        <v>44742</v>
      </c>
      <c r="E14" s="237">
        <v>44804</v>
      </c>
      <c r="F14" s="237">
        <v>44915</v>
      </c>
    </row>
    <row r="15" spans="1:6">
      <c r="A15" s="248" t="s">
        <v>49</v>
      </c>
      <c r="B15" s="248" t="s">
        <v>177</v>
      </c>
      <c r="C15" s="248" t="s">
        <v>38</v>
      </c>
      <c r="D15" s="209">
        <v>169</v>
      </c>
      <c r="E15" s="209">
        <v>250</v>
      </c>
      <c r="F15" s="209">
        <v>170</v>
      </c>
    </row>
    <row r="16" spans="1:6">
      <c r="A16" s="247" t="s">
        <v>49</v>
      </c>
      <c r="B16" s="207" t="s">
        <v>177</v>
      </c>
      <c r="C16" s="207" t="s">
        <v>39</v>
      </c>
      <c r="D16" s="209">
        <f>+D15</f>
        <v>169</v>
      </c>
      <c r="E16" s="209">
        <f>+E15</f>
        <v>250</v>
      </c>
      <c r="F16" s="209">
        <f>+F15</f>
        <v>170</v>
      </c>
    </row>
    <row r="17" spans="1:6">
      <c r="A17" s="247" t="s">
        <v>49</v>
      </c>
      <c r="B17" s="207" t="s">
        <v>177</v>
      </c>
      <c r="C17" s="207" t="s">
        <v>40</v>
      </c>
      <c r="D17" s="209">
        <f>+D15+48</f>
        <v>217</v>
      </c>
      <c r="E17" s="209">
        <f>+E15+48</f>
        <v>298</v>
      </c>
      <c r="F17" s="209">
        <f>+F15+48</f>
        <v>218</v>
      </c>
    </row>
    <row r="18" spans="1:6">
      <c r="A18" s="247" t="s">
        <v>49</v>
      </c>
      <c r="B18" s="207" t="s">
        <v>177</v>
      </c>
      <c r="C18" s="207" t="s">
        <v>41</v>
      </c>
      <c r="D18" s="209">
        <f>+D15+32</f>
        <v>201</v>
      </c>
      <c r="E18" s="209">
        <f>+E15+32</f>
        <v>282</v>
      </c>
      <c r="F18" s="209">
        <f>+F15+32</f>
        <v>202</v>
      </c>
    </row>
    <row r="19" spans="1:6">
      <c r="A19" s="238" t="s">
        <v>49</v>
      </c>
      <c r="B19" s="207" t="s">
        <v>177</v>
      </c>
      <c r="C19" s="238" t="s">
        <v>42</v>
      </c>
      <c r="D19" s="239">
        <f>+D15+32</f>
        <v>201</v>
      </c>
      <c r="E19" s="239">
        <f>+E15+32</f>
        <v>282</v>
      </c>
      <c r="F19" s="239">
        <f>+F15+32</f>
        <v>202</v>
      </c>
    </row>
    <row r="20" spans="1:6">
      <c r="A20" s="248" t="s">
        <v>49</v>
      </c>
      <c r="B20" s="248" t="s">
        <v>448</v>
      </c>
      <c r="C20" s="248" t="s">
        <v>38</v>
      </c>
      <c r="D20" s="209">
        <v>212</v>
      </c>
      <c r="E20" s="209">
        <v>332</v>
      </c>
      <c r="F20" s="209">
        <v>213</v>
      </c>
    </row>
    <row r="21" spans="1:6">
      <c r="A21" s="247" t="s">
        <v>49</v>
      </c>
      <c r="B21" s="207" t="s">
        <v>448</v>
      </c>
      <c r="C21" s="207" t="s">
        <v>39</v>
      </c>
      <c r="D21" s="209">
        <f>+D20</f>
        <v>212</v>
      </c>
      <c r="E21" s="209">
        <f>+E20</f>
        <v>332</v>
      </c>
      <c r="F21" s="209">
        <f>+F20</f>
        <v>213</v>
      </c>
    </row>
    <row r="22" spans="1:6">
      <c r="A22" s="247" t="s">
        <v>49</v>
      </c>
      <c r="B22" s="207" t="s">
        <v>448</v>
      </c>
      <c r="C22" s="207" t="s">
        <v>40</v>
      </c>
      <c r="D22" s="209">
        <f>+D20+48</f>
        <v>260</v>
      </c>
      <c r="E22" s="209">
        <f>+E20+48</f>
        <v>380</v>
      </c>
      <c r="F22" s="209">
        <f>+F20+48</f>
        <v>261</v>
      </c>
    </row>
    <row r="23" spans="1:6">
      <c r="A23" s="247" t="s">
        <v>49</v>
      </c>
      <c r="B23" s="207" t="s">
        <v>448</v>
      </c>
      <c r="C23" s="207" t="s">
        <v>41</v>
      </c>
      <c r="D23" s="209">
        <f>+D20+32</f>
        <v>244</v>
      </c>
      <c r="E23" s="209">
        <f>+E20+32</f>
        <v>364</v>
      </c>
      <c r="F23" s="209">
        <f>+F20+32</f>
        <v>245</v>
      </c>
    </row>
    <row r="24" spans="1:6">
      <c r="A24" s="238" t="s">
        <v>49</v>
      </c>
      <c r="B24" s="238" t="s">
        <v>448</v>
      </c>
      <c r="C24" s="238" t="s">
        <v>42</v>
      </c>
      <c r="D24" s="239">
        <f>+D20+32</f>
        <v>244</v>
      </c>
      <c r="E24" s="239">
        <f>+E20+32</f>
        <v>364</v>
      </c>
      <c r="F24" s="239">
        <f>+F20+32</f>
        <v>245</v>
      </c>
    </row>
    <row r="25" spans="1:6">
      <c r="A25" s="248" t="s">
        <v>47</v>
      </c>
      <c r="B25" s="248" t="s">
        <v>449</v>
      </c>
      <c r="C25" s="248" t="s">
        <v>38</v>
      </c>
      <c r="D25" s="209">
        <v>257</v>
      </c>
      <c r="E25" s="209">
        <v>428</v>
      </c>
      <c r="F25" s="209">
        <v>258</v>
      </c>
    </row>
    <row r="26" spans="1:6">
      <c r="A26" s="247" t="s">
        <v>47</v>
      </c>
      <c r="B26" s="207" t="s">
        <v>449</v>
      </c>
      <c r="C26" s="207" t="s">
        <v>39</v>
      </c>
      <c r="D26" s="209">
        <f>+D25</f>
        <v>257</v>
      </c>
      <c r="E26" s="209">
        <f>+E25</f>
        <v>428</v>
      </c>
      <c r="F26" s="209">
        <f>+F25</f>
        <v>258</v>
      </c>
    </row>
    <row r="27" spans="1:6">
      <c r="A27" s="247" t="s">
        <v>47</v>
      </c>
      <c r="B27" s="207" t="s">
        <v>449</v>
      </c>
      <c r="C27" s="207" t="s">
        <v>40</v>
      </c>
      <c r="D27" s="209">
        <f>+D25+48</f>
        <v>305</v>
      </c>
      <c r="E27" s="209">
        <f>+E25+48</f>
        <v>476</v>
      </c>
      <c r="F27" s="209">
        <f>+F25+48</f>
        <v>306</v>
      </c>
    </row>
    <row r="28" spans="1:6">
      <c r="A28" s="247" t="s">
        <v>47</v>
      </c>
      <c r="B28" s="207" t="s">
        <v>450</v>
      </c>
      <c r="C28" s="207" t="s">
        <v>41</v>
      </c>
      <c r="D28" s="209">
        <f>+D25+32</f>
        <v>289</v>
      </c>
      <c r="E28" s="209">
        <f>+E25+32</f>
        <v>460</v>
      </c>
      <c r="F28" s="209">
        <f>+F25+32</f>
        <v>290</v>
      </c>
    </row>
    <row r="29" spans="1:6">
      <c r="A29" s="238" t="s">
        <v>47</v>
      </c>
      <c r="B29" s="238" t="s">
        <v>449</v>
      </c>
      <c r="C29" s="238" t="s">
        <v>42</v>
      </c>
      <c r="D29" s="239">
        <f>+D25+32</f>
        <v>289</v>
      </c>
      <c r="E29" s="239">
        <f>+E25+32</f>
        <v>460</v>
      </c>
      <c r="F29" s="239">
        <f>+F25+32</f>
        <v>290</v>
      </c>
    </row>
    <row r="30" spans="1:6" ht="14.3">
      <c r="A30" s="248" t="s">
        <v>47</v>
      </c>
      <c r="B30" s="248" t="s">
        <v>451</v>
      </c>
      <c r="C30" s="248" t="s">
        <v>46</v>
      </c>
      <c r="D30" s="209">
        <v>468</v>
      </c>
      <c r="E30" s="214">
        <v>713</v>
      </c>
      <c r="F30" s="209">
        <v>468</v>
      </c>
    </row>
    <row r="31" spans="1:6">
      <c r="A31" s="247" t="s">
        <v>47</v>
      </c>
      <c r="B31" s="207" t="s">
        <v>451</v>
      </c>
      <c r="C31" s="207" t="s">
        <v>199</v>
      </c>
      <c r="D31" s="209">
        <f>+D30+48</f>
        <v>516</v>
      </c>
      <c r="E31" s="209">
        <f>+E30+48</f>
        <v>761</v>
      </c>
      <c r="F31" s="209">
        <f>+F30+48</f>
        <v>516</v>
      </c>
    </row>
    <row r="32" spans="1:6">
      <c r="A32" s="247" t="s">
        <v>47</v>
      </c>
      <c r="B32" s="207" t="s">
        <v>451</v>
      </c>
      <c r="C32" s="207" t="s">
        <v>200</v>
      </c>
      <c r="D32" s="209">
        <f>+D30+32</f>
        <v>500</v>
      </c>
      <c r="E32" s="209">
        <f>+E30+32</f>
        <v>745</v>
      </c>
      <c r="F32" s="209">
        <f>+F30+32</f>
        <v>500</v>
      </c>
    </row>
    <row r="33" spans="1:6">
      <c r="A33" s="238" t="s">
        <v>47</v>
      </c>
      <c r="B33" s="238" t="s">
        <v>451</v>
      </c>
      <c r="C33" s="238" t="s">
        <v>50</v>
      </c>
      <c r="D33" s="239">
        <f>+D30+32</f>
        <v>500</v>
      </c>
      <c r="E33" s="239">
        <f>+E30+32</f>
        <v>745</v>
      </c>
      <c r="F33" s="239">
        <f>+F30+32</f>
        <v>500</v>
      </c>
    </row>
    <row r="34" spans="1:6" ht="14.3">
      <c r="A34" s="48" t="s">
        <v>446</v>
      </c>
    </row>
    <row r="35" spans="1:6">
      <c r="A35" s="249" t="s">
        <v>447</v>
      </c>
    </row>
    <row r="36" spans="1:6">
      <c r="A36" s="249" t="s">
        <v>425</v>
      </c>
    </row>
    <row r="37" spans="1:6">
      <c r="A37" s="1" t="s">
        <v>426</v>
      </c>
    </row>
    <row r="38" spans="1:6">
      <c r="A38" s="1" t="s">
        <v>452</v>
      </c>
    </row>
    <row r="40" spans="1:6">
      <c r="A40" s="210"/>
    </row>
    <row r="42" spans="1:6" ht="14.3">
      <c r="A42" s="52" t="s">
        <v>453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4"/>
  <sheetViews>
    <sheetView workbookViewId="0"/>
  </sheetViews>
  <sheetFormatPr defaultColWidth="9.125" defaultRowHeight="12.9"/>
  <cols>
    <col min="1" max="1" width="19.125" style="1" customWidth="1"/>
    <col min="2" max="2" width="22.625" style="1" customWidth="1"/>
    <col min="3" max="3" width="19.375" style="1" customWidth="1"/>
    <col min="4" max="6" width="11.375" style="1" customWidth="1"/>
    <col min="7" max="16384" width="9.125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229</v>
      </c>
    </row>
    <row r="5" spans="1:6">
      <c r="A5" s="1" t="s">
        <v>23</v>
      </c>
      <c r="B5" s="1" t="s">
        <v>554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166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3" spans="1:6">
      <c r="A13" s="276" t="s">
        <v>35</v>
      </c>
      <c r="B13" s="225" t="s">
        <v>36</v>
      </c>
      <c r="C13" s="280" t="s">
        <v>37</v>
      </c>
      <c r="D13" s="228">
        <v>44727</v>
      </c>
      <c r="E13" s="228">
        <v>44757</v>
      </c>
      <c r="F13" s="228">
        <v>44805</v>
      </c>
    </row>
    <row r="14" spans="1:6">
      <c r="A14" s="281"/>
      <c r="B14" s="238"/>
      <c r="C14" s="159"/>
      <c r="D14" s="237">
        <v>44756</v>
      </c>
      <c r="E14" s="237">
        <v>44804</v>
      </c>
      <c r="F14" s="237">
        <v>44895</v>
      </c>
    </row>
    <row r="15" spans="1:6">
      <c r="A15" s="207" t="s">
        <v>44</v>
      </c>
      <c r="B15" s="207" t="s">
        <v>555</v>
      </c>
      <c r="C15" s="207" t="s">
        <v>38</v>
      </c>
      <c r="D15" s="209">
        <v>196</v>
      </c>
      <c r="E15" s="209">
        <v>228</v>
      </c>
      <c r="F15" s="209">
        <v>196</v>
      </c>
    </row>
    <row r="16" spans="1:6">
      <c r="A16" s="207" t="s">
        <v>45</v>
      </c>
      <c r="B16" s="207" t="s">
        <v>555</v>
      </c>
      <c r="C16" s="207" t="s">
        <v>39</v>
      </c>
      <c r="D16" s="209">
        <f>+D15</f>
        <v>196</v>
      </c>
      <c r="E16" s="209">
        <f>+E15</f>
        <v>228</v>
      </c>
      <c r="F16" s="209">
        <f>+F15</f>
        <v>196</v>
      </c>
    </row>
    <row r="17" spans="1:7">
      <c r="A17" s="207" t="s">
        <v>44</v>
      </c>
      <c r="B17" s="207" t="s">
        <v>555</v>
      </c>
      <c r="C17" s="207" t="s">
        <v>40</v>
      </c>
      <c r="D17" s="209">
        <f>+D15+71</f>
        <v>267</v>
      </c>
      <c r="E17" s="209">
        <f>+E15+71</f>
        <v>299</v>
      </c>
      <c r="F17" s="209">
        <f>+F15+71</f>
        <v>267</v>
      </c>
    </row>
    <row r="18" spans="1:7">
      <c r="A18" s="207" t="s">
        <v>44</v>
      </c>
      <c r="B18" s="207" t="s">
        <v>555</v>
      </c>
      <c r="C18" s="207" t="s">
        <v>41</v>
      </c>
      <c r="D18" s="209">
        <f>+D15+40</f>
        <v>236</v>
      </c>
      <c r="E18" s="209">
        <f>+E15+40</f>
        <v>268</v>
      </c>
      <c r="F18" s="209">
        <f>+F15+40</f>
        <v>236</v>
      </c>
    </row>
    <row r="19" spans="1:7" ht="14.3">
      <c r="A19" s="238" t="s">
        <v>44</v>
      </c>
      <c r="B19" s="238" t="s">
        <v>555</v>
      </c>
      <c r="C19" s="242" t="s">
        <v>42</v>
      </c>
      <c r="D19" s="239">
        <f>+D15+16</f>
        <v>212</v>
      </c>
      <c r="E19" s="239">
        <f>+E15+16</f>
        <v>244</v>
      </c>
      <c r="F19" s="239">
        <f>+F15+16</f>
        <v>212</v>
      </c>
    </row>
    <row r="20" spans="1:7">
      <c r="A20" s="207" t="s">
        <v>47</v>
      </c>
      <c r="B20" s="207" t="s">
        <v>560</v>
      </c>
      <c r="C20" s="207" t="s">
        <v>38</v>
      </c>
      <c r="D20" s="209">
        <v>264</v>
      </c>
      <c r="E20" s="209">
        <v>296</v>
      </c>
      <c r="F20" s="209">
        <v>264</v>
      </c>
    </row>
    <row r="21" spans="1:7">
      <c r="A21" s="207" t="s">
        <v>47</v>
      </c>
      <c r="B21" s="207" t="s">
        <v>560</v>
      </c>
      <c r="C21" s="207" t="s">
        <v>39</v>
      </c>
      <c r="D21" s="209">
        <f>+D20</f>
        <v>264</v>
      </c>
      <c r="E21" s="209">
        <f>+E20</f>
        <v>296</v>
      </c>
      <c r="F21" s="209">
        <f>+F20</f>
        <v>264</v>
      </c>
    </row>
    <row r="22" spans="1:7">
      <c r="A22" s="207" t="s">
        <v>47</v>
      </c>
      <c r="B22" s="207" t="s">
        <v>560</v>
      </c>
      <c r="C22" s="207" t="s">
        <v>40</v>
      </c>
      <c r="D22" s="209">
        <f>+D20+71</f>
        <v>335</v>
      </c>
      <c r="E22" s="209">
        <f>+E20+71</f>
        <v>367</v>
      </c>
      <c r="F22" s="209">
        <f>+F20+71</f>
        <v>335</v>
      </c>
    </row>
    <row r="23" spans="1:7">
      <c r="A23" s="207" t="s">
        <v>47</v>
      </c>
      <c r="B23" s="207" t="s">
        <v>560</v>
      </c>
      <c r="C23" s="207" t="s">
        <v>41</v>
      </c>
      <c r="D23" s="209">
        <f>+D20+43</f>
        <v>307</v>
      </c>
      <c r="E23" s="209">
        <f>+E20+43</f>
        <v>339</v>
      </c>
      <c r="F23" s="209">
        <f>+F20+43</f>
        <v>307</v>
      </c>
    </row>
    <row r="24" spans="1:7" ht="14.3">
      <c r="A24" s="238" t="s">
        <v>47</v>
      </c>
      <c r="B24" s="238" t="s">
        <v>560</v>
      </c>
      <c r="C24" s="242" t="s">
        <v>42</v>
      </c>
      <c r="D24" s="239">
        <f>+D20+23</f>
        <v>287</v>
      </c>
      <c r="E24" s="239">
        <f>+E20+23</f>
        <v>319</v>
      </c>
      <c r="F24" s="239">
        <f>+F20+23</f>
        <v>287</v>
      </c>
    </row>
    <row r="25" spans="1:7">
      <c r="A25" s="207" t="s">
        <v>47</v>
      </c>
      <c r="B25" s="207" t="s">
        <v>561</v>
      </c>
      <c r="C25" s="207" t="s">
        <v>38</v>
      </c>
      <c r="D25" s="209">
        <v>354</v>
      </c>
      <c r="E25" s="209">
        <v>388</v>
      </c>
      <c r="F25" s="209">
        <v>354</v>
      </c>
    </row>
    <row r="26" spans="1:7">
      <c r="A26" s="207" t="s">
        <v>47</v>
      </c>
      <c r="B26" s="207" t="s">
        <v>561</v>
      </c>
      <c r="C26" s="207" t="s">
        <v>40</v>
      </c>
      <c r="D26" s="209">
        <f>+D25+71</f>
        <v>425</v>
      </c>
      <c r="E26" s="209">
        <f>+E25+153</f>
        <v>541</v>
      </c>
      <c r="F26" s="209">
        <f>+F25+153</f>
        <v>507</v>
      </c>
    </row>
    <row r="27" spans="1:7">
      <c r="A27" s="207" t="s">
        <v>47</v>
      </c>
      <c r="B27" s="207" t="s">
        <v>561</v>
      </c>
      <c r="C27" s="207" t="s">
        <v>41</v>
      </c>
      <c r="D27" s="209">
        <f>+D25+40</f>
        <v>394</v>
      </c>
      <c r="E27" s="209">
        <f>+E25+43</f>
        <v>431</v>
      </c>
      <c r="F27" s="209">
        <f>+F25+43</f>
        <v>397</v>
      </c>
    </row>
    <row r="28" spans="1:7" ht="14.3">
      <c r="A28" s="238" t="s">
        <v>47</v>
      </c>
      <c r="B28" s="238" t="s">
        <v>561</v>
      </c>
      <c r="C28" s="242" t="s">
        <v>42</v>
      </c>
      <c r="D28" s="239">
        <f>+D25+16</f>
        <v>370</v>
      </c>
      <c r="E28" s="239">
        <f>+E25+23</f>
        <v>411</v>
      </c>
      <c r="F28" s="239">
        <f>+F25+23</f>
        <v>377</v>
      </c>
    </row>
    <row r="29" spans="1:7">
      <c r="A29" s="207" t="s">
        <v>47</v>
      </c>
      <c r="B29" s="207" t="s">
        <v>283</v>
      </c>
      <c r="C29" s="207" t="s">
        <v>38</v>
      </c>
      <c r="D29" s="209">
        <v>482</v>
      </c>
      <c r="E29" s="209">
        <v>515</v>
      </c>
      <c r="F29" s="209">
        <v>482</v>
      </c>
    </row>
    <row r="30" spans="1:7">
      <c r="A30" s="207" t="s">
        <v>47</v>
      </c>
      <c r="B30" s="207" t="s">
        <v>283</v>
      </c>
      <c r="C30" s="207" t="s">
        <v>40</v>
      </c>
      <c r="D30" s="209">
        <f>+D29+71</f>
        <v>553</v>
      </c>
      <c r="E30" s="209">
        <f>+E29+71</f>
        <v>586</v>
      </c>
      <c r="F30" s="209">
        <f>+F29+71</f>
        <v>553</v>
      </c>
    </row>
    <row r="31" spans="1:7">
      <c r="A31" s="207" t="s">
        <v>47</v>
      </c>
      <c r="B31" s="207" t="s">
        <v>283</v>
      </c>
      <c r="C31" s="207" t="s">
        <v>41</v>
      </c>
      <c r="D31" s="209">
        <f>+D29+40</f>
        <v>522</v>
      </c>
      <c r="E31" s="209">
        <f>+E29+40</f>
        <v>555</v>
      </c>
      <c r="F31" s="209">
        <f>+F29+40</f>
        <v>522</v>
      </c>
    </row>
    <row r="32" spans="1:7" ht="14.3">
      <c r="A32" s="238" t="s">
        <v>47</v>
      </c>
      <c r="B32" s="238" t="s">
        <v>283</v>
      </c>
      <c r="C32" s="242" t="s">
        <v>42</v>
      </c>
      <c r="D32" s="239">
        <f>+D29+16</f>
        <v>498</v>
      </c>
      <c r="E32" s="239">
        <f>+E29+16</f>
        <v>531</v>
      </c>
      <c r="F32" s="239">
        <f>+F29+16</f>
        <v>498</v>
      </c>
      <c r="G32" s="1" t="s">
        <v>562</v>
      </c>
    </row>
    <row r="33" spans="1:6">
      <c r="A33" s="207" t="s">
        <v>47</v>
      </c>
      <c r="B33" s="207" t="s">
        <v>563</v>
      </c>
      <c r="C33" s="225" t="s">
        <v>46</v>
      </c>
      <c r="D33" s="209">
        <v>563</v>
      </c>
      <c r="E33" s="209">
        <v>598</v>
      </c>
      <c r="F33" s="209">
        <v>563</v>
      </c>
    </row>
    <row r="34" spans="1:6">
      <c r="A34" s="207" t="s">
        <v>47</v>
      </c>
      <c r="B34" s="207" t="s">
        <v>563</v>
      </c>
      <c r="C34" s="207" t="s">
        <v>199</v>
      </c>
      <c r="D34" s="209">
        <f>+D33+71</f>
        <v>634</v>
      </c>
      <c r="E34" s="209">
        <f>+E33+71</f>
        <v>669</v>
      </c>
      <c r="F34" s="209">
        <f>+F33+71</f>
        <v>634</v>
      </c>
    </row>
    <row r="35" spans="1:6">
      <c r="A35" s="207" t="s">
        <v>47</v>
      </c>
      <c r="B35" s="207" t="s">
        <v>563</v>
      </c>
      <c r="C35" s="207" t="s">
        <v>200</v>
      </c>
      <c r="D35" s="209">
        <f>+D33+40</f>
        <v>603</v>
      </c>
      <c r="E35" s="209">
        <f>+E33+40</f>
        <v>638</v>
      </c>
      <c r="F35" s="209">
        <f>+F33+40</f>
        <v>603</v>
      </c>
    </row>
    <row r="36" spans="1:6">
      <c r="A36" s="238" t="s">
        <v>47</v>
      </c>
      <c r="B36" s="238" t="s">
        <v>563</v>
      </c>
      <c r="C36" s="238" t="s">
        <v>50</v>
      </c>
      <c r="D36" s="239">
        <f>+D33+16</f>
        <v>579</v>
      </c>
      <c r="E36" s="239">
        <f>+E33+16</f>
        <v>614</v>
      </c>
      <c r="F36" s="239">
        <f>+F33+16</f>
        <v>579</v>
      </c>
    </row>
    <row r="37" spans="1:6">
      <c r="A37" s="207" t="s">
        <v>47</v>
      </c>
      <c r="B37" s="207" t="s">
        <v>564</v>
      </c>
      <c r="C37" s="225" t="s">
        <v>46</v>
      </c>
      <c r="D37" s="209">
        <v>710</v>
      </c>
      <c r="E37" s="209">
        <v>748</v>
      </c>
      <c r="F37" s="209">
        <v>710</v>
      </c>
    </row>
    <row r="38" spans="1:6">
      <c r="A38" s="207" t="s">
        <v>47</v>
      </c>
      <c r="B38" s="207" t="s">
        <v>564</v>
      </c>
      <c r="C38" s="207" t="s">
        <v>199</v>
      </c>
      <c r="D38" s="209">
        <f>+D37+71</f>
        <v>781</v>
      </c>
      <c r="E38" s="209">
        <f>+E37+71</f>
        <v>819</v>
      </c>
      <c r="F38" s="209">
        <f>+F37+71</f>
        <v>781</v>
      </c>
    </row>
    <row r="39" spans="1:6">
      <c r="A39" s="207" t="s">
        <v>47</v>
      </c>
      <c r="B39" s="207" t="s">
        <v>564</v>
      </c>
      <c r="C39" s="207" t="s">
        <v>200</v>
      </c>
      <c r="D39" s="209">
        <f>+D37+40</f>
        <v>750</v>
      </c>
      <c r="E39" s="209">
        <f>+E37+40</f>
        <v>788</v>
      </c>
      <c r="F39" s="209">
        <f>+F37+40</f>
        <v>750</v>
      </c>
    </row>
    <row r="40" spans="1:6">
      <c r="A40" s="238" t="s">
        <v>47</v>
      </c>
      <c r="B40" s="238" t="s">
        <v>564</v>
      </c>
      <c r="C40" s="238" t="s">
        <v>50</v>
      </c>
      <c r="D40" s="239">
        <f>+D37+16</f>
        <v>726</v>
      </c>
      <c r="E40" s="239">
        <f>+E37+16</f>
        <v>764</v>
      </c>
      <c r="F40" s="239">
        <f>+F37+16</f>
        <v>726</v>
      </c>
    </row>
    <row r="41" spans="1:6">
      <c r="A41" s="335"/>
    </row>
    <row r="42" spans="1:6" s="35" customFormat="1">
      <c r="A42" s="285" t="s">
        <v>556</v>
      </c>
    </row>
    <row r="43" spans="1:6" s="35" customFormat="1">
      <c r="A43" s="285" t="s">
        <v>557</v>
      </c>
    </row>
    <row r="44" spans="1:6" s="35" customFormat="1">
      <c r="A44" s="285" t="s">
        <v>528</v>
      </c>
    </row>
    <row r="45" spans="1:6" s="35" customFormat="1">
      <c r="A45" s="336" t="s">
        <v>535</v>
      </c>
    </row>
    <row r="46" spans="1:6" s="35" customFormat="1">
      <c r="A46" s="285" t="s">
        <v>519</v>
      </c>
    </row>
    <row r="47" spans="1:6" s="35" customFormat="1">
      <c r="A47" s="285" t="s">
        <v>558</v>
      </c>
    </row>
    <row r="48" spans="1:6" s="35" customFormat="1">
      <c r="A48" s="285" t="s">
        <v>559</v>
      </c>
    </row>
    <row r="49" spans="1:2" s="35" customFormat="1"/>
    <row r="50" spans="1:2" s="35" customFormat="1" ht="14.3">
      <c r="A50" s="282" t="s">
        <v>553</v>
      </c>
      <c r="B50" s="283"/>
    </row>
    <row r="51" spans="1:2" s="35" customFormat="1"/>
    <row r="52" spans="1:2" s="35" customFormat="1"/>
    <row r="53" spans="1:2" s="35" customFormat="1"/>
    <row r="54" spans="1:2" s="35" customFormat="1"/>
    <row r="55" spans="1:2" s="35" customFormat="1"/>
    <row r="56" spans="1:2" s="35" customFormat="1"/>
    <row r="57" spans="1:2" s="35" customFormat="1"/>
    <row r="58" spans="1:2" s="35" customFormat="1"/>
    <row r="59" spans="1:2" s="35" customFormat="1"/>
    <row r="60" spans="1:2" s="35" customFormat="1"/>
    <row r="61" spans="1:2" s="35" customFormat="1"/>
    <row r="62" spans="1:2" s="35" customFormat="1"/>
    <row r="63" spans="1:2" s="35" customFormat="1"/>
    <row r="64" spans="1:2" s="35" customFormat="1"/>
    <row r="65" spans="1:1" s="35" customFormat="1"/>
    <row r="66" spans="1:1" s="35" customFormat="1"/>
    <row r="67" spans="1:1" s="35" customFormat="1"/>
    <row r="68" spans="1:1" s="35" customFormat="1"/>
    <row r="69" spans="1:1" s="35" customFormat="1"/>
    <row r="70" spans="1:1" s="35" customFormat="1"/>
    <row r="71" spans="1:1" s="35" customFormat="1"/>
    <row r="72" spans="1:1" s="35" customFormat="1"/>
    <row r="73" spans="1:1">
      <c r="A73" s="35"/>
    </row>
    <row r="74" spans="1:1">
      <c r="A74" s="3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A28" workbookViewId="0">
      <selection activeCell="D13" sqref="D13"/>
    </sheetView>
  </sheetViews>
  <sheetFormatPr defaultColWidth="9.125" defaultRowHeight="12.9"/>
  <cols>
    <col min="1" max="1" width="19.125" style="1" customWidth="1"/>
    <col min="2" max="2" width="22.625" style="1" customWidth="1"/>
    <col min="3" max="3" width="19.375" style="1" customWidth="1"/>
    <col min="4" max="6" width="11.375" style="1" customWidth="1"/>
    <col min="7" max="16384" width="9.125" style="1"/>
  </cols>
  <sheetData>
    <row r="2" spans="1:6">
      <c r="A2" s="1" t="s">
        <v>20</v>
      </c>
      <c r="B2" s="1" t="s">
        <v>21</v>
      </c>
    </row>
    <row r="3" spans="1:6">
      <c r="A3" s="1" t="s">
        <v>22</v>
      </c>
      <c r="B3" s="1" t="s">
        <v>229</v>
      </c>
    </row>
    <row r="4" spans="1:6">
      <c r="A4" s="1" t="s">
        <v>23</v>
      </c>
      <c r="B4" s="1" t="s">
        <v>565</v>
      </c>
    </row>
    <row r="5" spans="1:6">
      <c r="A5" s="1" t="s">
        <v>24</v>
      </c>
      <c r="B5" s="1" t="s">
        <v>25</v>
      </c>
    </row>
    <row r="6" spans="1:6">
      <c r="A6" s="1" t="s">
        <v>26</v>
      </c>
      <c r="B6" s="1" t="s">
        <v>27</v>
      </c>
    </row>
    <row r="7" spans="1:6">
      <c r="A7" s="1" t="s">
        <v>28</v>
      </c>
      <c r="B7" s="1" t="s">
        <v>166</v>
      </c>
    </row>
    <row r="8" spans="1:6">
      <c r="A8" s="1" t="s">
        <v>29</v>
      </c>
      <c r="B8" s="1" t="s">
        <v>30</v>
      </c>
    </row>
    <row r="9" spans="1:6" ht="14.3">
      <c r="A9" s="1" t="s">
        <v>31</v>
      </c>
      <c r="B9" s="29" t="s">
        <v>32</v>
      </c>
    </row>
    <row r="10" spans="1:6">
      <c r="A10" s="1" t="s">
        <v>33</v>
      </c>
      <c r="B10" s="1" t="s">
        <v>34</v>
      </c>
    </row>
    <row r="12" spans="1:6">
      <c r="A12" s="276" t="s">
        <v>35</v>
      </c>
      <c r="B12" s="225" t="s">
        <v>36</v>
      </c>
      <c r="C12" s="280" t="s">
        <v>37</v>
      </c>
      <c r="D12" s="228">
        <v>44737</v>
      </c>
      <c r="E12" s="228">
        <v>44743</v>
      </c>
      <c r="F12" s="228">
        <v>44805</v>
      </c>
    </row>
    <row r="13" spans="1:6">
      <c r="A13" s="281"/>
      <c r="B13" s="238"/>
      <c r="C13" s="159"/>
      <c r="D13" s="237">
        <v>44742</v>
      </c>
      <c r="E13" s="237">
        <v>44804</v>
      </c>
      <c r="F13" s="237">
        <v>44865</v>
      </c>
    </row>
    <row r="14" spans="1:6">
      <c r="A14" s="207" t="s">
        <v>44</v>
      </c>
      <c r="B14" s="207" t="s">
        <v>566</v>
      </c>
      <c r="C14" s="207" t="s">
        <v>38</v>
      </c>
      <c r="D14" s="209">
        <v>85</v>
      </c>
      <c r="E14" s="209">
        <v>99</v>
      </c>
      <c r="F14" s="209">
        <v>86</v>
      </c>
    </row>
    <row r="15" spans="1:6">
      <c r="A15" s="207" t="s">
        <v>45</v>
      </c>
      <c r="B15" s="207" t="s">
        <v>566</v>
      </c>
      <c r="C15" s="207" t="s">
        <v>39</v>
      </c>
      <c r="D15" s="209">
        <f>+D14</f>
        <v>85</v>
      </c>
      <c r="E15" s="209">
        <f>+E14</f>
        <v>99</v>
      </c>
      <c r="F15" s="209">
        <f>+F14</f>
        <v>86</v>
      </c>
    </row>
    <row r="16" spans="1:6">
      <c r="A16" s="207" t="s">
        <v>44</v>
      </c>
      <c r="B16" s="207" t="s">
        <v>566</v>
      </c>
      <c r="C16" s="207" t="s">
        <v>40</v>
      </c>
      <c r="D16" s="209">
        <f>+D14+38</f>
        <v>123</v>
      </c>
      <c r="E16" s="209">
        <f>+E14+38</f>
        <v>137</v>
      </c>
      <c r="F16" s="209">
        <f>+F14+38</f>
        <v>124</v>
      </c>
    </row>
    <row r="17" spans="1:6">
      <c r="A17" s="207" t="s">
        <v>44</v>
      </c>
      <c r="B17" s="207" t="s">
        <v>566</v>
      </c>
      <c r="C17" s="207" t="s">
        <v>41</v>
      </c>
      <c r="D17" s="209">
        <f>+D14+38</f>
        <v>123</v>
      </c>
      <c r="E17" s="209">
        <f>+E14+38</f>
        <v>137</v>
      </c>
      <c r="F17" s="209">
        <f>+F14+38</f>
        <v>124</v>
      </c>
    </row>
    <row r="18" spans="1:6" ht="14.3">
      <c r="A18" s="238" t="s">
        <v>44</v>
      </c>
      <c r="B18" s="238" t="s">
        <v>566</v>
      </c>
      <c r="C18" s="242" t="s">
        <v>567</v>
      </c>
      <c r="D18" s="239">
        <f>+D14+12</f>
        <v>97</v>
      </c>
      <c r="E18" s="239">
        <f>+E14+12</f>
        <v>111</v>
      </c>
      <c r="F18" s="239">
        <f>+F14+12</f>
        <v>98</v>
      </c>
    </row>
    <row r="19" spans="1:6">
      <c r="A19" s="207" t="s">
        <v>44</v>
      </c>
      <c r="B19" s="207" t="s">
        <v>568</v>
      </c>
      <c r="C19" s="207" t="s">
        <v>38</v>
      </c>
      <c r="D19" s="209">
        <v>97</v>
      </c>
      <c r="E19" s="209">
        <v>110</v>
      </c>
      <c r="F19" s="209">
        <v>98</v>
      </c>
    </row>
    <row r="20" spans="1:6">
      <c r="A20" s="207" t="s">
        <v>45</v>
      </c>
      <c r="B20" s="207" t="s">
        <v>568</v>
      </c>
      <c r="C20" s="207" t="s">
        <v>39</v>
      </c>
      <c r="D20" s="209">
        <f>+D19</f>
        <v>97</v>
      </c>
      <c r="E20" s="209">
        <f>+E19</f>
        <v>110</v>
      </c>
      <c r="F20" s="209">
        <f>+F19</f>
        <v>98</v>
      </c>
    </row>
    <row r="21" spans="1:6">
      <c r="A21" s="207" t="s">
        <v>44</v>
      </c>
      <c r="B21" s="207" t="s">
        <v>568</v>
      </c>
      <c r="C21" s="207" t="s">
        <v>40</v>
      </c>
      <c r="D21" s="209">
        <f>+D19+38</f>
        <v>135</v>
      </c>
      <c r="E21" s="209">
        <f>+E19+38</f>
        <v>148</v>
      </c>
      <c r="F21" s="209">
        <f>+F19+38</f>
        <v>136</v>
      </c>
    </row>
    <row r="22" spans="1:6">
      <c r="A22" s="207" t="s">
        <v>44</v>
      </c>
      <c r="B22" s="207" t="s">
        <v>568</v>
      </c>
      <c r="C22" s="207" t="s">
        <v>41</v>
      </c>
      <c r="D22" s="209">
        <f>+D19+38</f>
        <v>135</v>
      </c>
      <c r="E22" s="209">
        <f>+E19+38</f>
        <v>148</v>
      </c>
      <c r="F22" s="209">
        <f>+F19+38</f>
        <v>136</v>
      </c>
    </row>
    <row r="23" spans="1:6" ht="14.3">
      <c r="A23" s="238" t="s">
        <v>44</v>
      </c>
      <c r="B23" s="238" t="s">
        <v>568</v>
      </c>
      <c r="C23" s="242" t="s">
        <v>42</v>
      </c>
      <c r="D23" s="239">
        <f>+D19+12</f>
        <v>109</v>
      </c>
      <c r="E23" s="239">
        <f>+E19+12</f>
        <v>122</v>
      </c>
      <c r="F23" s="239">
        <f>+F19+12</f>
        <v>110</v>
      </c>
    </row>
    <row r="24" spans="1:6">
      <c r="A24" s="207" t="s">
        <v>47</v>
      </c>
      <c r="B24" s="207" t="s">
        <v>264</v>
      </c>
      <c r="C24" s="207" t="s">
        <v>38</v>
      </c>
      <c r="D24" s="209">
        <v>133</v>
      </c>
      <c r="E24" s="209">
        <v>148</v>
      </c>
      <c r="F24" s="209">
        <v>134</v>
      </c>
    </row>
    <row r="25" spans="1:6">
      <c r="A25" s="207" t="s">
        <v>47</v>
      </c>
      <c r="B25" s="207" t="s">
        <v>264</v>
      </c>
      <c r="C25" s="207" t="s">
        <v>39</v>
      </c>
      <c r="D25" s="209">
        <f>+D24</f>
        <v>133</v>
      </c>
      <c r="E25" s="209">
        <f>+E24</f>
        <v>148</v>
      </c>
      <c r="F25" s="209">
        <f>+F24</f>
        <v>134</v>
      </c>
    </row>
    <row r="26" spans="1:6">
      <c r="A26" s="207" t="s">
        <v>47</v>
      </c>
      <c r="B26" s="207" t="s">
        <v>264</v>
      </c>
      <c r="C26" s="207" t="s">
        <v>40</v>
      </c>
      <c r="D26" s="209">
        <f>+D24+38</f>
        <v>171</v>
      </c>
      <c r="E26" s="209">
        <f>+E24+38</f>
        <v>186</v>
      </c>
      <c r="F26" s="209">
        <f>+F24+38</f>
        <v>172</v>
      </c>
    </row>
    <row r="27" spans="1:6">
      <c r="A27" s="207" t="s">
        <v>47</v>
      </c>
      <c r="B27" s="207" t="s">
        <v>264</v>
      </c>
      <c r="C27" s="207" t="s">
        <v>41</v>
      </c>
      <c r="D27" s="209">
        <f>+D24+38</f>
        <v>171</v>
      </c>
      <c r="E27" s="209">
        <f>+E24+38</f>
        <v>186</v>
      </c>
      <c r="F27" s="209">
        <f>+F24+38</f>
        <v>172</v>
      </c>
    </row>
    <row r="28" spans="1:6" ht="14.3">
      <c r="A28" s="238" t="s">
        <v>47</v>
      </c>
      <c r="B28" s="238" t="s">
        <v>264</v>
      </c>
      <c r="C28" s="242" t="s">
        <v>42</v>
      </c>
      <c r="D28" s="239">
        <f>+D24+12</f>
        <v>145</v>
      </c>
      <c r="E28" s="239">
        <f>+E24+12</f>
        <v>160</v>
      </c>
      <c r="F28" s="239">
        <f>+F24+12</f>
        <v>146</v>
      </c>
    </row>
    <row r="29" spans="1:6">
      <c r="A29" s="207" t="s">
        <v>47</v>
      </c>
      <c r="B29" s="207" t="s">
        <v>569</v>
      </c>
      <c r="C29" s="225" t="s">
        <v>46</v>
      </c>
      <c r="D29" s="209">
        <v>203</v>
      </c>
      <c r="E29" s="209">
        <v>218</v>
      </c>
      <c r="F29" s="209">
        <v>205</v>
      </c>
    </row>
    <row r="30" spans="1:6">
      <c r="A30" s="207" t="s">
        <v>47</v>
      </c>
      <c r="B30" s="207" t="s">
        <v>563</v>
      </c>
      <c r="C30" s="207" t="s">
        <v>199</v>
      </c>
      <c r="D30" s="209">
        <f>+D29+38</f>
        <v>241</v>
      </c>
      <c r="E30" s="209">
        <f>+E29+38</f>
        <v>256</v>
      </c>
      <c r="F30" s="209">
        <f>+F29+38</f>
        <v>243</v>
      </c>
    </row>
    <row r="31" spans="1:6">
      <c r="A31" s="207" t="s">
        <v>47</v>
      </c>
      <c r="B31" s="207" t="s">
        <v>563</v>
      </c>
      <c r="C31" s="207" t="s">
        <v>200</v>
      </c>
      <c r="D31" s="209">
        <f>+D29+38</f>
        <v>241</v>
      </c>
      <c r="E31" s="209">
        <f>+E29+38</f>
        <v>256</v>
      </c>
      <c r="F31" s="209">
        <f>+F29+38</f>
        <v>243</v>
      </c>
    </row>
    <row r="32" spans="1:6">
      <c r="A32" s="238" t="s">
        <v>47</v>
      </c>
      <c r="B32" s="238" t="s">
        <v>563</v>
      </c>
      <c r="C32" s="238" t="s">
        <v>50</v>
      </c>
      <c r="D32" s="239">
        <f>+D29+12</f>
        <v>215</v>
      </c>
      <c r="E32" s="239">
        <f>+E29+12</f>
        <v>230</v>
      </c>
      <c r="F32" s="239">
        <f>+F29+12</f>
        <v>217</v>
      </c>
    </row>
    <row r="33" spans="1:6">
      <c r="A33" s="207" t="s">
        <v>47</v>
      </c>
      <c r="B33" s="207" t="s">
        <v>570</v>
      </c>
      <c r="C33" s="207" t="s">
        <v>38</v>
      </c>
      <c r="D33" s="209">
        <v>290</v>
      </c>
      <c r="E33" s="209">
        <v>305</v>
      </c>
      <c r="F33" s="209">
        <v>293</v>
      </c>
    </row>
    <row r="34" spans="1:6">
      <c r="A34" s="207" t="s">
        <v>47</v>
      </c>
      <c r="B34" s="207" t="s">
        <v>570</v>
      </c>
      <c r="C34" s="207" t="s">
        <v>40</v>
      </c>
      <c r="D34" s="209">
        <f>+D33+38</f>
        <v>328</v>
      </c>
      <c r="E34" s="209">
        <f>+E33+38</f>
        <v>343</v>
      </c>
      <c r="F34" s="209">
        <f>+F33+38</f>
        <v>331</v>
      </c>
    </row>
    <row r="35" spans="1:6">
      <c r="A35" s="207" t="s">
        <v>47</v>
      </c>
      <c r="B35" s="207" t="s">
        <v>570</v>
      </c>
      <c r="C35" s="207" t="s">
        <v>41</v>
      </c>
      <c r="D35" s="209">
        <f>+D33+38</f>
        <v>328</v>
      </c>
      <c r="E35" s="209">
        <f>+E33+38</f>
        <v>343</v>
      </c>
      <c r="F35" s="209">
        <f>+F33+38</f>
        <v>331</v>
      </c>
    </row>
    <row r="36" spans="1:6" ht="14.3">
      <c r="A36" s="238" t="s">
        <v>47</v>
      </c>
      <c r="B36" s="238" t="s">
        <v>570</v>
      </c>
      <c r="C36" s="242" t="s">
        <v>42</v>
      </c>
      <c r="D36" s="239">
        <f>+D33+12</f>
        <v>302</v>
      </c>
      <c r="E36" s="239">
        <f>+E33+12</f>
        <v>317</v>
      </c>
      <c r="F36" s="239">
        <f>+F33+12</f>
        <v>305</v>
      </c>
    </row>
    <row r="37" spans="1:6">
      <c r="A37" s="335"/>
    </row>
    <row r="38" spans="1:6" s="35" customFormat="1">
      <c r="A38" s="285" t="s">
        <v>556</v>
      </c>
    </row>
    <row r="39" spans="1:6" s="35" customFormat="1">
      <c r="A39" s="285" t="s">
        <v>441</v>
      </c>
    </row>
    <row r="40" spans="1:6" s="35" customFormat="1">
      <c r="A40" s="285" t="s">
        <v>440</v>
      </c>
    </row>
    <row r="41" spans="1:6" s="35" customFormat="1">
      <c r="A41" s="336" t="s">
        <v>519</v>
      </c>
    </row>
    <row r="42" spans="1:6" s="35" customFormat="1">
      <c r="A42" s="285" t="s">
        <v>571</v>
      </c>
    </row>
    <row r="43" spans="1:6" s="35" customFormat="1" ht="14.3">
      <c r="A43" s="29"/>
    </row>
    <row r="44" spans="1:6" s="35" customFormat="1"/>
    <row r="45" spans="1:6" s="35" customFormat="1"/>
    <row r="46" spans="1:6" s="35" customFormat="1" ht="14.3">
      <c r="A46" s="282" t="s">
        <v>553</v>
      </c>
      <c r="B46" s="283"/>
    </row>
    <row r="47" spans="1:6" s="35" customFormat="1"/>
    <row r="48" spans="1:6" s="35" customFormat="1"/>
    <row r="49" s="35" customFormat="1"/>
    <row r="50" s="35" customFormat="1"/>
    <row r="51" s="35" customFormat="1"/>
    <row r="52" s="35" customFormat="1"/>
    <row r="53" s="35" customFormat="1"/>
    <row r="54" s="35" customFormat="1"/>
    <row r="55" s="35" customFormat="1"/>
    <row r="56" s="35" customFormat="1"/>
    <row r="57" s="35" customFormat="1"/>
    <row r="58" s="35" customFormat="1"/>
    <row r="59" s="35" customFormat="1"/>
    <row r="60" s="35" customFormat="1"/>
    <row r="61" s="35" customFormat="1"/>
    <row r="62" s="35" customFormat="1"/>
    <row r="63" s="35" customFormat="1"/>
    <row r="64" s="35" customFormat="1"/>
    <row r="65" spans="1:1" s="35" customFormat="1"/>
    <row r="66" spans="1:1">
      <c r="A66" s="35"/>
    </row>
    <row r="67" spans="1:1">
      <c r="A67" s="3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2"/>
  <sheetViews>
    <sheetView workbookViewId="0"/>
  </sheetViews>
  <sheetFormatPr defaultRowHeight="12.9"/>
  <cols>
    <col min="1" max="1" width="15.375" style="1" customWidth="1"/>
    <col min="2" max="2" width="24.5" style="1" customWidth="1"/>
    <col min="3" max="3" width="22.625" style="1" customWidth="1"/>
    <col min="4" max="4" width="11.625" style="34" customWidth="1"/>
    <col min="5" max="7" width="11.625" style="1" customWidth="1"/>
    <col min="8" max="252" width="9" style="1"/>
    <col min="253" max="253" width="13.125" style="1" customWidth="1"/>
    <col min="254" max="254" width="27.375" style="1" customWidth="1"/>
    <col min="255" max="255" width="22.625" style="1" customWidth="1"/>
    <col min="256" max="256" width="10.125" style="1" customWidth="1"/>
    <col min="257" max="257" width="11.625" style="1" customWidth="1"/>
    <col min="258" max="258" width="11.125" style="1" customWidth="1"/>
    <col min="259" max="259" width="10.625" style="1" customWidth="1"/>
    <col min="260" max="260" width="12.625" style="1" customWidth="1"/>
    <col min="261" max="261" width="12.25" style="1" customWidth="1"/>
    <col min="262" max="508" width="9" style="1"/>
    <col min="509" max="509" width="13.125" style="1" customWidth="1"/>
    <col min="510" max="510" width="27.375" style="1" customWidth="1"/>
    <col min="511" max="511" width="22.625" style="1" customWidth="1"/>
    <col min="512" max="512" width="10.125" style="1" customWidth="1"/>
    <col min="513" max="513" width="11.625" style="1" customWidth="1"/>
    <col min="514" max="514" width="11.125" style="1" customWidth="1"/>
    <col min="515" max="515" width="10.625" style="1" customWidth="1"/>
    <col min="516" max="516" width="12.625" style="1" customWidth="1"/>
    <col min="517" max="517" width="12.25" style="1" customWidth="1"/>
    <col min="518" max="764" width="9" style="1"/>
    <col min="765" max="765" width="13.125" style="1" customWidth="1"/>
    <col min="766" max="766" width="27.375" style="1" customWidth="1"/>
    <col min="767" max="767" width="22.625" style="1" customWidth="1"/>
    <col min="768" max="768" width="10.125" style="1" customWidth="1"/>
    <col min="769" max="769" width="11.625" style="1" customWidth="1"/>
    <col min="770" max="770" width="11.125" style="1" customWidth="1"/>
    <col min="771" max="771" width="10.625" style="1" customWidth="1"/>
    <col min="772" max="772" width="12.625" style="1" customWidth="1"/>
    <col min="773" max="773" width="12.25" style="1" customWidth="1"/>
    <col min="774" max="1020" width="9" style="1"/>
    <col min="1021" max="1021" width="13.125" style="1" customWidth="1"/>
    <col min="1022" max="1022" width="27.375" style="1" customWidth="1"/>
    <col min="1023" max="1023" width="22.625" style="1" customWidth="1"/>
    <col min="1024" max="1024" width="10.125" style="1" customWidth="1"/>
    <col min="1025" max="1025" width="11.625" style="1" customWidth="1"/>
    <col min="1026" max="1026" width="11.125" style="1" customWidth="1"/>
    <col min="1027" max="1027" width="10.625" style="1" customWidth="1"/>
    <col min="1028" max="1028" width="12.625" style="1" customWidth="1"/>
    <col min="1029" max="1029" width="12.25" style="1" customWidth="1"/>
    <col min="1030" max="1276" width="9" style="1"/>
    <col min="1277" max="1277" width="13.125" style="1" customWidth="1"/>
    <col min="1278" max="1278" width="27.375" style="1" customWidth="1"/>
    <col min="1279" max="1279" width="22.625" style="1" customWidth="1"/>
    <col min="1280" max="1280" width="10.125" style="1" customWidth="1"/>
    <col min="1281" max="1281" width="11.625" style="1" customWidth="1"/>
    <col min="1282" max="1282" width="11.125" style="1" customWidth="1"/>
    <col min="1283" max="1283" width="10.625" style="1" customWidth="1"/>
    <col min="1284" max="1284" width="12.625" style="1" customWidth="1"/>
    <col min="1285" max="1285" width="12.25" style="1" customWidth="1"/>
    <col min="1286" max="1532" width="9" style="1"/>
    <col min="1533" max="1533" width="13.125" style="1" customWidth="1"/>
    <col min="1534" max="1534" width="27.375" style="1" customWidth="1"/>
    <col min="1535" max="1535" width="22.625" style="1" customWidth="1"/>
    <col min="1536" max="1536" width="10.125" style="1" customWidth="1"/>
    <col min="1537" max="1537" width="11.625" style="1" customWidth="1"/>
    <col min="1538" max="1538" width="11.125" style="1" customWidth="1"/>
    <col min="1539" max="1539" width="10.625" style="1" customWidth="1"/>
    <col min="1540" max="1540" width="12.625" style="1" customWidth="1"/>
    <col min="1541" max="1541" width="12.25" style="1" customWidth="1"/>
    <col min="1542" max="1788" width="9" style="1"/>
    <col min="1789" max="1789" width="13.125" style="1" customWidth="1"/>
    <col min="1790" max="1790" width="27.375" style="1" customWidth="1"/>
    <col min="1791" max="1791" width="22.625" style="1" customWidth="1"/>
    <col min="1792" max="1792" width="10.125" style="1" customWidth="1"/>
    <col min="1793" max="1793" width="11.625" style="1" customWidth="1"/>
    <col min="1794" max="1794" width="11.125" style="1" customWidth="1"/>
    <col min="1795" max="1795" width="10.625" style="1" customWidth="1"/>
    <col min="1796" max="1796" width="12.625" style="1" customWidth="1"/>
    <col min="1797" max="1797" width="12.25" style="1" customWidth="1"/>
    <col min="1798" max="2044" width="9" style="1"/>
    <col min="2045" max="2045" width="13.125" style="1" customWidth="1"/>
    <col min="2046" max="2046" width="27.375" style="1" customWidth="1"/>
    <col min="2047" max="2047" width="22.625" style="1" customWidth="1"/>
    <col min="2048" max="2048" width="10.125" style="1" customWidth="1"/>
    <col min="2049" max="2049" width="11.625" style="1" customWidth="1"/>
    <col min="2050" max="2050" width="11.125" style="1" customWidth="1"/>
    <col min="2051" max="2051" width="10.625" style="1" customWidth="1"/>
    <col min="2052" max="2052" width="12.625" style="1" customWidth="1"/>
    <col min="2053" max="2053" width="12.25" style="1" customWidth="1"/>
    <col min="2054" max="2300" width="9" style="1"/>
    <col min="2301" max="2301" width="13.125" style="1" customWidth="1"/>
    <col min="2302" max="2302" width="27.375" style="1" customWidth="1"/>
    <col min="2303" max="2303" width="22.625" style="1" customWidth="1"/>
    <col min="2304" max="2304" width="10.125" style="1" customWidth="1"/>
    <col min="2305" max="2305" width="11.625" style="1" customWidth="1"/>
    <col min="2306" max="2306" width="11.125" style="1" customWidth="1"/>
    <col min="2307" max="2307" width="10.625" style="1" customWidth="1"/>
    <col min="2308" max="2308" width="12.625" style="1" customWidth="1"/>
    <col min="2309" max="2309" width="12.25" style="1" customWidth="1"/>
    <col min="2310" max="2556" width="9" style="1"/>
    <col min="2557" max="2557" width="13.125" style="1" customWidth="1"/>
    <col min="2558" max="2558" width="27.375" style="1" customWidth="1"/>
    <col min="2559" max="2559" width="22.625" style="1" customWidth="1"/>
    <col min="2560" max="2560" width="10.125" style="1" customWidth="1"/>
    <col min="2561" max="2561" width="11.625" style="1" customWidth="1"/>
    <col min="2562" max="2562" width="11.125" style="1" customWidth="1"/>
    <col min="2563" max="2563" width="10.625" style="1" customWidth="1"/>
    <col min="2564" max="2564" width="12.625" style="1" customWidth="1"/>
    <col min="2565" max="2565" width="12.25" style="1" customWidth="1"/>
    <col min="2566" max="2812" width="9" style="1"/>
    <col min="2813" max="2813" width="13.125" style="1" customWidth="1"/>
    <col min="2814" max="2814" width="27.375" style="1" customWidth="1"/>
    <col min="2815" max="2815" width="22.625" style="1" customWidth="1"/>
    <col min="2816" max="2816" width="10.125" style="1" customWidth="1"/>
    <col min="2817" max="2817" width="11.625" style="1" customWidth="1"/>
    <col min="2818" max="2818" width="11.125" style="1" customWidth="1"/>
    <col min="2819" max="2819" width="10.625" style="1" customWidth="1"/>
    <col min="2820" max="2820" width="12.625" style="1" customWidth="1"/>
    <col min="2821" max="2821" width="12.25" style="1" customWidth="1"/>
    <col min="2822" max="3068" width="9" style="1"/>
    <col min="3069" max="3069" width="13.125" style="1" customWidth="1"/>
    <col min="3070" max="3070" width="27.375" style="1" customWidth="1"/>
    <col min="3071" max="3071" width="22.625" style="1" customWidth="1"/>
    <col min="3072" max="3072" width="10.125" style="1" customWidth="1"/>
    <col min="3073" max="3073" width="11.625" style="1" customWidth="1"/>
    <col min="3074" max="3074" width="11.125" style="1" customWidth="1"/>
    <col min="3075" max="3075" width="10.625" style="1" customWidth="1"/>
    <col min="3076" max="3076" width="12.625" style="1" customWidth="1"/>
    <col min="3077" max="3077" width="12.25" style="1" customWidth="1"/>
    <col min="3078" max="3324" width="9" style="1"/>
    <col min="3325" max="3325" width="13.125" style="1" customWidth="1"/>
    <col min="3326" max="3326" width="27.375" style="1" customWidth="1"/>
    <col min="3327" max="3327" width="22.625" style="1" customWidth="1"/>
    <col min="3328" max="3328" width="10.125" style="1" customWidth="1"/>
    <col min="3329" max="3329" width="11.625" style="1" customWidth="1"/>
    <col min="3330" max="3330" width="11.125" style="1" customWidth="1"/>
    <col min="3331" max="3331" width="10.625" style="1" customWidth="1"/>
    <col min="3332" max="3332" width="12.625" style="1" customWidth="1"/>
    <col min="3333" max="3333" width="12.25" style="1" customWidth="1"/>
    <col min="3334" max="3580" width="9" style="1"/>
    <col min="3581" max="3581" width="13.125" style="1" customWidth="1"/>
    <col min="3582" max="3582" width="27.375" style="1" customWidth="1"/>
    <col min="3583" max="3583" width="22.625" style="1" customWidth="1"/>
    <col min="3584" max="3584" width="10.125" style="1" customWidth="1"/>
    <col min="3585" max="3585" width="11.625" style="1" customWidth="1"/>
    <col min="3586" max="3586" width="11.125" style="1" customWidth="1"/>
    <col min="3587" max="3587" width="10.625" style="1" customWidth="1"/>
    <col min="3588" max="3588" width="12.625" style="1" customWidth="1"/>
    <col min="3589" max="3589" width="12.25" style="1" customWidth="1"/>
    <col min="3590" max="3836" width="9" style="1"/>
    <col min="3837" max="3837" width="13.125" style="1" customWidth="1"/>
    <col min="3838" max="3838" width="27.375" style="1" customWidth="1"/>
    <col min="3839" max="3839" width="22.625" style="1" customWidth="1"/>
    <col min="3840" max="3840" width="10.125" style="1" customWidth="1"/>
    <col min="3841" max="3841" width="11.625" style="1" customWidth="1"/>
    <col min="3842" max="3842" width="11.125" style="1" customWidth="1"/>
    <col min="3843" max="3843" width="10.625" style="1" customWidth="1"/>
    <col min="3844" max="3844" width="12.625" style="1" customWidth="1"/>
    <col min="3845" max="3845" width="12.25" style="1" customWidth="1"/>
    <col min="3846" max="4092" width="9" style="1"/>
    <col min="4093" max="4093" width="13.125" style="1" customWidth="1"/>
    <col min="4094" max="4094" width="27.375" style="1" customWidth="1"/>
    <col min="4095" max="4095" width="22.625" style="1" customWidth="1"/>
    <col min="4096" max="4096" width="10.125" style="1" customWidth="1"/>
    <col min="4097" max="4097" width="11.625" style="1" customWidth="1"/>
    <col min="4098" max="4098" width="11.125" style="1" customWidth="1"/>
    <col min="4099" max="4099" width="10.625" style="1" customWidth="1"/>
    <col min="4100" max="4100" width="12.625" style="1" customWidth="1"/>
    <col min="4101" max="4101" width="12.25" style="1" customWidth="1"/>
    <col min="4102" max="4348" width="9" style="1"/>
    <col min="4349" max="4349" width="13.125" style="1" customWidth="1"/>
    <col min="4350" max="4350" width="27.375" style="1" customWidth="1"/>
    <col min="4351" max="4351" width="22.625" style="1" customWidth="1"/>
    <col min="4352" max="4352" width="10.125" style="1" customWidth="1"/>
    <col min="4353" max="4353" width="11.625" style="1" customWidth="1"/>
    <col min="4354" max="4354" width="11.125" style="1" customWidth="1"/>
    <col min="4355" max="4355" width="10.625" style="1" customWidth="1"/>
    <col min="4356" max="4356" width="12.625" style="1" customWidth="1"/>
    <col min="4357" max="4357" width="12.25" style="1" customWidth="1"/>
    <col min="4358" max="4604" width="9" style="1"/>
    <col min="4605" max="4605" width="13.125" style="1" customWidth="1"/>
    <col min="4606" max="4606" width="27.375" style="1" customWidth="1"/>
    <col min="4607" max="4607" width="22.625" style="1" customWidth="1"/>
    <col min="4608" max="4608" width="10.125" style="1" customWidth="1"/>
    <col min="4609" max="4609" width="11.625" style="1" customWidth="1"/>
    <col min="4610" max="4610" width="11.125" style="1" customWidth="1"/>
    <col min="4611" max="4611" width="10.625" style="1" customWidth="1"/>
    <col min="4612" max="4612" width="12.625" style="1" customWidth="1"/>
    <col min="4613" max="4613" width="12.25" style="1" customWidth="1"/>
    <col min="4614" max="4860" width="9" style="1"/>
    <col min="4861" max="4861" width="13.125" style="1" customWidth="1"/>
    <col min="4862" max="4862" width="27.375" style="1" customWidth="1"/>
    <col min="4863" max="4863" width="22.625" style="1" customWidth="1"/>
    <col min="4864" max="4864" width="10.125" style="1" customWidth="1"/>
    <col min="4865" max="4865" width="11.625" style="1" customWidth="1"/>
    <col min="4866" max="4866" width="11.125" style="1" customWidth="1"/>
    <col min="4867" max="4867" width="10.625" style="1" customWidth="1"/>
    <col min="4868" max="4868" width="12.625" style="1" customWidth="1"/>
    <col min="4869" max="4869" width="12.25" style="1" customWidth="1"/>
    <col min="4870" max="5116" width="9" style="1"/>
    <col min="5117" max="5117" width="13.125" style="1" customWidth="1"/>
    <col min="5118" max="5118" width="27.375" style="1" customWidth="1"/>
    <col min="5119" max="5119" width="22.625" style="1" customWidth="1"/>
    <col min="5120" max="5120" width="10.125" style="1" customWidth="1"/>
    <col min="5121" max="5121" width="11.625" style="1" customWidth="1"/>
    <col min="5122" max="5122" width="11.125" style="1" customWidth="1"/>
    <col min="5123" max="5123" width="10.625" style="1" customWidth="1"/>
    <col min="5124" max="5124" width="12.625" style="1" customWidth="1"/>
    <col min="5125" max="5125" width="12.25" style="1" customWidth="1"/>
    <col min="5126" max="5372" width="9" style="1"/>
    <col min="5373" max="5373" width="13.125" style="1" customWidth="1"/>
    <col min="5374" max="5374" width="27.375" style="1" customWidth="1"/>
    <col min="5375" max="5375" width="22.625" style="1" customWidth="1"/>
    <col min="5376" max="5376" width="10.125" style="1" customWidth="1"/>
    <col min="5377" max="5377" width="11.625" style="1" customWidth="1"/>
    <col min="5378" max="5378" width="11.125" style="1" customWidth="1"/>
    <col min="5379" max="5379" width="10.625" style="1" customWidth="1"/>
    <col min="5380" max="5380" width="12.625" style="1" customWidth="1"/>
    <col min="5381" max="5381" width="12.25" style="1" customWidth="1"/>
    <col min="5382" max="5628" width="9" style="1"/>
    <col min="5629" max="5629" width="13.125" style="1" customWidth="1"/>
    <col min="5630" max="5630" width="27.375" style="1" customWidth="1"/>
    <col min="5631" max="5631" width="22.625" style="1" customWidth="1"/>
    <col min="5632" max="5632" width="10.125" style="1" customWidth="1"/>
    <col min="5633" max="5633" width="11.625" style="1" customWidth="1"/>
    <col min="5634" max="5634" width="11.125" style="1" customWidth="1"/>
    <col min="5635" max="5635" width="10.625" style="1" customWidth="1"/>
    <col min="5636" max="5636" width="12.625" style="1" customWidth="1"/>
    <col min="5637" max="5637" width="12.25" style="1" customWidth="1"/>
    <col min="5638" max="5884" width="9" style="1"/>
    <col min="5885" max="5885" width="13.125" style="1" customWidth="1"/>
    <col min="5886" max="5886" width="27.375" style="1" customWidth="1"/>
    <col min="5887" max="5887" width="22.625" style="1" customWidth="1"/>
    <col min="5888" max="5888" width="10.125" style="1" customWidth="1"/>
    <col min="5889" max="5889" width="11.625" style="1" customWidth="1"/>
    <col min="5890" max="5890" width="11.125" style="1" customWidth="1"/>
    <col min="5891" max="5891" width="10.625" style="1" customWidth="1"/>
    <col min="5892" max="5892" width="12.625" style="1" customWidth="1"/>
    <col min="5893" max="5893" width="12.25" style="1" customWidth="1"/>
    <col min="5894" max="6140" width="9" style="1"/>
    <col min="6141" max="6141" width="13.125" style="1" customWidth="1"/>
    <col min="6142" max="6142" width="27.375" style="1" customWidth="1"/>
    <col min="6143" max="6143" width="22.625" style="1" customWidth="1"/>
    <col min="6144" max="6144" width="10.125" style="1" customWidth="1"/>
    <col min="6145" max="6145" width="11.625" style="1" customWidth="1"/>
    <col min="6146" max="6146" width="11.125" style="1" customWidth="1"/>
    <col min="6147" max="6147" width="10.625" style="1" customWidth="1"/>
    <col min="6148" max="6148" width="12.625" style="1" customWidth="1"/>
    <col min="6149" max="6149" width="12.25" style="1" customWidth="1"/>
    <col min="6150" max="6396" width="9" style="1"/>
    <col min="6397" max="6397" width="13.125" style="1" customWidth="1"/>
    <col min="6398" max="6398" width="27.375" style="1" customWidth="1"/>
    <col min="6399" max="6399" width="22.625" style="1" customWidth="1"/>
    <col min="6400" max="6400" width="10.125" style="1" customWidth="1"/>
    <col min="6401" max="6401" width="11.625" style="1" customWidth="1"/>
    <col min="6402" max="6402" width="11.125" style="1" customWidth="1"/>
    <col min="6403" max="6403" width="10.625" style="1" customWidth="1"/>
    <col min="6404" max="6404" width="12.625" style="1" customWidth="1"/>
    <col min="6405" max="6405" width="12.25" style="1" customWidth="1"/>
    <col min="6406" max="6652" width="9" style="1"/>
    <col min="6653" max="6653" width="13.125" style="1" customWidth="1"/>
    <col min="6654" max="6654" width="27.375" style="1" customWidth="1"/>
    <col min="6655" max="6655" width="22.625" style="1" customWidth="1"/>
    <col min="6656" max="6656" width="10.125" style="1" customWidth="1"/>
    <col min="6657" max="6657" width="11.625" style="1" customWidth="1"/>
    <col min="6658" max="6658" width="11.125" style="1" customWidth="1"/>
    <col min="6659" max="6659" width="10.625" style="1" customWidth="1"/>
    <col min="6660" max="6660" width="12.625" style="1" customWidth="1"/>
    <col min="6661" max="6661" width="12.25" style="1" customWidth="1"/>
    <col min="6662" max="6908" width="9" style="1"/>
    <col min="6909" max="6909" width="13.125" style="1" customWidth="1"/>
    <col min="6910" max="6910" width="27.375" style="1" customWidth="1"/>
    <col min="6911" max="6911" width="22.625" style="1" customWidth="1"/>
    <col min="6912" max="6912" width="10.125" style="1" customWidth="1"/>
    <col min="6913" max="6913" width="11.625" style="1" customWidth="1"/>
    <col min="6914" max="6914" width="11.125" style="1" customWidth="1"/>
    <col min="6915" max="6915" width="10.625" style="1" customWidth="1"/>
    <col min="6916" max="6916" width="12.625" style="1" customWidth="1"/>
    <col min="6917" max="6917" width="12.25" style="1" customWidth="1"/>
    <col min="6918" max="7164" width="9" style="1"/>
    <col min="7165" max="7165" width="13.125" style="1" customWidth="1"/>
    <col min="7166" max="7166" width="27.375" style="1" customWidth="1"/>
    <col min="7167" max="7167" width="22.625" style="1" customWidth="1"/>
    <col min="7168" max="7168" width="10.125" style="1" customWidth="1"/>
    <col min="7169" max="7169" width="11.625" style="1" customWidth="1"/>
    <col min="7170" max="7170" width="11.125" style="1" customWidth="1"/>
    <col min="7171" max="7171" width="10.625" style="1" customWidth="1"/>
    <col min="7172" max="7172" width="12.625" style="1" customWidth="1"/>
    <col min="7173" max="7173" width="12.25" style="1" customWidth="1"/>
    <col min="7174" max="7420" width="9" style="1"/>
    <col min="7421" max="7421" width="13.125" style="1" customWidth="1"/>
    <col min="7422" max="7422" width="27.375" style="1" customWidth="1"/>
    <col min="7423" max="7423" width="22.625" style="1" customWidth="1"/>
    <col min="7424" max="7424" width="10.125" style="1" customWidth="1"/>
    <col min="7425" max="7425" width="11.625" style="1" customWidth="1"/>
    <col min="7426" max="7426" width="11.125" style="1" customWidth="1"/>
    <col min="7427" max="7427" width="10.625" style="1" customWidth="1"/>
    <col min="7428" max="7428" width="12.625" style="1" customWidth="1"/>
    <col min="7429" max="7429" width="12.25" style="1" customWidth="1"/>
    <col min="7430" max="7676" width="9" style="1"/>
    <col min="7677" max="7677" width="13.125" style="1" customWidth="1"/>
    <col min="7678" max="7678" width="27.375" style="1" customWidth="1"/>
    <col min="7679" max="7679" width="22.625" style="1" customWidth="1"/>
    <col min="7680" max="7680" width="10.125" style="1" customWidth="1"/>
    <col min="7681" max="7681" width="11.625" style="1" customWidth="1"/>
    <col min="7682" max="7682" width="11.125" style="1" customWidth="1"/>
    <col min="7683" max="7683" width="10.625" style="1" customWidth="1"/>
    <col min="7684" max="7684" width="12.625" style="1" customWidth="1"/>
    <col min="7685" max="7685" width="12.25" style="1" customWidth="1"/>
    <col min="7686" max="7932" width="9" style="1"/>
    <col min="7933" max="7933" width="13.125" style="1" customWidth="1"/>
    <col min="7934" max="7934" width="27.375" style="1" customWidth="1"/>
    <col min="7935" max="7935" width="22.625" style="1" customWidth="1"/>
    <col min="7936" max="7936" width="10.125" style="1" customWidth="1"/>
    <col min="7937" max="7937" width="11.625" style="1" customWidth="1"/>
    <col min="7938" max="7938" width="11.125" style="1" customWidth="1"/>
    <col min="7939" max="7939" width="10.625" style="1" customWidth="1"/>
    <col min="7940" max="7940" width="12.625" style="1" customWidth="1"/>
    <col min="7941" max="7941" width="12.25" style="1" customWidth="1"/>
    <col min="7942" max="8188" width="9" style="1"/>
    <col min="8189" max="8189" width="13.125" style="1" customWidth="1"/>
    <col min="8190" max="8190" width="27.375" style="1" customWidth="1"/>
    <col min="8191" max="8191" width="22.625" style="1" customWidth="1"/>
    <col min="8192" max="8192" width="10.125" style="1" customWidth="1"/>
    <col min="8193" max="8193" width="11.625" style="1" customWidth="1"/>
    <col min="8194" max="8194" width="11.125" style="1" customWidth="1"/>
    <col min="8195" max="8195" width="10.625" style="1" customWidth="1"/>
    <col min="8196" max="8196" width="12.625" style="1" customWidth="1"/>
    <col min="8197" max="8197" width="12.25" style="1" customWidth="1"/>
    <col min="8198" max="8444" width="9" style="1"/>
    <col min="8445" max="8445" width="13.125" style="1" customWidth="1"/>
    <col min="8446" max="8446" width="27.375" style="1" customWidth="1"/>
    <col min="8447" max="8447" width="22.625" style="1" customWidth="1"/>
    <col min="8448" max="8448" width="10.125" style="1" customWidth="1"/>
    <col min="8449" max="8449" width="11.625" style="1" customWidth="1"/>
    <col min="8450" max="8450" width="11.125" style="1" customWidth="1"/>
    <col min="8451" max="8451" width="10.625" style="1" customWidth="1"/>
    <col min="8452" max="8452" width="12.625" style="1" customWidth="1"/>
    <col min="8453" max="8453" width="12.25" style="1" customWidth="1"/>
    <col min="8454" max="8700" width="9" style="1"/>
    <col min="8701" max="8701" width="13.125" style="1" customWidth="1"/>
    <col min="8702" max="8702" width="27.375" style="1" customWidth="1"/>
    <col min="8703" max="8703" width="22.625" style="1" customWidth="1"/>
    <col min="8704" max="8704" width="10.125" style="1" customWidth="1"/>
    <col min="8705" max="8705" width="11.625" style="1" customWidth="1"/>
    <col min="8706" max="8706" width="11.125" style="1" customWidth="1"/>
    <col min="8707" max="8707" width="10.625" style="1" customWidth="1"/>
    <col min="8708" max="8708" width="12.625" style="1" customWidth="1"/>
    <col min="8709" max="8709" width="12.25" style="1" customWidth="1"/>
    <col min="8710" max="8956" width="9" style="1"/>
    <col min="8957" max="8957" width="13.125" style="1" customWidth="1"/>
    <col min="8958" max="8958" width="27.375" style="1" customWidth="1"/>
    <col min="8959" max="8959" width="22.625" style="1" customWidth="1"/>
    <col min="8960" max="8960" width="10.125" style="1" customWidth="1"/>
    <col min="8961" max="8961" width="11.625" style="1" customWidth="1"/>
    <col min="8962" max="8962" width="11.125" style="1" customWidth="1"/>
    <col min="8963" max="8963" width="10.625" style="1" customWidth="1"/>
    <col min="8964" max="8964" width="12.625" style="1" customWidth="1"/>
    <col min="8965" max="8965" width="12.25" style="1" customWidth="1"/>
    <col min="8966" max="9212" width="9" style="1"/>
    <col min="9213" max="9213" width="13.125" style="1" customWidth="1"/>
    <col min="9214" max="9214" width="27.375" style="1" customWidth="1"/>
    <col min="9215" max="9215" width="22.625" style="1" customWidth="1"/>
    <col min="9216" max="9216" width="10.125" style="1" customWidth="1"/>
    <col min="9217" max="9217" width="11.625" style="1" customWidth="1"/>
    <col min="9218" max="9218" width="11.125" style="1" customWidth="1"/>
    <col min="9219" max="9219" width="10.625" style="1" customWidth="1"/>
    <col min="9220" max="9220" width="12.625" style="1" customWidth="1"/>
    <col min="9221" max="9221" width="12.25" style="1" customWidth="1"/>
    <col min="9222" max="9468" width="9" style="1"/>
    <col min="9469" max="9469" width="13.125" style="1" customWidth="1"/>
    <col min="9470" max="9470" width="27.375" style="1" customWidth="1"/>
    <col min="9471" max="9471" width="22.625" style="1" customWidth="1"/>
    <col min="9472" max="9472" width="10.125" style="1" customWidth="1"/>
    <col min="9473" max="9473" width="11.625" style="1" customWidth="1"/>
    <col min="9474" max="9474" width="11.125" style="1" customWidth="1"/>
    <col min="9475" max="9475" width="10.625" style="1" customWidth="1"/>
    <col min="9476" max="9476" width="12.625" style="1" customWidth="1"/>
    <col min="9477" max="9477" width="12.25" style="1" customWidth="1"/>
    <col min="9478" max="9724" width="9" style="1"/>
    <col min="9725" max="9725" width="13.125" style="1" customWidth="1"/>
    <col min="9726" max="9726" width="27.375" style="1" customWidth="1"/>
    <col min="9727" max="9727" width="22.625" style="1" customWidth="1"/>
    <col min="9728" max="9728" width="10.125" style="1" customWidth="1"/>
    <col min="9729" max="9729" width="11.625" style="1" customWidth="1"/>
    <col min="9730" max="9730" width="11.125" style="1" customWidth="1"/>
    <col min="9731" max="9731" width="10.625" style="1" customWidth="1"/>
    <col min="9732" max="9732" width="12.625" style="1" customWidth="1"/>
    <col min="9733" max="9733" width="12.25" style="1" customWidth="1"/>
    <col min="9734" max="9980" width="9" style="1"/>
    <col min="9981" max="9981" width="13.125" style="1" customWidth="1"/>
    <col min="9982" max="9982" width="27.375" style="1" customWidth="1"/>
    <col min="9983" max="9983" width="22.625" style="1" customWidth="1"/>
    <col min="9984" max="9984" width="10.125" style="1" customWidth="1"/>
    <col min="9985" max="9985" width="11.625" style="1" customWidth="1"/>
    <col min="9986" max="9986" width="11.125" style="1" customWidth="1"/>
    <col min="9987" max="9987" width="10.625" style="1" customWidth="1"/>
    <col min="9988" max="9988" width="12.625" style="1" customWidth="1"/>
    <col min="9989" max="9989" width="12.25" style="1" customWidth="1"/>
    <col min="9990" max="10236" width="9" style="1"/>
    <col min="10237" max="10237" width="13.125" style="1" customWidth="1"/>
    <col min="10238" max="10238" width="27.375" style="1" customWidth="1"/>
    <col min="10239" max="10239" width="22.625" style="1" customWidth="1"/>
    <col min="10240" max="10240" width="10.125" style="1" customWidth="1"/>
    <col min="10241" max="10241" width="11.625" style="1" customWidth="1"/>
    <col min="10242" max="10242" width="11.125" style="1" customWidth="1"/>
    <col min="10243" max="10243" width="10.625" style="1" customWidth="1"/>
    <col min="10244" max="10244" width="12.625" style="1" customWidth="1"/>
    <col min="10245" max="10245" width="12.25" style="1" customWidth="1"/>
    <col min="10246" max="10492" width="9" style="1"/>
    <col min="10493" max="10493" width="13.125" style="1" customWidth="1"/>
    <col min="10494" max="10494" width="27.375" style="1" customWidth="1"/>
    <col min="10495" max="10495" width="22.625" style="1" customWidth="1"/>
    <col min="10496" max="10496" width="10.125" style="1" customWidth="1"/>
    <col min="10497" max="10497" width="11.625" style="1" customWidth="1"/>
    <col min="10498" max="10498" width="11.125" style="1" customWidth="1"/>
    <col min="10499" max="10499" width="10.625" style="1" customWidth="1"/>
    <col min="10500" max="10500" width="12.625" style="1" customWidth="1"/>
    <col min="10501" max="10501" width="12.25" style="1" customWidth="1"/>
    <col min="10502" max="10748" width="9" style="1"/>
    <col min="10749" max="10749" width="13.125" style="1" customWidth="1"/>
    <col min="10750" max="10750" width="27.375" style="1" customWidth="1"/>
    <col min="10751" max="10751" width="22.625" style="1" customWidth="1"/>
    <col min="10752" max="10752" width="10.125" style="1" customWidth="1"/>
    <col min="10753" max="10753" width="11.625" style="1" customWidth="1"/>
    <col min="10754" max="10754" width="11.125" style="1" customWidth="1"/>
    <col min="10755" max="10755" width="10.625" style="1" customWidth="1"/>
    <col min="10756" max="10756" width="12.625" style="1" customWidth="1"/>
    <col min="10757" max="10757" width="12.25" style="1" customWidth="1"/>
    <col min="10758" max="11004" width="9" style="1"/>
    <col min="11005" max="11005" width="13.125" style="1" customWidth="1"/>
    <col min="11006" max="11006" width="27.375" style="1" customWidth="1"/>
    <col min="11007" max="11007" width="22.625" style="1" customWidth="1"/>
    <col min="11008" max="11008" width="10.125" style="1" customWidth="1"/>
    <col min="11009" max="11009" width="11.625" style="1" customWidth="1"/>
    <col min="11010" max="11010" width="11.125" style="1" customWidth="1"/>
    <col min="11011" max="11011" width="10.625" style="1" customWidth="1"/>
    <col min="11012" max="11012" width="12.625" style="1" customWidth="1"/>
    <col min="11013" max="11013" width="12.25" style="1" customWidth="1"/>
    <col min="11014" max="11260" width="9" style="1"/>
    <col min="11261" max="11261" width="13.125" style="1" customWidth="1"/>
    <col min="11262" max="11262" width="27.375" style="1" customWidth="1"/>
    <col min="11263" max="11263" width="22.625" style="1" customWidth="1"/>
    <col min="11264" max="11264" width="10.125" style="1" customWidth="1"/>
    <col min="11265" max="11265" width="11.625" style="1" customWidth="1"/>
    <col min="11266" max="11266" width="11.125" style="1" customWidth="1"/>
    <col min="11267" max="11267" width="10.625" style="1" customWidth="1"/>
    <col min="11268" max="11268" width="12.625" style="1" customWidth="1"/>
    <col min="11269" max="11269" width="12.25" style="1" customWidth="1"/>
    <col min="11270" max="11516" width="9" style="1"/>
    <col min="11517" max="11517" width="13.125" style="1" customWidth="1"/>
    <col min="11518" max="11518" width="27.375" style="1" customWidth="1"/>
    <col min="11519" max="11519" width="22.625" style="1" customWidth="1"/>
    <col min="11520" max="11520" width="10.125" style="1" customWidth="1"/>
    <col min="11521" max="11521" width="11.625" style="1" customWidth="1"/>
    <col min="11522" max="11522" width="11.125" style="1" customWidth="1"/>
    <col min="11523" max="11523" width="10.625" style="1" customWidth="1"/>
    <col min="11524" max="11524" width="12.625" style="1" customWidth="1"/>
    <col min="11525" max="11525" width="12.25" style="1" customWidth="1"/>
    <col min="11526" max="11772" width="9" style="1"/>
    <col min="11773" max="11773" width="13.125" style="1" customWidth="1"/>
    <col min="11774" max="11774" width="27.375" style="1" customWidth="1"/>
    <col min="11775" max="11775" width="22.625" style="1" customWidth="1"/>
    <col min="11776" max="11776" width="10.125" style="1" customWidth="1"/>
    <col min="11777" max="11777" width="11.625" style="1" customWidth="1"/>
    <col min="11778" max="11778" width="11.125" style="1" customWidth="1"/>
    <col min="11779" max="11779" width="10.625" style="1" customWidth="1"/>
    <col min="11780" max="11780" width="12.625" style="1" customWidth="1"/>
    <col min="11781" max="11781" width="12.25" style="1" customWidth="1"/>
    <col min="11782" max="12028" width="9" style="1"/>
    <col min="12029" max="12029" width="13.125" style="1" customWidth="1"/>
    <col min="12030" max="12030" width="27.375" style="1" customWidth="1"/>
    <col min="12031" max="12031" width="22.625" style="1" customWidth="1"/>
    <col min="12032" max="12032" width="10.125" style="1" customWidth="1"/>
    <col min="12033" max="12033" width="11.625" style="1" customWidth="1"/>
    <col min="12034" max="12034" width="11.125" style="1" customWidth="1"/>
    <col min="12035" max="12035" width="10.625" style="1" customWidth="1"/>
    <col min="12036" max="12036" width="12.625" style="1" customWidth="1"/>
    <col min="12037" max="12037" width="12.25" style="1" customWidth="1"/>
    <col min="12038" max="12284" width="9" style="1"/>
    <col min="12285" max="12285" width="13.125" style="1" customWidth="1"/>
    <col min="12286" max="12286" width="27.375" style="1" customWidth="1"/>
    <col min="12287" max="12287" width="22.625" style="1" customWidth="1"/>
    <col min="12288" max="12288" width="10.125" style="1" customWidth="1"/>
    <col min="12289" max="12289" width="11.625" style="1" customWidth="1"/>
    <col min="12290" max="12290" width="11.125" style="1" customWidth="1"/>
    <col min="12291" max="12291" width="10.625" style="1" customWidth="1"/>
    <col min="12292" max="12292" width="12.625" style="1" customWidth="1"/>
    <col min="12293" max="12293" width="12.25" style="1" customWidth="1"/>
    <col min="12294" max="12540" width="9" style="1"/>
    <col min="12541" max="12541" width="13.125" style="1" customWidth="1"/>
    <col min="12542" max="12542" width="27.375" style="1" customWidth="1"/>
    <col min="12543" max="12543" width="22.625" style="1" customWidth="1"/>
    <col min="12544" max="12544" width="10.125" style="1" customWidth="1"/>
    <col min="12545" max="12545" width="11.625" style="1" customWidth="1"/>
    <col min="12546" max="12546" width="11.125" style="1" customWidth="1"/>
    <col min="12547" max="12547" width="10.625" style="1" customWidth="1"/>
    <col min="12548" max="12548" width="12.625" style="1" customWidth="1"/>
    <col min="12549" max="12549" width="12.25" style="1" customWidth="1"/>
    <col min="12550" max="12796" width="9" style="1"/>
    <col min="12797" max="12797" width="13.125" style="1" customWidth="1"/>
    <col min="12798" max="12798" width="27.375" style="1" customWidth="1"/>
    <col min="12799" max="12799" width="22.625" style="1" customWidth="1"/>
    <col min="12800" max="12800" width="10.125" style="1" customWidth="1"/>
    <col min="12801" max="12801" width="11.625" style="1" customWidth="1"/>
    <col min="12802" max="12802" width="11.125" style="1" customWidth="1"/>
    <col min="12803" max="12803" width="10.625" style="1" customWidth="1"/>
    <col min="12804" max="12804" width="12.625" style="1" customWidth="1"/>
    <col min="12805" max="12805" width="12.25" style="1" customWidth="1"/>
    <col min="12806" max="13052" width="9" style="1"/>
    <col min="13053" max="13053" width="13.125" style="1" customWidth="1"/>
    <col min="13054" max="13054" width="27.375" style="1" customWidth="1"/>
    <col min="13055" max="13055" width="22.625" style="1" customWidth="1"/>
    <col min="13056" max="13056" width="10.125" style="1" customWidth="1"/>
    <col min="13057" max="13057" width="11.625" style="1" customWidth="1"/>
    <col min="13058" max="13058" width="11.125" style="1" customWidth="1"/>
    <col min="13059" max="13059" width="10.625" style="1" customWidth="1"/>
    <col min="13060" max="13060" width="12.625" style="1" customWidth="1"/>
    <col min="13061" max="13061" width="12.25" style="1" customWidth="1"/>
    <col min="13062" max="13308" width="9" style="1"/>
    <col min="13309" max="13309" width="13.125" style="1" customWidth="1"/>
    <col min="13310" max="13310" width="27.375" style="1" customWidth="1"/>
    <col min="13311" max="13311" width="22.625" style="1" customWidth="1"/>
    <col min="13312" max="13312" width="10.125" style="1" customWidth="1"/>
    <col min="13313" max="13313" width="11.625" style="1" customWidth="1"/>
    <col min="13314" max="13314" width="11.125" style="1" customWidth="1"/>
    <col min="13315" max="13315" width="10.625" style="1" customWidth="1"/>
    <col min="13316" max="13316" width="12.625" style="1" customWidth="1"/>
    <col min="13317" max="13317" width="12.25" style="1" customWidth="1"/>
    <col min="13318" max="13564" width="9" style="1"/>
    <col min="13565" max="13565" width="13.125" style="1" customWidth="1"/>
    <col min="13566" max="13566" width="27.375" style="1" customWidth="1"/>
    <col min="13567" max="13567" width="22.625" style="1" customWidth="1"/>
    <col min="13568" max="13568" width="10.125" style="1" customWidth="1"/>
    <col min="13569" max="13569" width="11.625" style="1" customWidth="1"/>
    <col min="13570" max="13570" width="11.125" style="1" customWidth="1"/>
    <col min="13571" max="13571" width="10.625" style="1" customWidth="1"/>
    <col min="13572" max="13572" width="12.625" style="1" customWidth="1"/>
    <col min="13573" max="13573" width="12.25" style="1" customWidth="1"/>
    <col min="13574" max="13820" width="9" style="1"/>
    <col min="13821" max="13821" width="13.125" style="1" customWidth="1"/>
    <col min="13822" max="13822" width="27.375" style="1" customWidth="1"/>
    <col min="13823" max="13823" width="22.625" style="1" customWidth="1"/>
    <col min="13824" max="13824" width="10.125" style="1" customWidth="1"/>
    <col min="13825" max="13825" width="11.625" style="1" customWidth="1"/>
    <col min="13826" max="13826" width="11.125" style="1" customWidth="1"/>
    <col min="13827" max="13827" width="10.625" style="1" customWidth="1"/>
    <col min="13828" max="13828" width="12.625" style="1" customWidth="1"/>
    <col min="13829" max="13829" width="12.25" style="1" customWidth="1"/>
    <col min="13830" max="14076" width="9" style="1"/>
    <col min="14077" max="14077" width="13.125" style="1" customWidth="1"/>
    <col min="14078" max="14078" width="27.375" style="1" customWidth="1"/>
    <col min="14079" max="14079" width="22.625" style="1" customWidth="1"/>
    <col min="14080" max="14080" width="10.125" style="1" customWidth="1"/>
    <col min="14081" max="14081" width="11.625" style="1" customWidth="1"/>
    <col min="14082" max="14082" width="11.125" style="1" customWidth="1"/>
    <col min="14083" max="14083" width="10.625" style="1" customWidth="1"/>
    <col min="14084" max="14084" width="12.625" style="1" customWidth="1"/>
    <col min="14085" max="14085" width="12.25" style="1" customWidth="1"/>
    <col min="14086" max="14332" width="9" style="1"/>
    <col min="14333" max="14333" width="13.125" style="1" customWidth="1"/>
    <col min="14334" max="14334" width="27.375" style="1" customWidth="1"/>
    <col min="14335" max="14335" width="22.625" style="1" customWidth="1"/>
    <col min="14336" max="14336" width="10.125" style="1" customWidth="1"/>
    <col min="14337" max="14337" width="11.625" style="1" customWidth="1"/>
    <col min="14338" max="14338" width="11.125" style="1" customWidth="1"/>
    <col min="14339" max="14339" width="10.625" style="1" customWidth="1"/>
    <col min="14340" max="14340" width="12.625" style="1" customWidth="1"/>
    <col min="14341" max="14341" width="12.25" style="1" customWidth="1"/>
    <col min="14342" max="14588" width="9" style="1"/>
    <col min="14589" max="14589" width="13.125" style="1" customWidth="1"/>
    <col min="14590" max="14590" width="27.375" style="1" customWidth="1"/>
    <col min="14591" max="14591" width="22.625" style="1" customWidth="1"/>
    <col min="14592" max="14592" width="10.125" style="1" customWidth="1"/>
    <col min="14593" max="14593" width="11.625" style="1" customWidth="1"/>
    <col min="14594" max="14594" width="11.125" style="1" customWidth="1"/>
    <col min="14595" max="14595" width="10.625" style="1" customWidth="1"/>
    <col min="14596" max="14596" width="12.625" style="1" customWidth="1"/>
    <col min="14597" max="14597" width="12.25" style="1" customWidth="1"/>
    <col min="14598" max="14844" width="9" style="1"/>
    <col min="14845" max="14845" width="13.125" style="1" customWidth="1"/>
    <col min="14846" max="14846" width="27.375" style="1" customWidth="1"/>
    <col min="14847" max="14847" width="22.625" style="1" customWidth="1"/>
    <col min="14848" max="14848" width="10.125" style="1" customWidth="1"/>
    <col min="14849" max="14849" width="11.625" style="1" customWidth="1"/>
    <col min="14850" max="14850" width="11.125" style="1" customWidth="1"/>
    <col min="14851" max="14851" width="10.625" style="1" customWidth="1"/>
    <col min="14852" max="14852" width="12.625" style="1" customWidth="1"/>
    <col min="14853" max="14853" width="12.25" style="1" customWidth="1"/>
    <col min="14854" max="15100" width="9" style="1"/>
    <col min="15101" max="15101" width="13.125" style="1" customWidth="1"/>
    <col min="15102" max="15102" width="27.375" style="1" customWidth="1"/>
    <col min="15103" max="15103" width="22.625" style="1" customWidth="1"/>
    <col min="15104" max="15104" width="10.125" style="1" customWidth="1"/>
    <col min="15105" max="15105" width="11.625" style="1" customWidth="1"/>
    <col min="15106" max="15106" width="11.125" style="1" customWidth="1"/>
    <col min="15107" max="15107" width="10.625" style="1" customWidth="1"/>
    <col min="15108" max="15108" width="12.625" style="1" customWidth="1"/>
    <col min="15109" max="15109" width="12.25" style="1" customWidth="1"/>
    <col min="15110" max="15356" width="9" style="1"/>
    <col min="15357" max="15357" width="13.125" style="1" customWidth="1"/>
    <col min="15358" max="15358" width="27.375" style="1" customWidth="1"/>
    <col min="15359" max="15359" width="22.625" style="1" customWidth="1"/>
    <col min="15360" max="15360" width="10.125" style="1" customWidth="1"/>
    <col min="15361" max="15361" width="11.625" style="1" customWidth="1"/>
    <col min="15362" max="15362" width="11.125" style="1" customWidth="1"/>
    <col min="15363" max="15363" width="10.625" style="1" customWidth="1"/>
    <col min="15364" max="15364" width="12.625" style="1" customWidth="1"/>
    <col min="15365" max="15365" width="12.25" style="1" customWidth="1"/>
    <col min="15366" max="15612" width="9" style="1"/>
    <col min="15613" max="15613" width="13.125" style="1" customWidth="1"/>
    <col min="15614" max="15614" width="27.375" style="1" customWidth="1"/>
    <col min="15615" max="15615" width="22.625" style="1" customWidth="1"/>
    <col min="15616" max="15616" width="10.125" style="1" customWidth="1"/>
    <col min="15617" max="15617" width="11.625" style="1" customWidth="1"/>
    <col min="15618" max="15618" width="11.125" style="1" customWidth="1"/>
    <col min="15619" max="15619" width="10.625" style="1" customWidth="1"/>
    <col min="15620" max="15620" width="12.625" style="1" customWidth="1"/>
    <col min="15621" max="15621" width="12.25" style="1" customWidth="1"/>
    <col min="15622" max="15868" width="9" style="1"/>
    <col min="15869" max="15869" width="13.125" style="1" customWidth="1"/>
    <col min="15870" max="15870" width="27.375" style="1" customWidth="1"/>
    <col min="15871" max="15871" width="22.625" style="1" customWidth="1"/>
    <col min="15872" max="15872" width="10.125" style="1" customWidth="1"/>
    <col min="15873" max="15873" width="11.625" style="1" customWidth="1"/>
    <col min="15874" max="15874" width="11.125" style="1" customWidth="1"/>
    <col min="15875" max="15875" width="10.625" style="1" customWidth="1"/>
    <col min="15876" max="15876" width="12.625" style="1" customWidth="1"/>
    <col min="15877" max="15877" width="12.25" style="1" customWidth="1"/>
    <col min="15878" max="16124" width="9" style="1"/>
    <col min="16125" max="16125" width="13.125" style="1" customWidth="1"/>
    <col min="16126" max="16126" width="27.375" style="1" customWidth="1"/>
    <col min="16127" max="16127" width="22.625" style="1" customWidth="1"/>
    <col min="16128" max="16128" width="10.125" style="1" customWidth="1"/>
    <col min="16129" max="16129" width="11.625" style="1" customWidth="1"/>
    <col min="16130" max="16130" width="11.125" style="1" customWidth="1"/>
    <col min="16131" max="16131" width="10.625" style="1" customWidth="1"/>
    <col min="16132" max="16132" width="12.625" style="1" customWidth="1"/>
    <col min="16133" max="16133" width="12.25" style="1" customWidth="1"/>
    <col min="16134" max="16384" width="9" style="1"/>
  </cols>
  <sheetData>
    <row r="2" spans="1:6">
      <c r="A2" s="1" t="s">
        <v>20</v>
      </c>
      <c r="B2" s="1" t="s">
        <v>21</v>
      </c>
    </row>
    <row r="3" spans="1:6">
      <c r="A3" s="1" t="s">
        <v>22</v>
      </c>
      <c r="B3" s="1" t="s">
        <v>229</v>
      </c>
    </row>
    <row r="4" spans="1:6">
      <c r="A4" s="1" t="s">
        <v>23</v>
      </c>
      <c r="B4" s="1" t="s">
        <v>731</v>
      </c>
    </row>
    <row r="5" spans="1:6">
      <c r="A5" s="1" t="s">
        <v>24</v>
      </c>
      <c r="B5" s="1" t="s">
        <v>25</v>
      </c>
    </row>
    <row r="6" spans="1:6">
      <c r="A6" s="1" t="s">
        <v>26</v>
      </c>
      <c r="B6" s="1" t="s">
        <v>27</v>
      </c>
    </row>
    <row r="7" spans="1:6">
      <c r="A7" s="1" t="s">
        <v>28</v>
      </c>
      <c r="B7" s="1" t="s">
        <v>896</v>
      </c>
    </row>
    <row r="8" spans="1:6">
      <c r="A8" s="1" t="s">
        <v>29</v>
      </c>
      <c r="B8" s="1" t="s">
        <v>30</v>
      </c>
    </row>
    <row r="9" spans="1:6" ht="14.3">
      <c r="A9" s="1" t="s">
        <v>31</v>
      </c>
      <c r="B9" s="29" t="s">
        <v>32</v>
      </c>
    </row>
    <row r="10" spans="1:6">
      <c r="A10" s="1" t="s">
        <v>33</v>
      </c>
      <c r="B10" s="1" t="s">
        <v>34</v>
      </c>
    </row>
    <row r="12" spans="1:6">
      <c r="A12" s="743" t="s">
        <v>35</v>
      </c>
      <c r="B12" s="564" t="s">
        <v>36</v>
      </c>
      <c r="C12" s="564" t="s">
        <v>37</v>
      </c>
      <c r="D12" s="748">
        <v>45214</v>
      </c>
      <c r="E12" s="748">
        <v>45281</v>
      </c>
      <c r="F12" s="748">
        <v>45298</v>
      </c>
    </row>
    <row r="13" spans="1:6">
      <c r="A13" s="247"/>
      <c r="B13" s="159"/>
      <c r="C13" s="159"/>
      <c r="D13" s="740">
        <v>45280</v>
      </c>
      <c r="E13" s="740">
        <v>45297</v>
      </c>
      <c r="F13" s="740">
        <v>45382</v>
      </c>
    </row>
    <row r="14" spans="1:6">
      <c r="A14" s="744" t="s">
        <v>759</v>
      </c>
      <c r="B14" s="744" t="s">
        <v>732</v>
      </c>
      <c r="C14" s="744" t="s">
        <v>38</v>
      </c>
      <c r="D14" s="554">
        <v>575</v>
      </c>
      <c r="E14" s="554">
        <v>683</v>
      </c>
      <c r="F14" s="554">
        <v>579</v>
      </c>
    </row>
    <row r="15" spans="1:6">
      <c r="A15" s="247" t="s">
        <v>760</v>
      </c>
      <c r="B15" s="553" t="s">
        <v>732</v>
      </c>
      <c r="C15" s="553" t="s">
        <v>39</v>
      </c>
      <c r="D15" s="554">
        <f>+D14</f>
        <v>575</v>
      </c>
      <c r="E15" s="554">
        <f>+E14</f>
        <v>683</v>
      </c>
      <c r="F15" s="554">
        <f>+F14</f>
        <v>579</v>
      </c>
    </row>
    <row r="16" spans="1:6">
      <c r="A16" s="739" t="s">
        <v>759</v>
      </c>
      <c r="B16" s="739" t="s">
        <v>732</v>
      </c>
      <c r="C16" s="739" t="s">
        <v>42</v>
      </c>
      <c r="D16" s="753">
        <f>+D14</f>
        <v>575</v>
      </c>
      <c r="E16" s="753">
        <f>+E14</f>
        <v>683</v>
      </c>
      <c r="F16" s="753">
        <f>+F14</f>
        <v>579</v>
      </c>
    </row>
    <row r="17" spans="1:6">
      <c r="A17" s="744" t="s">
        <v>49</v>
      </c>
      <c r="B17" s="744" t="s">
        <v>761</v>
      </c>
      <c r="C17" s="744" t="s">
        <v>38</v>
      </c>
      <c r="D17" s="554">
        <v>672</v>
      </c>
      <c r="E17" s="554">
        <v>756</v>
      </c>
      <c r="F17" s="554">
        <v>682</v>
      </c>
    </row>
    <row r="18" spans="1:6">
      <c r="A18" s="247" t="s">
        <v>49</v>
      </c>
      <c r="B18" s="553" t="s">
        <v>761</v>
      </c>
      <c r="C18" s="553" t="s">
        <v>39</v>
      </c>
      <c r="D18" s="554">
        <f>+D17</f>
        <v>672</v>
      </c>
      <c r="E18" s="554">
        <f>+E17</f>
        <v>756</v>
      </c>
      <c r="F18" s="554">
        <f>+F17</f>
        <v>682</v>
      </c>
    </row>
    <row r="19" spans="1:6">
      <c r="A19" s="739" t="s">
        <v>49</v>
      </c>
      <c r="B19" s="739" t="s">
        <v>761</v>
      </c>
      <c r="C19" s="739" t="s">
        <v>42</v>
      </c>
      <c r="D19" s="753">
        <f>+D17</f>
        <v>672</v>
      </c>
      <c r="E19" s="753">
        <f>+E17</f>
        <v>756</v>
      </c>
      <c r="F19" s="753">
        <f>+F17</f>
        <v>682</v>
      </c>
    </row>
    <row r="20" spans="1:6">
      <c r="A20" s="744" t="s">
        <v>49</v>
      </c>
      <c r="B20" s="744" t="s">
        <v>762</v>
      </c>
      <c r="C20" s="744" t="s">
        <v>38</v>
      </c>
      <c r="D20" s="554">
        <v>862</v>
      </c>
      <c r="E20" s="554">
        <v>978</v>
      </c>
      <c r="F20" s="554">
        <v>873</v>
      </c>
    </row>
    <row r="21" spans="1:6">
      <c r="A21" s="247" t="s">
        <v>49</v>
      </c>
      <c r="B21" s="553" t="s">
        <v>762</v>
      </c>
      <c r="C21" s="553" t="s">
        <v>40</v>
      </c>
      <c r="D21" s="554">
        <f>+D20+110</f>
        <v>972</v>
      </c>
      <c r="E21" s="554">
        <f>+E20+110</f>
        <v>1088</v>
      </c>
      <c r="F21" s="554">
        <f>+F20+110</f>
        <v>983</v>
      </c>
    </row>
    <row r="22" spans="1:6">
      <c r="A22" s="247" t="s">
        <v>49</v>
      </c>
      <c r="B22" s="553" t="s">
        <v>762</v>
      </c>
      <c r="C22" s="553" t="s">
        <v>41</v>
      </c>
      <c r="D22" s="554">
        <f>+D20+110</f>
        <v>972</v>
      </c>
      <c r="E22" s="554">
        <f>+E20+110</f>
        <v>1088</v>
      </c>
      <c r="F22" s="554">
        <f>+F20+110</f>
        <v>983</v>
      </c>
    </row>
    <row r="23" spans="1:6">
      <c r="A23" s="247" t="s">
        <v>49</v>
      </c>
      <c r="B23" s="739" t="s">
        <v>762</v>
      </c>
      <c r="C23" s="739" t="s">
        <v>42</v>
      </c>
      <c r="D23" s="753">
        <f>+D20</f>
        <v>862</v>
      </c>
      <c r="E23" s="753">
        <f>+E20</f>
        <v>978</v>
      </c>
      <c r="F23" s="753">
        <f>+F20</f>
        <v>873</v>
      </c>
    </row>
    <row r="24" spans="1:6">
      <c r="A24" s="744" t="s">
        <v>47</v>
      </c>
      <c r="B24" s="744" t="s">
        <v>763</v>
      </c>
      <c r="C24" s="744" t="s">
        <v>38</v>
      </c>
      <c r="D24" s="554">
        <v>1214</v>
      </c>
      <c r="E24" s="554">
        <v>1582</v>
      </c>
      <c r="F24" s="554">
        <v>1237</v>
      </c>
    </row>
    <row r="25" spans="1:6">
      <c r="A25" s="247" t="s">
        <v>47</v>
      </c>
      <c r="B25" s="553" t="s">
        <v>763</v>
      </c>
      <c r="C25" s="553" t="s">
        <v>40</v>
      </c>
      <c r="D25" s="554">
        <f>+D24+110</f>
        <v>1324</v>
      </c>
      <c r="E25" s="554">
        <f>+E24+110</f>
        <v>1692</v>
      </c>
      <c r="F25" s="554">
        <f>+F24+110</f>
        <v>1347</v>
      </c>
    </row>
    <row r="26" spans="1:6">
      <c r="A26" s="247" t="s">
        <v>47</v>
      </c>
      <c r="B26" s="553" t="s">
        <v>763</v>
      </c>
      <c r="C26" s="553" t="s">
        <v>41</v>
      </c>
      <c r="D26" s="554">
        <f>+D24+110</f>
        <v>1324</v>
      </c>
      <c r="E26" s="554">
        <f>+E24+110</f>
        <v>1692</v>
      </c>
      <c r="F26" s="554">
        <f>+F24+110</f>
        <v>1347</v>
      </c>
    </row>
    <row r="27" spans="1:6">
      <c r="A27" s="739" t="s">
        <v>47</v>
      </c>
      <c r="B27" s="739" t="s">
        <v>763</v>
      </c>
      <c r="C27" s="739" t="s">
        <v>42</v>
      </c>
      <c r="D27" s="753">
        <f>+D24</f>
        <v>1214</v>
      </c>
      <c r="E27" s="753">
        <f>+E24</f>
        <v>1582</v>
      </c>
      <c r="F27" s="753">
        <f>+F24</f>
        <v>1237</v>
      </c>
    </row>
    <row r="28" spans="1:6">
      <c r="A28" s="744" t="s">
        <v>47</v>
      </c>
      <c r="B28" s="744" t="s">
        <v>764</v>
      </c>
      <c r="C28" s="744" t="s">
        <v>46</v>
      </c>
      <c r="D28" s="554">
        <v>1606</v>
      </c>
      <c r="E28" s="554">
        <v>1958</v>
      </c>
      <c r="F28" s="554">
        <v>1642</v>
      </c>
    </row>
    <row r="29" spans="1:6">
      <c r="A29" s="247" t="s">
        <v>47</v>
      </c>
      <c r="B29" s="553" t="s">
        <v>764</v>
      </c>
      <c r="C29" s="553" t="s">
        <v>199</v>
      </c>
      <c r="D29" s="554">
        <f>+D28+110</f>
        <v>1716</v>
      </c>
      <c r="E29" s="554">
        <f>+E28+110</f>
        <v>2068</v>
      </c>
      <c r="F29" s="554">
        <f>+F28+110</f>
        <v>1752</v>
      </c>
    </row>
    <row r="30" spans="1:6">
      <c r="A30" s="247" t="s">
        <v>47</v>
      </c>
      <c r="B30" s="553" t="s">
        <v>764</v>
      </c>
      <c r="C30" s="553" t="s">
        <v>200</v>
      </c>
      <c r="D30" s="554">
        <f>+D28+110</f>
        <v>1716</v>
      </c>
      <c r="E30" s="554">
        <f>+E28+110</f>
        <v>2068</v>
      </c>
      <c r="F30" s="554">
        <f>+F28+110</f>
        <v>1752</v>
      </c>
    </row>
    <row r="31" spans="1:6">
      <c r="A31" s="739" t="s">
        <v>47</v>
      </c>
      <c r="B31" s="739" t="s">
        <v>764</v>
      </c>
      <c r="C31" s="739" t="s">
        <v>50</v>
      </c>
      <c r="D31" s="753">
        <f>+D28</f>
        <v>1606</v>
      </c>
      <c r="E31" s="753">
        <f>+E28</f>
        <v>1958</v>
      </c>
      <c r="F31" s="753">
        <f>+F28</f>
        <v>1642</v>
      </c>
    </row>
    <row r="32" spans="1:6">
      <c r="A32" s="744" t="s">
        <v>49</v>
      </c>
      <c r="B32" s="744" t="s">
        <v>733</v>
      </c>
      <c r="C32" s="744" t="s">
        <v>46</v>
      </c>
      <c r="D32" s="554">
        <v>3021</v>
      </c>
      <c r="E32" s="554">
        <v>3386</v>
      </c>
      <c r="F32" s="554">
        <v>3059</v>
      </c>
    </row>
    <row r="33" spans="1:6">
      <c r="A33" s="247" t="s">
        <v>49</v>
      </c>
      <c r="B33" s="553" t="s">
        <v>733</v>
      </c>
      <c r="C33" s="553" t="s">
        <v>199</v>
      </c>
      <c r="D33" s="554">
        <f>+D32+110</f>
        <v>3131</v>
      </c>
      <c r="E33" s="554">
        <f>+E32+110</f>
        <v>3496</v>
      </c>
      <c r="F33" s="554">
        <f>+F32+110</f>
        <v>3169</v>
      </c>
    </row>
    <row r="34" spans="1:6">
      <c r="A34" s="247" t="s">
        <v>49</v>
      </c>
      <c r="B34" s="553" t="s">
        <v>733</v>
      </c>
      <c r="C34" s="553" t="s">
        <v>200</v>
      </c>
      <c r="D34" s="554">
        <f>+D32+110</f>
        <v>3131</v>
      </c>
      <c r="E34" s="554">
        <f>+E32+110</f>
        <v>3496</v>
      </c>
      <c r="F34" s="554">
        <f>+F32+110</f>
        <v>3169</v>
      </c>
    </row>
    <row r="35" spans="1:6">
      <c r="A35" s="739" t="s">
        <v>49</v>
      </c>
      <c r="B35" s="739" t="s">
        <v>733</v>
      </c>
      <c r="C35" s="739" t="s">
        <v>50</v>
      </c>
      <c r="D35" s="753">
        <f>+D32</f>
        <v>3021</v>
      </c>
      <c r="E35" s="753">
        <f>+E32</f>
        <v>3386</v>
      </c>
      <c r="F35" s="753">
        <f>+F32</f>
        <v>3059</v>
      </c>
    </row>
    <row r="36" spans="1:6" ht="16.3">
      <c r="A36" s="754" t="s">
        <v>897</v>
      </c>
      <c r="D36" s="1"/>
    </row>
    <row r="37" spans="1:6" ht="16.3">
      <c r="A37" s="306" t="s">
        <v>898</v>
      </c>
      <c r="D37" s="1"/>
    </row>
    <row r="38" spans="1:6" ht="16.3">
      <c r="A38" s="755" t="s">
        <v>899</v>
      </c>
      <c r="D38" s="1"/>
    </row>
    <row r="39" spans="1:6" ht="16.3">
      <c r="A39" s="755" t="s">
        <v>765</v>
      </c>
      <c r="D39" s="1"/>
    </row>
    <row r="40" spans="1:6" ht="16.3">
      <c r="A40" s="747" t="s">
        <v>734</v>
      </c>
      <c r="D40" s="1"/>
    </row>
    <row r="41" spans="1:6">
      <c r="A41" s="1" t="s">
        <v>735</v>
      </c>
      <c r="D41" s="1"/>
    </row>
    <row r="42" spans="1:6">
      <c r="A42" s="1" t="s">
        <v>900</v>
      </c>
      <c r="D42" s="1"/>
    </row>
    <row r="43" spans="1:6">
      <c r="A43" s="1" t="s">
        <v>474</v>
      </c>
      <c r="B43" s="53"/>
      <c r="D43" s="1"/>
    </row>
    <row r="44" spans="1:6" ht="14.3">
      <c r="A44" s="549"/>
      <c r="D44" s="1"/>
    </row>
    <row r="45" spans="1:6">
      <c r="D45" s="1"/>
    </row>
    <row r="46" spans="1:6">
      <c r="D46" s="1"/>
    </row>
    <row r="47" spans="1:6">
      <c r="D47" s="1"/>
    </row>
    <row r="48" spans="1:6" ht="14.3">
      <c r="A48" s="469" t="s">
        <v>901</v>
      </c>
      <c r="B48" s="365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2" spans="4:4">
      <c r="D122" s="1"/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G93"/>
  <sheetViews>
    <sheetView topLeftCell="A77" zoomScaleNormal="100" workbookViewId="0">
      <selection activeCell="H90" sqref="H90"/>
    </sheetView>
  </sheetViews>
  <sheetFormatPr defaultRowHeight="12.9"/>
  <cols>
    <col min="1" max="1" width="13.375" style="1" customWidth="1"/>
    <col min="2" max="2" width="20" style="1" customWidth="1"/>
    <col min="3" max="3" width="17.125" style="1" customWidth="1"/>
    <col min="4" max="7" width="9.875" style="1" customWidth="1"/>
    <col min="8" max="16384" width="9" style="1"/>
  </cols>
  <sheetData>
    <row r="3" spans="1:7">
      <c r="A3" s="1" t="s">
        <v>20</v>
      </c>
      <c r="B3" s="1" t="s">
        <v>21</v>
      </c>
    </row>
    <row r="4" spans="1:7">
      <c r="A4" s="1" t="s">
        <v>22</v>
      </c>
      <c r="B4" s="1" t="s">
        <v>229</v>
      </c>
    </row>
    <row r="5" spans="1:7">
      <c r="A5" s="1" t="s">
        <v>23</v>
      </c>
      <c r="B5" s="1" t="s">
        <v>772</v>
      </c>
    </row>
    <row r="6" spans="1:7">
      <c r="A6" s="1" t="s">
        <v>24</v>
      </c>
      <c r="B6" s="1" t="s">
        <v>25</v>
      </c>
    </row>
    <row r="7" spans="1:7">
      <c r="A7" s="1" t="s">
        <v>26</v>
      </c>
      <c r="B7" s="1" t="s">
        <v>27</v>
      </c>
    </row>
    <row r="8" spans="1:7">
      <c r="A8" s="1" t="s">
        <v>28</v>
      </c>
      <c r="B8" s="1" t="s">
        <v>773</v>
      </c>
    </row>
    <row r="9" spans="1:7">
      <c r="A9" s="1" t="s">
        <v>29</v>
      </c>
      <c r="B9" s="1" t="s">
        <v>30</v>
      </c>
    </row>
    <row r="10" spans="1:7" ht="14.3">
      <c r="A10" s="1" t="s">
        <v>31</v>
      </c>
      <c r="B10" s="29" t="s">
        <v>32</v>
      </c>
    </row>
    <row r="11" spans="1:7">
      <c r="A11" s="1" t="s">
        <v>33</v>
      </c>
      <c r="B11" s="1" t="s">
        <v>34</v>
      </c>
    </row>
    <row r="13" spans="1:7">
      <c r="A13" s="462" t="s">
        <v>35</v>
      </c>
      <c r="B13" s="727" t="s">
        <v>36</v>
      </c>
      <c r="C13" s="564" t="s">
        <v>37</v>
      </c>
      <c r="D13" s="728">
        <v>45170</v>
      </c>
      <c r="E13" s="728">
        <v>45209</v>
      </c>
      <c r="F13" s="728">
        <v>45284</v>
      </c>
      <c r="G13" s="728">
        <v>45294</v>
      </c>
    </row>
    <row r="14" spans="1:7">
      <c r="A14" s="481"/>
      <c r="B14" s="429"/>
      <c r="C14" s="159"/>
      <c r="D14" s="431">
        <v>45208</v>
      </c>
      <c r="E14" s="431">
        <v>45283</v>
      </c>
      <c r="F14" s="431">
        <v>45293</v>
      </c>
      <c r="G14" s="431">
        <v>45382</v>
      </c>
    </row>
    <row r="15" spans="1:7">
      <c r="A15" s="207" t="s">
        <v>49</v>
      </c>
      <c r="B15" s="207" t="s">
        <v>774</v>
      </c>
      <c r="C15" s="207" t="s">
        <v>38</v>
      </c>
      <c r="D15" s="209">
        <v>730</v>
      </c>
      <c r="E15" s="209">
        <v>682</v>
      </c>
      <c r="F15" s="209">
        <v>1026</v>
      </c>
      <c r="G15" s="209">
        <v>682</v>
      </c>
    </row>
    <row r="16" spans="1:7">
      <c r="A16" s="207" t="s">
        <v>49</v>
      </c>
      <c r="B16" s="207" t="s">
        <v>774</v>
      </c>
      <c r="C16" s="207" t="s">
        <v>39</v>
      </c>
      <c r="D16" s="209">
        <f t="shared" ref="D16:G16" si="0">+D15</f>
        <v>730</v>
      </c>
      <c r="E16" s="209">
        <f t="shared" si="0"/>
        <v>682</v>
      </c>
      <c r="F16" s="209">
        <f t="shared" si="0"/>
        <v>1026</v>
      </c>
      <c r="G16" s="209">
        <f t="shared" si="0"/>
        <v>682</v>
      </c>
    </row>
    <row r="17" spans="1:7">
      <c r="A17" s="207" t="s">
        <v>49</v>
      </c>
      <c r="B17" s="207" t="s">
        <v>774</v>
      </c>
      <c r="C17" s="207" t="s">
        <v>40</v>
      </c>
      <c r="D17" s="209">
        <f t="shared" ref="D17:G17" si="1">+D15+144</f>
        <v>874</v>
      </c>
      <c r="E17" s="209">
        <f t="shared" si="1"/>
        <v>826</v>
      </c>
      <c r="F17" s="209">
        <f t="shared" si="1"/>
        <v>1170</v>
      </c>
      <c r="G17" s="209">
        <f t="shared" si="1"/>
        <v>826</v>
      </c>
    </row>
    <row r="18" spans="1:7">
      <c r="A18" s="207" t="s">
        <v>49</v>
      </c>
      <c r="B18" s="207" t="s">
        <v>774</v>
      </c>
      <c r="C18" s="207" t="s">
        <v>41</v>
      </c>
      <c r="D18" s="209">
        <f t="shared" ref="D18:G18" si="2">+D15+43</f>
        <v>773</v>
      </c>
      <c r="E18" s="209">
        <f t="shared" si="2"/>
        <v>725</v>
      </c>
      <c r="F18" s="209">
        <f t="shared" si="2"/>
        <v>1069</v>
      </c>
      <c r="G18" s="209">
        <f t="shared" si="2"/>
        <v>725</v>
      </c>
    </row>
    <row r="19" spans="1:7" ht="14.3">
      <c r="A19" s="429" t="s">
        <v>49</v>
      </c>
      <c r="B19" s="429" t="s">
        <v>774</v>
      </c>
      <c r="C19" s="456" t="s">
        <v>42</v>
      </c>
      <c r="D19" s="451">
        <f t="shared" ref="D19:G19" si="3">+D15+23</f>
        <v>753</v>
      </c>
      <c r="E19" s="451">
        <f t="shared" si="3"/>
        <v>705</v>
      </c>
      <c r="F19" s="451">
        <f t="shared" si="3"/>
        <v>1049</v>
      </c>
      <c r="G19" s="451">
        <f t="shared" si="3"/>
        <v>705</v>
      </c>
    </row>
    <row r="20" spans="1:7">
      <c r="A20" s="207" t="s">
        <v>49</v>
      </c>
      <c r="B20" s="207" t="s">
        <v>775</v>
      </c>
      <c r="C20" s="207" t="s">
        <v>38</v>
      </c>
      <c r="D20" s="209">
        <v>917</v>
      </c>
      <c r="E20" s="209">
        <v>886</v>
      </c>
      <c r="F20" s="209">
        <v>1162</v>
      </c>
      <c r="G20" s="209">
        <v>886</v>
      </c>
    </row>
    <row r="21" spans="1:7">
      <c r="A21" s="207" t="s">
        <v>49</v>
      </c>
      <c r="B21" s="207" t="s">
        <v>775</v>
      </c>
      <c r="C21" s="207" t="s">
        <v>39</v>
      </c>
      <c r="D21" s="209">
        <f t="shared" ref="D21:G21" si="4">+D20</f>
        <v>917</v>
      </c>
      <c r="E21" s="209">
        <f t="shared" si="4"/>
        <v>886</v>
      </c>
      <c r="F21" s="209">
        <f t="shared" si="4"/>
        <v>1162</v>
      </c>
      <c r="G21" s="209">
        <f t="shared" si="4"/>
        <v>886</v>
      </c>
    </row>
    <row r="22" spans="1:7">
      <c r="A22" s="207" t="s">
        <v>49</v>
      </c>
      <c r="B22" s="207" t="s">
        <v>775</v>
      </c>
      <c r="C22" s="207" t="s">
        <v>40</v>
      </c>
      <c r="D22" s="209">
        <f t="shared" ref="D22:G22" si="5">+D20+144</f>
        <v>1061</v>
      </c>
      <c r="E22" s="209">
        <f t="shared" si="5"/>
        <v>1030</v>
      </c>
      <c r="F22" s="209">
        <f t="shared" si="5"/>
        <v>1306</v>
      </c>
      <c r="G22" s="209">
        <f t="shared" si="5"/>
        <v>1030</v>
      </c>
    </row>
    <row r="23" spans="1:7">
      <c r="A23" s="207" t="s">
        <v>49</v>
      </c>
      <c r="B23" s="207" t="s">
        <v>775</v>
      </c>
      <c r="C23" s="207" t="s">
        <v>41</v>
      </c>
      <c r="D23" s="209">
        <f t="shared" ref="D23:G23" si="6">+D20+43</f>
        <v>960</v>
      </c>
      <c r="E23" s="209">
        <f t="shared" si="6"/>
        <v>929</v>
      </c>
      <c r="F23" s="209">
        <f t="shared" si="6"/>
        <v>1205</v>
      </c>
      <c r="G23" s="209">
        <f t="shared" si="6"/>
        <v>929</v>
      </c>
    </row>
    <row r="24" spans="1:7" ht="14.3">
      <c r="A24" s="429" t="s">
        <v>49</v>
      </c>
      <c r="B24" s="429" t="s">
        <v>775</v>
      </c>
      <c r="C24" s="456" t="s">
        <v>42</v>
      </c>
      <c r="D24" s="451">
        <f t="shared" ref="D24:G24" si="7">+D20+23</f>
        <v>940</v>
      </c>
      <c r="E24" s="451">
        <f t="shared" si="7"/>
        <v>909</v>
      </c>
      <c r="F24" s="451">
        <f t="shared" si="7"/>
        <v>1185</v>
      </c>
      <c r="G24" s="451">
        <f t="shared" si="7"/>
        <v>909</v>
      </c>
    </row>
    <row r="25" spans="1:7">
      <c r="A25" s="207" t="s">
        <v>49</v>
      </c>
      <c r="B25" s="207" t="s">
        <v>776</v>
      </c>
      <c r="C25" s="207" t="s">
        <v>223</v>
      </c>
      <c r="D25" s="209">
        <v>918</v>
      </c>
      <c r="E25" s="209">
        <v>889</v>
      </c>
      <c r="F25" s="209">
        <v>1163</v>
      </c>
      <c r="G25" s="209">
        <v>889</v>
      </c>
    </row>
    <row r="26" spans="1:7">
      <c r="A26" s="429" t="s">
        <v>49</v>
      </c>
      <c r="B26" s="429" t="s">
        <v>776</v>
      </c>
      <c r="C26" s="429" t="s">
        <v>777</v>
      </c>
      <c r="D26" s="451">
        <f t="shared" ref="D26:G26" si="8">+D25</f>
        <v>918</v>
      </c>
      <c r="E26" s="451">
        <f t="shared" si="8"/>
        <v>889</v>
      </c>
      <c r="F26" s="451">
        <f t="shared" si="8"/>
        <v>1163</v>
      </c>
      <c r="G26" s="451">
        <f t="shared" si="8"/>
        <v>889</v>
      </c>
    </row>
    <row r="27" spans="1:7">
      <c r="A27" s="207" t="s">
        <v>47</v>
      </c>
      <c r="B27" s="207" t="s">
        <v>775</v>
      </c>
      <c r="C27" s="207" t="s">
        <v>38</v>
      </c>
      <c r="D27" s="209">
        <v>1107</v>
      </c>
      <c r="E27" s="209">
        <v>1062</v>
      </c>
      <c r="F27" s="209">
        <v>1303</v>
      </c>
      <c r="G27" s="209">
        <v>1062</v>
      </c>
    </row>
    <row r="28" spans="1:7">
      <c r="A28" s="207" t="s">
        <v>47</v>
      </c>
      <c r="B28" s="207" t="s">
        <v>775</v>
      </c>
      <c r="C28" s="207" t="s">
        <v>40</v>
      </c>
      <c r="D28" s="209">
        <f t="shared" ref="D28:G28" si="9">+D27+144</f>
        <v>1251</v>
      </c>
      <c r="E28" s="209">
        <f t="shared" si="9"/>
        <v>1206</v>
      </c>
      <c r="F28" s="209">
        <f t="shared" si="9"/>
        <v>1447</v>
      </c>
      <c r="G28" s="209">
        <f t="shared" si="9"/>
        <v>1206</v>
      </c>
    </row>
    <row r="29" spans="1:7">
      <c r="A29" s="207" t="s">
        <v>47</v>
      </c>
      <c r="B29" s="207" t="s">
        <v>775</v>
      </c>
      <c r="C29" s="207" t="s">
        <v>41</v>
      </c>
      <c r="D29" s="209">
        <f t="shared" ref="D29:G29" si="10">+D27+43</f>
        <v>1150</v>
      </c>
      <c r="E29" s="209">
        <f t="shared" si="10"/>
        <v>1105</v>
      </c>
      <c r="F29" s="209">
        <f t="shared" si="10"/>
        <v>1346</v>
      </c>
      <c r="G29" s="209">
        <f t="shared" si="10"/>
        <v>1105</v>
      </c>
    </row>
    <row r="30" spans="1:7" ht="14.3">
      <c r="A30" s="429" t="s">
        <v>47</v>
      </c>
      <c r="B30" s="429" t="s">
        <v>775</v>
      </c>
      <c r="C30" s="456" t="s">
        <v>42</v>
      </c>
      <c r="D30" s="451">
        <f t="shared" ref="D30:G30" si="11">+D27+23</f>
        <v>1130</v>
      </c>
      <c r="E30" s="451">
        <f t="shared" si="11"/>
        <v>1085</v>
      </c>
      <c r="F30" s="451">
        <f t="shared" si="11"/>
        <v>1326</v>
      </c>
      <c r="G30" s="451">
        <f t="shared" si="11"/>
        <v>1085</v>
      </c>
    </row>
    <row r="31" spans="1:7">
      <c r="A31" s="207" t="s">
        <v>47</v>
      </c>
      <c r="B31" s="207" t="s">
        <v>778</v>
      </c>
      <c r="C31" s="207" t="s">
        <v>38</v>
      </c>
      <c r="D31" s="209">
        <v>1282</v>
      </c>
      <c r="E31" s="209">
        <v>1232</v>
      </c>
      <c r="F31" s="209">
        <v>1672</v>
      </c>
      <c r="G31" s="209">
        <v>1232</v>
      </c>
    </row>
    <row r="32" spans="1:7">
      <c r="A32" s="207" t="s">
        <v>47</v>
      </c>
      <c r="B32" s="207" t="s">
        <v>778</v>
      </c>
      <c r="C32" s="207" t="s">
        <v>40</v>
      </c>
      <c r="D32" s="209">
        <f t="shared" ref="D32:G32" si="12">+D31+144</f>
        <v>1426</v>
      </c>
      <c r="E32" s="209">
        <f t="shared" si="12"/>
        <v>1376</v>
      </c>
      <c r="F32" s="209">
        <f t="shared" si="12"/>
        <v>1816</v>
      </c>
      <c r="G32" s="209">
        <f t="shared" si="12"/>
        <v>1376</v>
      </c>
    </row>
    <row r="33" spans="1:7">
      <c r="A33" s="207" t="s">
        <v>47</v>
      </c>
      <c r="B33" s="207" t="s">
        <v>778</v>
      </c>
      <c r="C33" s="207" t="s">
        <v>41</v>
      </c>
      <c r="D33" s="209">
        <f t="shared" ref="D33:G33" si="13">+D31+43</f>
        <v>1325</v>
      </c>
      <c r="E33" s="209">
        <f t="shared" si="13"/>
        <v>1275</v>
      </c>
      <c r="F33" s="209">
        <f t="shared" si="13"/>
        <v>1715</v>
      </c>
      <c r="G33" s="209">
        <f t="shared" si="13"/>
        <v>1275</v>
      </c>
    </row>
    <row r="34" spans="1:7" ht="14.3">
      <c r="A34" s="429" t="s">
        <v>47</v>
      </c>
      <c r="B34" s="429" t="s">
        <v>778</v>
      </c>
      <c r="C34" s="456" t="s">
        <v>42</v>
      </c>
      <c r="D34" s="451">
        <f t="shared" ref="D34:G34" si="14">+D31+23</f>
        <v>1305</v>
      </c>
      <c r="E34" s="451">
        <f t="shared" si="14"/>
        <v>1255</v>
      </c>
      <c r="F34" s="451">
        <f t="shared" si="14"/>
        <v>1695</v>
      </c>
      <c r="G34" s="451">
        <f t="shared" si="14"/>
        <v>1255</v>
      </c>
    </row>
    <row r="35" spans="1:7" ht="14.3">
      <c r="A35" s="729" t="s">
        <v>862</v>
      </c>
    </row>
    <row r="36" spans="1:7" ht="14.3">
      <c r="A36" s="730" t="s">
        <v>863</v>
      </c>
    </row>
    <row r="37" spans="1:7" ht="14.3">
      <c r="A37" s="730" t="s">
        <v>864</v>
      </c>
    </row>
    <row r="38" spans="1:7" ht="14.3">
      <c r="A38" s="730" t="s">
        <v>865</v>
      </c>
    </row>
    <row r="39" spans="1:7" ht="14.3">
      <c r="A39" s="730" t="s">
        <v>866</v>
      </c>
    </row>
    <row r="40" spans="1:7" ht="14.3">
      <c r="A40" s="730" t="s">
        <v>867</v>
      </c>
    </row>
    <row r="41" spans="1:7" ht="14.3">
      <c r="A41" s="730" t="s">
        <v>868</v>
      </c>
    </row>
    <row r="42" spans="1:7" ht="14.3">
      <c r="A42" s="731" t="s">
        <v>415</v>
      </c>
    </row>
    <row r="43" spans="1:7" ht="14.3">
      <c r="A43" s="732" t="s">
        <v>779</v>
      </c>
    </row>
    <row r="44" spans="1:7" ht="14.3">
      <c r="A44" s="732" t="s">
        <v>780</v>
      </c>
      <c r="B44" s="283"/>
    </row>
    <row r="45" spans="1:7" ht="14.3">
      <c r="A45" s="733" t="s">
        <v>781</v>
      </c>
    </row>
    <row r="48" spans="1:7" ht="14.3">
      <c r="A48" s="364" t="s">
        <v>869</v>
      </c>
      <c r="B48" s="365"/>
    </row>
    <row r="52" spans="1:6">
      <c r="A52" s="1" t="s">
        <v>20</v>
      </c>
      <c r="B52" s="1" t="s">
        <v>21</v>
      </c>
    </row>
    <row r="53" spans="1:6">
      <c r="A53" s="1" t="s">
        <v>22</v>
      </c>
      <c r="B53" s="1" t="s">
        <v>229</v>
      </c>
    </row>
    <row r="54" spans="1:6">
      <c r="A54" s="1" t="s">
        <v>23</v>
      </c>
      <c r="B54" s="1" t="s">
        <v>772</v>
      </c>
    </row>
    <row r="55" spans="1:6">
      <c r="A55" s="1" t="s">
        <v>24</v>
      </c>
      <c r="B55" s="1" t="s">
        <v>25</v>
      </c>
    </row>
    <row r="56" spans="1:6">
      <c r="A56" s="1" t="s">
        <v>26</v>
      </c>
      <c r="B56" s="1" t="s">
        <v>27</v>
      </c>
    </row>
    <row r="57" spans="1:6">
      <c r="A57" s="1" t="s">
        <v>28</v>
      </c>
      <c r="B57" s="1" t="s">
        <v>914</v>
      </c>
    </row>
    <row r="58" spans="1:6">
      <c r="A58" s="1" t="s">
        <v>29</v>
      </c>
      <c r="B58" s="1" t="s">
        <v>30</v>
      </c>
    </row>
    <row r="59" spans="1:6" ht="14.3">
      <c r="A59" s="1" t="s">
        <v>31</v>
      </c>
      <c r="B59" s="29" t="s">
        <v>32</v>
      </c>
    </row>
    <row r="60" spans="1:6">
      <c r="A60" s="1" t="s">
        <v>33</v>
      </c>
      <c r="B60" s="1" t="s">
        <v>34</v>
      </c>
    </row>
    <row r="62" spans="1:6">
      <c r="A62" s="756" t="s">
        <v>35</v>
      </c>
      <c r="B62" s="768" t="s">
        <v>36</v>
      </c>
      <c r="C62" s="770" t="s">
        <v>37</v>
      </c>
      <c r="D62" s="769">
        <v>45383</v>
      </c>
      <c r="E62" s="769">
        <v>45444</v>
      </c>
      <c r="F62" s="769">
        <v>45483</v>
      </c>
    </row>
    <row r="63" spans="1:6">
      <c r="A63" s="396"/>
      <c r="B63" s="739"/>
      <c r="C63" s="159"/>
      <c r="D63" s="740">
        <v>45443</v>
      </c>
      <c r="E63" s="740">
        <v>45482</v>
      </c>
      <c r="F63" s="740">
        <v>45535</v>
      </c>
    </row>
    <row r="64" spans="1:6">
      <c r="A64" s="553" t="s">
        <v>49</v>
      </c>
      <c r="B64" s="553" t="s">
        <v>774</v>
      </c>
      <c r="C64" s="553" t="s">
        <v>38</v>
      </c>
      <c r="D64" s="554">
        <v>782</v>
      </c>
      <c r="E64" s="554">
        <v>844</v>
      </c>
      <c r="F64" s="554">
        <v>922</v>
      </c>
    </row>
    <row r="65" spans="1:6">
      <c r="A65" s="553" t="s">
        <v>49</v>
      </c>
      <c r="B65" s="553" t="s">
        <v>774</v>
      </c>
      <c r="C65" s="553" t="s">
        <v>39</v>
      </c>
      <c r="D65" s="554">
        <f t="shared" ref="D65:F65" si="15">+D64</f>
        <v>782</v>
      </c>
      <c r="E65" s="554">
        <f t="shared" si="15"/>
        <v>844</v>
      </c>
      <c r="F65" s="554">
        <f t="shared" si="15"/>
        <v>922</v>
      </c>
    </row>
    <row r="66" spans="1:6">
      <c r="A66" s="553" t="s">
        <v>49</v>
      </c>
      <c r="B66" s="553" t="s">
        <v>774</v>
      </c>
      <c r="C66" s="553" t="s">
        <v>40</v>
      </c>
      <c r="D66" s="554">
        <f t="shared" ref="D66:F66" si="16">+D64+144</f>
        <v>926</v>
      </c>
      <c r="E66" s="554">
        <f t="shared" si="16"/>
        <v>988</v>
      </c>
      <c r="F66" s="554">
        <f t="shared" si="16"/>
        <v>1066</v>
      </c>
    </row>
    <row r="67" spans="1:6">
      <c r="A67" s="553" t="s">
        <v>49</v>
      </c>
      <c r="B67" s="553" t="s">
        <v>774</v>
      </c>
      <c r="C67" s="553" t="s">
        <v>41</v>
      </c>
      <c r="D67" s="554">
        <f t="shared" ref="D67:F67" si="17">+D64+43</f>
        <v>825</v>
      </c>
      <c r="E67" s="554">
        <f t="shared" si="17"/>
        <v>887</v>
      </c>
      <c r="F67" s="554">
        <f t="shared" si="17"/>
        <v>965</v>
      </c>
    </row>
    <row r="68" spans="1:6" ht="14.3">
      <c r="A68" s="739" t="s">
        <v>49</v>
      </c>
      <c r="B68" s="739" t="s">
        <v>774</v>
      </c>
      <c r="C68" s="757" t="s">
        <v>42</v>
      </c>
      <c r="D68" s="753">
        <f t="shared" ref="D68:F68" si="18">+D64+23</f>
        <v>805</v>
      </c>
      <c r="E68" s="753">
        <f t="shared" si="18"/>
        <v>867</v>
      </c>
      <c r="F68" s="753">
        <f t="shared" si="18"/>
        <v>945</v>
      </c>
    </row>
    <row r="69" spans="1:6">
      <c r="A69" s="553" t="s">
        <v>49</v>
      </c>
      <c r="B69" s="553" t="s">
        <v>775</v>
      </c>
      <c r="C69" s="553" t="s">
        <v>38</v>
      </c>
      <c r="D69" s="554">
        <v>1018</v>
      </c>
      <c r="E69" s="554">
        <v>1058</v>
      </c>
      <c r="F69" s="554">
        <v>1176</v>
      </c>
    </row>
    <row r="70" spans="1:6">
      <c r="A70" s="553" t="s">
        <v>49</v>
      </c>
      <c r="B70" s="553" t="s">
        <v>775</v>
      </c>
      <c r="C70" s="553" t="s">
        <v>39</v>
      </c>
      <c r="D70" s="554">
        <f t="shared" ref="D70:F70" si="19">+D69</f>
        <v>1018</v>
      </c>
      <c r="E70" s="554">
        <f t="shared" si="19"/>
        <v>1058</v>
      </c>
      <c r="F70" s="554">
        <f t="shared" si="19"/>
        <v>1176</v>
      </c>
    </row>
    <row r="71" spans="1:6">
      <c r="A71" s="553" t="s">
        <v>49</v>
      </c>
      <c r="B71" s="553" t="s">
        <v>775</v>
      </c>
      <c r="C71" s="553" t="s">
        <v>40</v>
      </c>
      <c r="D71" s="554">
        <f t="shared" ref="D71:F71" si="20">+D69+144</f>
        <v>1162</v>
      </c>
      <c r="E71" s="554">
        <f t="shared" si="20"/>
        <v>1202</v>
      </c>
      <c r="F71" s="554">
        <f t="shared" si="20"/>
        <v>1320</v>
      </c>
    </row>
    <row r="72" spans="1:6">
      <c r="A72" s="553" t="s">
        <v>49</v>
      </c>
      <c r="B72" s="553" t="s">
        <v>775</v>
      </c>
      <c r="C72" s="553" t="s">
        <v>41</v>
      </c>
      <c r="D72" s="554">
        <f t="shared" ref="D72:F72" si="21">+D69+43</f>
        <v>1061</v>
      </c>
      <c r="E72" s="554">
        <f t="shared" si="21"/>
        <v>1101</v>
      </c>
      <c r="F72" s="554">
        <f t="shared" si="21"/>
        <v>1219</v>
      </c>
    </row>
    <row r="73" spans="1:6" ht="14.3">
      <c r="A73" s="739" t="s">
        <v>49</v>
      </c>
      <c r="B73" s="739" t="s">
        <v>775</v>
      </c>
      <c r="C73" s="757" t="s">
        <v>42</v>
      </c>
      <c r="D73" s="753">
        <f t="shared" ref="D73:F73" si="22">+D69+23</f>
        <v>1041</v>
      </c>
      <c r="E73" s="753">
        <f t="shared" si="22"/>
        <v>1081</v>
      </c>
      <c r="F73" s="753">
        <f t="shared" si="22"/>
        <v>1199</v>
      </c>
    </row>
    <row r="74" spans="1:6">
      <c r="A74" s="553" t="s">
        <v>49</v>
      </c>
      <c r="B74" s="553" t="s">
        <v>776</v>
      </c>
      <c r="C74" s="553" t="s">
        <v>223</v>
      </c>
      <c r="D74" s="554">
        <v>1018</v>
      </c>
      <c r="E74" s="554">
        <v>1058</v>
      </c>
      <c r="F74" s="554">
        <v>1176</v>
      </c>
    </row>
    <row r="75" spans="1:6">
      <c r="A75" s="739" t="s">
        <v>49</v>
      </c>
      <c r="B75" s="739" t="s">
        <v>776</v>
      </c>
      <c r="C75" s="739" t="s">
        <v>777</v>
      </c>
      <c r="D75" s="753">
        <f t="shared" ref="D75:F75" si="23">+D74</f>
        <v>1018</v>
      </c>
      <c r="E75" s="753">
        <f t="shared" si="23"/>
        <v>1058</v>
      </c>
      <c r="F75" s="753">
        <f t="shared" si="23"/>
        <v>1176</v>
      </c>
    </row>
    <row r="76" spans="1:6">
      <c r="A76" s="553" t="s">
        <v>47</v>
      </c>
      <c r="B76" s="553" t="s">
        <v>775</v>
      </c>
      <c r="C76" s="553" t="s">
        <v>38</v>
      </c>
      <c r="D76" s="554">
        <v>1228</v>
      </c>
      <c r="E76" s="554">
        <v>1279</v>
      </c>
      <c r="F76" s="554">
        <v>1367</v>
      </c>
    </row>
    <row r="77" spans="1:6">
      <c r="A77" s="553" t="s">
        <v>47</v>
      </c>
      <c r="B77" s="553" t="s">
        <v>775</v>
      </c>
      <c r="C77" s="553" t="s">
        <v>40</v>
      </c>
      <c r="D77" s="554">
        <f t="shared" ref="D77:F77" si="24">+D76+144</f>
        <v>1372</v>
      </c>
      <c r="E77" s="554">
        <f t="shared" si="24"/>
        <v>1423</v>
      </c>
      <c r="F77" s="554">
        <f t="shared" si="24"/>
        <v>1511</v>
      </c>
    </row>
    <row r="78" spans="1:6">
      <c r="A78" s="553" t="s">
        <v>47</v>
      </c>
      <c r="B78" s="553" t="s">
        <v>775</v>
      </c>
      <c r="C78" s="553" t="s">
        <v>41</v>
      </c>
      <c r="D78" s="554">
        <f t="shared" ref="D78:F78" si="25">+D76+43</f>
        <v>1271</v>
      </c>
      <c r="E78" s="554">
        <f t="shared" si="25"/>
        <v>1322</v>
      </c>
      <c r="F78" s="554">
        <f t="shared" si="25"/>
        <v>1410</v>
      </c>
    </row>
    <row r="79" spans="1:6" ht="14.3">
      <c r="A79" s="739" t="s">
        <v>47</v>
      </c>
      <c r="B79" s="739" t="s">
        <v>775</v>
      </c>
      <c r="C79" s="757" t="s">
        <v>42</v>
      </c>
      <c r="D79" s="753">
        <f t="shared" ref="D79:F79" si="26">+D76+23</f>
        <v>1251</v>
      </c>
      <c r="E79" s="753">
        <f t="shared" si="26"/>
        <v>1302</v>
      </c>
      <c r="F79" s="753">
        <f t="shared" si="26"/>
        <v>1390</v>
      </c>
    </row>
    <row r="80" spans="1:6">
      <c r="A80" s="553" t="s">
        <v>47</v>
      </c>
      <c r="B80" s="553" t="s">
        <v>778</v>
      </c>
      <c r="C80" s="553" t="s">
        <v>38</v>
      </c>
      <c r="D80" s="554">
        <v>1414</v>
      </c>
      <c r="E80" s="554">
        <v>1778</v>
      </c>
      <c r="F80" s="554">
        <v>1968</v>
      </c>
    </row>
    <row r="81" spans="1:6">
      <c r="A81" s="553" t="s">
        <v>47</v>
      </c>
      <c r="B81" s="553" t="s">
        <v>778</v>
      </c>
      <c r="C81" s="553" t="s">
        <v>40</v>
      </c>
      <c r="D81" s="554">
        <f t="shared" ref="D81:F81" si="27">+D80+144</f>
        <v>1558</v>
      </c>
      <c r="E81" s="554">
        <f t="shared" si="27"/>
        <v>1922</v>
      </c>
      <c r="F81" s="554">
        <f t="shared" si="27"/>
        <v>2112</v>
      </c>
    </row>
    <row r="82" spans="1:6">
      <c r="A82" s="553" t="s">
        <v>47</v>
      </c>
      <c r="B82" s="553" t="s">
        <v>778</v>
      </c>
      <c r="C82" s="553" t="s">
        <v>41</v>
      </c>
      <c r="D82" s="554">
        <f t="shared" ref="D82:F82" si="28">+D80+43</f>
        <v>1457</v>
      </c>
      <c r="E82" s="554">
        <f t="shared" si="28"/>
        <v>1821</v>
      </c>
      <c r="F82" s="554">
        <f t="shared" si="28"/>
        <v>2011</v>
      </c>
    </row>
    <row r="83" spans="1:6" ht="14.3">
      <c r="A83" s="739" t="s">
        <v>47</v>
      </c>
      <c r="B83" s="739" t="s">
        <v>778</v>
      </c>
      <c r="C83" s="757" t="s">
        <v>42</v>
      </c>
      <c r="D83" s="753">
        <f t="shared" ref="D83:F83" si="29">+D80+23</f>
        <v>1437</v>
      </c>
      <c r="E83" s="753">
        <f t="shared" si="29"/>
        <v>1801</v>
      </c>
      <c r="F83" s="753">
        <f t="shared" si="29"/>
        <v>1991</v>
      </c>
    </row>
    <row r="84" spans="1:6">
      <c r="A84" s="771" t="s">
        <v>916</v>
      </c>
    </row>
    <row r="85" spans="1:6">
      <c r="A85" s="285" t="s">
        <v>917</v>
      </c>
    </row>
    <row r="86" spans="1:6">
      <c r="A86" s="285" t="s">
        <v>918</v>
      </c>
    </row>
    <row r="87" spans="1:6">
      <c r="A87" s="285" t="s">
        <v>415</v>
      </c>
    </row>
    <row r="88" spans="1:6">
      <c r="A88" s="285" t="s">
        <v>919</v>
      </c>
    </row>
    <row r="89" spans="1:6">
      <c r="A89" s="771" t="s">
        <v>750</v>
      </c>
    </row>
    <row r="90" spans="1:6">
      <c r="A90" s="285" t="s">
        <v>751</v>
      </c>
    </row>
    <row r="91" spans="1:6">
      <c r="A91" s="285" t="s">
        <v>781</v>
      </c>
    </row>
    <row r="93" spans="1:6" ht="14.3">
      <c r="A93" s="282" t="s">
        <v>915</v>
      </c>
      <c r="B93" s="283"/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8"/>
  <sheetViews>
    <sheetView topLeftCell="A85" zoomScaleNormal="100" workbookViewId="0"/>
  </sheetViews>
  <sheetFormatPr defaultRowHeight="12.9"/>
  <cols>
    <col min="1" max="1" width="16.25" style="1" customWidth="1"/>
    <col min="2" max="2" width="28.75" style="1" customWidth="1"/>
    <col min="3" max="3" width="17.875" style="1" customWidth="1"/>
    <col min="4" max="6" width="10.875" style="1" customWidth="1"/>
    <col min="7" max="249" width="9" style="1"/>
    <col min="250" max="250" width="13.125" style="1" customWidth="1"/>
    <col min="251" max="251" width="21.75" style="1" customWidth="1"/>
    <col min="252" max="252" width="17.875" style="1" customWidth="1"/>
    <col min="253" max="253" width="11.125" style="1" customWidth="1"/>
    <col min="254" max="255" width="10.625" style="1" customWidth="1"/>
    <col min="256" max="257" width="9.875" style="1" bestFit="1" customWidth="1"/>
    <col min="258" max="505" width="9" style="1"/>
    <col min="506" max="506" width="13.125" style="1" customWidth="1"/>
    <col min="507" max="507" width="21.75" style="1" customWidth="1"/>
    <col min="508" max="508" width="17.875" style="1" customWidth="1"/>
    <col min="509" max="509" width="11.125" style="1" customWidth="1"/>
    <col min="510" max="511" width="10.625" style="1" customWidth="1"/>
    <col min="512" max="513" width="9.875" style="1" bestFit="1" customWidth="1"/>
    <col min="514" max="761" width="9" style="1"/>
    <col min="762" max="762" width="13.125" style="1" customWidth="1"/>
    <col min="763" max="763" width="21.75" style="1" customWidth="1"/>
    <col min="764" max="764" width="17.875" style="1" customWidth="1"/>
    <col min="765" max="765" width="11.125" style="1" customWidth="1"/>
    <col min="766" max="767" width="10.625" style="1" customWidth="1"/>
    <col min="768" max="769" width="9.875" style="1" bestFit="1" customWidth="1"/>
    <col min="770" max="1017" width="9" style="1"/>
    <col min="1018" max="1018" width="13.125" style="1" customWidth="1"/>
    <col min="1019" max="1019" width="21.75" style="1" customWidth="1"/>
    <col min="1020" max="1020" width="17.875" style="1" customWidth="1"/>
    <col min="1021" max="1021" width="11.125" style="1" customWidth="1"/>
    <col min="1022" max="1023" width="10.625" style="1" customWidth="1"/>
    <col min="1024" max="1025" width="9.875" style="1" bestFit="1" customWidth="1"/>
    <col min="1026" max="1273" width="9" style="1"/>
    <col min="1274" max="1274" width="13.125" style="1" customWidth="1"/>
    <col min="1275" max="1275" width="21.75" style="1" customWidth="1"/>
    <col min="1276" max="1276" width="17.875" style="1" customWidth="1"/>
    <col min="1277" max="1277" width="11.125" style="1" customWidth="1"/>
    <col min="1278" max="1279" width="10.625" style="1" customWidth="1"/>
    <col min="1280" max="1281" width="9.875" style="1" bestFit="1" customWidth="1"/>
    <col min="1282" max="1529" width="9" style="1"/>
    <col min="1530" max="1530" width="13.125" style="1" customWidth="1"/>
    <col min="1531" max="1531" width="21.75" style="1" customWidth="1"/>
    <col min="1532" max="1532" width="17.875" style="1" customWidth="1"/>
    <col min="1533" max="1533" width="11.125" style="1" customWidth="1"/>
    <col min="1534" max="1535" width="10.625" style="1" customWidth="1"/>
    <col min="1536" max="1537" width="9.875" style="1" bestFit="1" customWidth="1"/>
    <col min="1538" max="1785" width="9" style="1"/>
    <col min="1786" max="1786" width="13.125" style="1" customWidth="1"/>
    <col min="1787" max="1787" width="21.75" style="1" customWidth="1"/>
    <col min="1788" max="1788" width="17.875" style="1" customWidth="1"/>
    <col min="1789" max="1789" width="11.125" style="1" customWidth="1"/>
    <col min="1790" max="1791" width="10.625" style="1" customWidth="1"/>
    <col min="1792" max="1793" width="9.875" style="1" bestFit="1" customWidth="1"/>
    <col min="1794" max="2041" width="9" style="1"/>
    <col min="2042" max="2042" width="13.125" style="1" customWidth="1"/>
    <col min="2043" max="2043" width="21.75" style="1" customWidth="1"/>
    <col min="2044" max="2044" width="17.875" style="1" customWidth="1"/>
    <col min="2045" max="2045" width="11.125" style="1" customWidth="1"/>
    <col min="2046" max="2047" width="10.625" style="1" customWidth="1"/>
    <col min="2048" max="2049" width="9.875" style="1" bestFit="1" customWidth="1"/>
    <col min="2050" max="2297" width="9" style="1"/>
    <col min="2298" max="2298" width="13.125" style="1" customWidth="1"/>
    <col min="2299" max="2299" width="21.75" style="1" customWidth="1"/>
    <col min="2300" max="2300" width="17.875" style="1" customWidth="1"/>
    <col min="2301" max="2301" width="11.125" style="1" customWidth="1"/>
    <col min="2302" max="2303" width="10.625" style="1" customWidth="1"/>
    <col min="2304" max="2305" width="9.875" style="1" bestFit="1" customWidth="1"/>
    <col min="2306" max="2553" width="9" style="1"/>
    <col min="2554" max="2554" width="13.125" style="1" customWidth="1"/>
    <col min="2555" max="2555" width="21.75" style="1" customWidth="1"/>
    <col min="2556" max="2556" width="17.875" style="1" customWidth="1"/>
    <col min="2557" max="2557" width="11.125" style="1" customWidth="1"/>
    <col min="2558" max="2559" width="10.625" style="1" customWidth="1"/>
    <col min="2560" max="2561" width="9.875" style="1" bestFit="1" customWidth="1"/>
    <col min="2562" max="2809" width="9" style="1"/>
    <col min="2810" max="2810" width="13.125" style="1" customWidth="1"/>
    <col min="2811" max="2811" width="21.75" style="1" customWidth="1"/>
    <col min="2812" max="2812" width="17.875" style="1" customWidth="1"/>
    <col min="2813" max="2813" width="11.125" style="1" customWidth="1"/>
    <col min="2814" max="2815" width="10.625" style="1" customWidth="1"/>
    <col min="2816" max="2817" width="9.875" style="1" bestFit="1" customWidth="1"/>
    <col min="2818" max="3065" width="9" style="1"/>
    <col min="3066" max="3066" width="13.125" style="1" customWidth="1"/>
    <col min="3067" max="3067" width="21.75" style="1" customWidth="1"/>
    <col min="3068" max="3068" width="17.875" style="1" customWidth="1"/>
    <col min="3069" max="3069" width="11.125" style="1" customWidth="1"/>
    <col min="3070" max="3071" width="10.625" style="1" customWidth="1"/>
    <col min="3072" max="3073" width="9.875" style="1" bestFit="1" customWidth="1"/>
    <col min="3074" max="3321" width="9" style="1"/>
    <col min="3322" max="3322" width="13.125" style="1" customWidth="1"/>
    <col min="3323" max="3323" width="21.75" style="1" customWidth="1"/>
    <col min="3324" max="3324" width="17.875" style="1" customWidth="1"/>
    <col min="3325" max="3325" width="11.125" style="1" customWidth="1"/>
    <col min="3326" max="3327" width="10.625" style="1" customWidth="1"/>
    <col min="3328" max="3329" width="9.875" style="1" bestFit="1" customWidth="1"/>
    <col min="3330" max="3577" width="9" style="1"/>
    <col min="3578" max="3578" width="13.125" style="1" customWidth="1"/>
    <col min="3579" max="3579" width="21.75" style="1" customWidth="1"/>
    <col min="3580" max="3580" width="17.875" style="1" customWidth="1"/>
    <col min="3581" max="3581" width="11.125" style="1" customWidth="1"/>
    <col min="3582" max="3583" width="10.625" style="1" customWidth="1"/>
    <col min="3584" max="3585" width="9.875" style="1" bestFit="1" customWidth="1"/>
    <col min="3586" max="3833" width="9" style="1"/>
    <col min="3834" max="3834" width="13.125" style="1" customWidth="1"/>
    <col min="3835" max="3835" width="21.75" style="1" customWidth="1"/>
    <col min="3836" max="3836" width="17.875" style="1" customWidth="1"/>
    <col min="3837" max="3837" width="11.125" style="1" customWidth="1"/>
    <col min="3838" max="3839" width="10.625" style="1" customWidth="1"/>
    <col min="3840" max="3841" width="9.875" style="1" bestFit="1" customWidth="1"/>
    <col min="3842" max="4089" width="9" style="1"/>
    <col min="4090" max="4090" width="13.125" style="1" customWidth="1"/>
    <col min="4091" max="4091" width="21.75" style="1" customWidth="1"/>
    <col min="4092" max="4092" width="17.875" style="1" customWidth="1"/>
    <col min="4093" max="4093" width="11.125" style="1" customWidth="1"/>
    <col min="4094" max="4095" width="10.625" style="1" customWidth="1"/>
    <col min="4096" max="4097" width="9.875" style="1" bestFit="1" customWidth="1"/>
    <col min="4098" max="4345" width="9" style="1"/>
    <col min="4346" max="4346" width="13.125" style="1" customWidth="1"/>
    <col min="4347" max="4347" width="21.75" style="1" customWidth="1"/>
    <col min="4348" max="4348" width="17.875" style="1" customWidth="1"/>
    <col min="4349" max="4349" width="11.125" style="1" customWidth="1"/>
    <col min="4350" max="4351" width="10.625" style="1" customWidth="1"/>
    <col min="4352" max="4353" width="9.875" style="1" bestFit="1" customWidth="1"/>
    <col min="4354" max="4601" width="9" style="1"/>
    <col min="4602" max="4602" width="13.125" style="1" customWidth="1"/>
    <col min="4603" max="4603" width="21.75" style="1" customWidth="1"/>
    <col min="4604" max="4604" width="17.875" style="1" customWidth="1"/>
    <col min="4605" max="4605" width="11.125" style="1" customWidth="1"/>
    <col min="4606" max="4607" width="10.625" style="1" customWidth="1"/>
    <col min="4608" max="4609" width="9.875" style="1" bestFit="1" customWidth="1"/>
    <col min="4610" max="4857" width="9" style="1"/>
    <col min="4858" max="4858" width="13.125" style="1" customWidth="1"/>
    <col min="4859" max="4859" width="21.75" style="1" customWidth="1"/>
    <col min="4860" max="4860" width="17.875" style="1" customWidth="1"/>
    <col min="4861" max="4861" width="11.125" style="1" customWidth="1"/>
    <col min="4862" max="4863" width="10.625" style="1" customWidth="1"/>
    <col min="4864" max="4865" width="9.875" style="1" bestFit="1" customWidth="1"/>
    <col min="4866" max="5113" width="9" style="1"/>
    <col min="5114" max="5114" width="13.125" style="1" customWidth="1"/>
    <col min="5115" max="5115" width="21.75" style="1" customWidth="1"/>
    <col min="5116" max="5116" width="17.875" style="1" customWidth="1"/>
    <col min="5117" max="5117" width="11.125" style="1" customWidth="1"/>
    <col min="5118" max="5119" width="10.625" style="1" customWidth="1"/>
    <col min="5120" max="5121" width="9.875" style="1" bestFit="1" customWidth="1"/>
    <col min="5122" max="5369" width="9" style="1"/>
    <col min="5370" max="5370" width="13.125" style="1" customWidth="1"/>
    <col min="5371" max="5371" width="21.75" style="1" customWidth="1"/>
    <col min="5372" max="5372" width="17.875" style="1" customWidth="1"/>
    <col min="5373" max="5373" width="11.125" style="1" customWidth="1"/>
    <col min="5374" max="5375" width="10.625" style="1" customWidth="1"/>
    <col min="5376" max="5377" width="9.875" style="1" bestFit="1" customWidth="1"/>
    <col min="5378" max="5625" width="9" style="1"/>
    <col min="5626" max="5626" width="13.125" style="1" customWidth="1"/>
    <col min="5627" max="5627" width="21.75" style="1" customWidth="1"/>
    <col min="5628" max="5628" width="17.875" style="1" customWidth="1"/>
    <col min="5629" max="5629" width="11.125" style="1" customWidth="1"/>
    <col min="5630" max="5631" width="10.625" style="1" customWidth="1"/>
    <col min="5632" max="5633" width="9.875" style="1" bestFit="1" customWidth="1"/>
    <col min="5634" max="5881" width="9" style="1"/>
    <col min="5882" max="5882" width="13.125" style="1" customWidth="1"/>
    <col min="5883" max="5883" width="21.75" style="1" customWidth="1"/>
    <col min="5884" max="5884" width="17.875" style="1" customWidth="1"/>
    <col min="5885" max="5885" width="11.125" style="1" customWidth="1"/>
    <col min="5886" max="5887" width="10.625" style="1" customWidth="1"/>
    <col min="5888" max="5889" width="9.875" style="1" bestFit="1" customWidth="1"/>
    <col min="5890" max="6137" width="9" style="1"/>
    <col min="6138" max="6138" width="13.125" style="1" customWidth="1"/>
    <col min="6139" max="6139" width="21.75" style="1" customWidth="1"/>
    <col min="6140" max="6140" width="17.875" style="1" customWidth="1"/>
    <col min="6141" max="6141" width="11.125" style="1" customWidth="1"/>
    <col min="6142" max="6143" width="10.625" style="1" customWidth="1"/>
    <col min="6144" max="6145" width="9.875" style="1" bestFit="1" customWidth="1"/>
    <col min="6146" max="6393" width="9" style="1"/>
    <col min="6394" max="6394" width="13.125" style="1" customWidth="1"/>
    <col min="6395" max="6395" width="21.75" style="1" customWidth="1"/>
    <col min="6396" max="6396" width="17.875" style="1" customWidth="1"/>
    <col min="6397" max="6397" width="11.125" style="1" customWidth="1"/>
    <col min="6398" max="6399" width="10.625" style="1" customWidth="1"/>
    <col min="6400" max="6401" width="9.875" style="1" bestFit="1" customWidth="1"/>
    <col min="6402" max="6649" width="9" style="1"/>
    <col min="6650" max="6650" width="13.125" style="1" customWidth="1"/>
    <col min="6651" max="6651" width="21.75" style="1" customWidth="1"/>
    <col min="6652" max="6652" width="17.875" style="1" customWidth="1"/>
    <col min="6653" max="6653" width="11.125" style="1" customWidth="1"/>
    <col min="6654" max="6655" width="10.625" style="1" customWidth="1"/>
    <col min="6656" max="6657" width="9.875" style="1" bestFit="1" customWidth="1"/>
    <col min="6658" max="6905" width="9" style="1"/>
    <col min="6906" max="6906" width="13.125" style="1" customWidth="1"/>
    <col min="6907" max="6907" width="21.75" style="1" customWidth="1"/>
    <col min="6908" max="6908" width="17.875" style="1" customWidth="1"/>
    <col min="6909" max="6909" width="11.125" style="1" customWidth="1"/>
    <col min="6910" max="6911" width="10.625" style="1" customWidth="1"/>
    <col min="6912" max="6913" width="9.875" style="1" bestFit="1" customWidth="1"/>
    <col min="6914" max="7161" width="9" style="1"/>
    <col min="7162" max="7162" width="13.125" style="1" customWidth="1"/>
    <col min="7163" max="7163" width="21.75" style="1" customWidth="1"/>
    <col min="7164" max="7164" width="17.875" style="1" customWidth="1"/>
    <col min="7165" max="7165" width="11.125" style="1" customWidth="1"/>
    <col min="7166" max="7167" width="10.625" style="1" customWidth="1"/>
    <col min="7168" max="7169" width="9.875" style="1" bestFit="1" customWidth="1"/>
    <col min="7170" max="7417" width="9" style="1"/>
    <col min="7418" max="7418" width="13.125" style="1" customWidth="1"/>
    <col min="7419" max="7419" width="21.75" style="1" customWidth="1"/>
    <col min="7420" max="7420" width="17.875" style="1" customWidth="1"/>
    <col min="7421" max="7421" width="11.125" style="1" customWidth="1"/>
    <col min="7422" max="7423" width="10.625" style="1" customWidth="1"/>
    <col min="7424" max="7425" width="9.875" style="1" bestFit="1" customWidth="1"/>
    <col min="7426" max="7673" width="9" style="1"/>
    <col min="7674" max="7674" width="13.125" style="1" customWidth="1"/>
    <col min="7675" max="7675" width="21.75" style="1" customWidth="1"/>
    <col min="7676" max="7676" width="17.875" style="1" customWidth="1"/>
    <col min="7677" max="7677" width="11.125" style="1" customWidth="1"/>
    <col min="7678" max="7679" width="10.625" style="1" customWidth="1"/>
    <col min="7680" max="7681" width="9.875" style="1" bestFit="1" customWidth="1"/>
    <col min="7682" max="7929" width="9" style="1"/>
    <col min="7930" max="7930" width="13.125" style="1" customWidth="1"/>
    <col min="7931" max="7931" width="21.75" style="1" customWidth="1"/>
    <col min="7932" max="7932" width="17.875" style="1" customWidth="1"/>
    <col min="7933" max="7933" width="11.125" style="1" customWidth="1"/>
    <col min="7934" max="7935" width="10.625" style="1" customWidth="1"/>
    <col min="7936" max="7937" width="9.875" style="1" bestFit="1" customWidth="1"/>
    <col min="7938" max="8185" width="9" style="1"/>
    <col min="8186" max="8186" width="13.125" style="1" customWidth="1"/>
    <col min="8187" max="8187" width="21.75" style="1" customWidth="1"/>
    <col min="8188" max="8188" width="17.875" style="1" customWidth="1"/>
    <col min="8189" max="8189" width="11.125" style="1" customWidth="1"/>
    <col min="8190" max="8191" width="10.625" style="1" customWidth="1"/>
    <col min="8192" max="8193" width="9.875" style="1" bestFit="1" customWidth="1"/>
    <col min="8194" max="8441" width="9" style="1"/>
    <col min="8442" max="8442" width="13.125" style="1" customWidth="1"/>
    <col min="8443" max="8443" width="21.75" style="1" customWidth="1"/>
    <col min="8444" max="8444" width="17.875" style="1" customWidth="1"/>
    <col min="8445" max="8445" width="11.125" style="1" customWidth="1"/>
    <col min="8446" max="8447" width="10.625" style="1" customWidth="1"/>
    <col min="8448" max="8449" width="9.875" style="1" bestFit="1" customWidth="1"/>
    <col min="8450" max="8697" width="9" style="1"/>
    <col min="8698" max="8698" width="13.125" style="1" customWidth="1"/>
    <col min="8699" max="8699" width="21.75" style="1" customWidth="1"/>
    <col min="8700" max="8700" width="17.875" style="1" customWidth="1"/>
    <col min="8701" max="8701" width="11.125" style="1" customWidth="1"/>
    <col min="8702" max="8703" width="10.625" style="1" customWidth="1"/>
    <col min="8704" max="8705" width="9.875" style="1" bestFit="1" customWidth="1"/>
    <col min="8706" max="8953" width="9" style="1"/>
    <col min="8954" max="8954" width="13.125" style="1" customWidth="1"/>
    <col min="8955" max="8955" width="21.75" style="1" customWidth="1"/>
    <col min="8956" max="8956" width="17.875" style="1" customWidth="1"/>
    <col min="8957" max="8957" width="11.125" style="1" customWidth="1"/>
    <col min="8958" max="8959" width="10.625" style="1" customWidth="1"/>
    <col min="8960" max="8961" width="9.875" style="1" bestFit="1" customWidth="1"/>
    <col min="8962" max="9209" width="9" style="1"/>
    <col min="9210" max="9210" width="13.125" style="1" customWidth="1"/>
    <col min="9211" max="9211" width="21.75" style="1" customWidth="1"/>
    <col min="9212" max="9212" width="17.875" style="1" customWidth="1"/>
    <col min="9213" max="9213" width="11.125" style="1" customWidth="1"/>
    <col min="9214" max="9215" width="10.625" style="1" customWidth="1"/>
    <col min="9216" max="9217" width="9.875" style="1" bestFit="1" customWidth="1"/>
    <col min="9218" max="9465" width="9" style="1"/>
    <col min="9466" max="9466" width="13.125" style="1" customWidth="1"/>
    <col min="9467" max="9467" width="21.75" style="1" customWidth="1"/>
    <col min="9468" max="9468" width="17.875" style="1" customWidth="1"/>
    <col min="9469" max="9469" width="11.125" style="1" customWidth="1"/>
    <col min="9470" max="9471" width="10.625" style="1" customWidth="1"/>
    <col min="9472" max="9473" width="9.875" style="1" bestFit="1" customWidth="1"/>
    <col min="9474" max="9721" width="9" style="1"/>
    <col min="9722" max="9722" width="13.125" style="1" customWidth="1"/>
    <col min="9723" max="9723" width="21.75" style="1" customWidth="1"/>
    <col min="9724" max="9724" width="17.875" style="1" customWidth="1"/>
    <col min="9725" max="9725" width="11.125" style="1" customWidth="1"/>
    <col min="9726" max="9727" width="10.625" style="1" customWidth="1"/>
    <col min="9728" max="9729" width="9.875" style="1" bestFit="1" customWidth="1"/>
    <col min="9730" max="9977" width="9" style="1"/>
    <col min="9978" max="9978" width="13.125" style="1" customWidth="1"/>
    <col min="9979" max="9979" width="21.75" style="1" customWidth="1"/>
    <col min="9980" max="9980" width="17.875" style="1" customWidth="1"/>
    <col min="9981" max="9981" width="11.125" style="1" customWidth="1"/>
    <col min="9982" max="9983" width="10.625" style="1" customWidth="1"/>
    <col min="9984" max="9985" width="9.875" style="1" bestFit="1" customWidth="1"/>
    <col min="9986" max="10233" width="9" style="1"/>
    <col min="10234" max="10234" width="13.125" style="1" customWidth="1"/>
    <col min="10235" max="10235" width="21.75" style="1" customWidth="1"/>
    <col min="10236" max="10236" width="17.875" style="1" customWidth="1"/>
    <col min="10237" max="10237" width="11.125" style="1" customWidth="1"/>
    <col min="10238" max="10239" width="10.625" style="1" customWidth="1"/>
    <col min="10240" max="10241" width="9.875" style="1" bestFit="1" customWidth="1"/>
    <col min="10242" max="10489" width="9" style="1"/>
    <col min="10490" max="10490" width="13.125" style="1" customWidth="1"/>
    <col min="10491" max="10491" width="21.75" style="1" customWidth="1"/>
    <col min="10492" max="10492" width="17.875" style="1" customWidth="1"/>
    <col min="10493" max="10493" width="11.125" style="1" customWidth="1"/>
    <col min="10494" max="10495" width="10.625" style="1" customWidth="1"/>
    <col min="10496" max="10497" width="9.875" style="1" bestFit="1" customWidth="1"/>
    <col min="10498" max="10745" width="9" style="1"/>
    <col min="10746" max="10746" width="13.125" style="1" customWidth="1"/>
    <col min="10747" max="10747" width="21.75" style="1" customWidth="1"/>
    <col min="10748" max="10748" width="17.875" style="1" customWidth="1"/>
    <col min="10749" max="10749" width="11.125" style="1" customWidth="1"/>
    <col min="10750" max="10751" width="10.625" style="1" customWidth="1"/>
    <col min="10752" max="10753" width="9.875" style="1" bestFit="1" customWidth="1"/>
    <col min="10754" max="11001" width="9" style="1"/>
    <col min="11002" max="11002" width="13.125" style="1" customWidth="1"/>
    <col min="11003" max="11003" width="21.75" style="1" customWidth="1"/>
    <col min="11004" max="11004" width="17.875" style="1" customWidth="1"/>
    <col min="11005" max="11005" width="11.125" style="1" customWidth="1"/>
    <col min="11006" max="11007" width="10.625" style="1" customWidth="1"/>
    <col min="11008" max="11009" width="9.875" style="1" bestFit="1" customWidth="1"/>
    <col min="11010" max="11257" width="9" style="1"/>
    <col min="11258" max="11258" width="13.125" style="1" customWidth="1"/>
    <col min="11259" max="11259" width="21.75" style="1" customWidth="1"/>
    <col min="11260" max="11260" width="17.875" style="1" customWidth="1"/>
    <col min="11261" max="11261" width="11.125" style="1" customWidth="1"/>
    <col min="11262" max="11263" width="10.625" style="1" customWidth="1"/>
    <col min="11264" max="11265" width="9.875" style="1" bestFit="1" customWidth="1"/>
    <col min="11266" max="11513" width="9" style="1"/>
    <col min="11514" max="11514" width="13.125" style="1" customWidth="1"/>
    <col min="11515" max="11515" width="21.75" style="1" customWidth="1"/>
    <col min="11516" max="11516" width="17.875" style="1" customWidth="1"/>
    <col min="11517" max="11517" width="11.125" style="1" customWidth="1"/>
    <col min="11518" max="11519" width="10.625" style="1" customWidth="1"/>
    <col min="11520" max="11521" width="9.875" style="1" bestFit="1" customWidth="1"/>
    <col min="11522" max="11769" width="9" style="1"/>
    <col min="11770" max="11770" width="13.125" style="1" customWidth="1"/>
    <col min="11771" max="11771" width="21.75" style="1" customWidth="1"/>
    <col min="11772" max="11772" width="17.875" style="1" customWidth="1"/>
    <col min="11773" max="11773" width="11.125" style="1" customWidth="1"/>
    <col min="11774" max="11775" width="10.625" style="1" customWidth="1"/>
    <col min="11776" max="11777" width="9.875" style="1" bestFit="1" customWidth="1"/>
    <col min="11778" max="12025" width="9" style="1"/>
    <col min="12026" max="12026" width="13.125" style="1" customWidth="1"/>
    <col min="12027" max="12027" width="21.75" style="1" customWidth="1"/>
    <col min="12028" max="12028" width="17.875" style="1" customWidth="1"/>
    <col min="12029" max="12029" width="11.125" style="1" customWidth="1"/>
    <col min="12030" max="12031" width="10.625" style="1" customWidth="1"/>
    <col min="12032" max="12033" width="9.875" style="1" bestFit="1" customWidth="1"/>
    <col min="12034" max="12281" width="9" style="1"/>
    <col min="12282" max="12282" width="13.125" style="1" customWidth="1"/>
    <col min="12283" max="12283" width="21.75" style="1" customWidth="1"/>
    <col min="12284" max="12284" width="17.875" style="1" customWidth="1"/>
    <col min="12285" max="12285" width="11.125" style="1" customWidth="1"/>
    <col min="12286" max="12287" width="10.625" style="1" customWidth="1"/>
    <col min="12288" max="12289" width="9.875" style="1" bestFit="1" customWidth="1"/>
    <col min="12290" max="12537" width="9" style="1"/>
    <col min="12538" max="12538" width="13.125" style="1" customWidth="1"/>
    <col min="12539" max="12539" width="21.75" style="1" customWidth="1"/>
    <col min="12540" max="12540" width="17.875" style="1" customWidth="1"/>
    <col min="12541" max="12541" width="11.125" style="1" customWidth="1"/>
    <col min="12542" max="12543" width="10.625" style="1" customWidth="1"/>
    <col min="12544" max="12545" width="9.875" style="1" bestFit="1" customWidth="1"/>
    <col min="12546" max="12793" width="9" style="1"/>
    <col min="12794" max="12794" width="13.125" style="1" customWidth="1"/>
    <col min="12795" max="12795" width="21.75" style="1" customWidth="1"/>
    <col min="12796" max="12796" width="17.875" style="1" customWidth="1"/>
    <col min="12797" max="12797" width="11.125" style="1" customWidth="1"/>
    <col min="12798" max="12799" width="10.625" style="1" customWidth="1"/>
    <col min="12800" max="12801" width="9.875" style="1" bestFit="1" customWidth="1"/>
    <col min="12802" max="13049" width="9" style="1"/>
    <col min="13050" max="13050" width="13.125" style="1" customWidth="1"/>
    <col min="13051" max="13051" width="21.75" style="1" customWidth="1"/>
    <col min="13052" max="13052" width="17.875" style="1" customWidth="1"/>
    <col min="13053" max="13053" width="11.125" style="1" customWidth="1"/>
    <col min="13054" max="13055" width="10.625" style="1" customWidth="1"/>
    <col min="13056" max="13057" width="9.875" style="1" bestFit="1" customWidth="1"/>
    <col min="13058" max="13305" width="9" style="1"/>
    <col min="13306" max="13306" width="13.125" style="1" customWidth="1"/>
    <col min="13307" max="13307" width="21.75" style="1" customWidth="1"/>
    <col min="13308" max="13308" width="17.875" style="1" customWidth="1"/>
    <col min="13309" max="13309" width="11.125" style="1" customWidth="1"/>
    <col min="13310" max="13311" width="10.625" style="1" customWidth="1"/>
    <col min="13312" max="13313" width="9.875" style="1" bestFit="1" customWidth="1"/>
    <col min="13314" max="13561" width="9" style="1"/>
    <col min="13562" max="13562" width="13.125" style="1" customWidth="1"/>
    <col min="13563" max="13563" width="21.75" style="1" customWidth="1"/>
    <col min="13564" max="13564" width="17.875" style="1" customWidth="1"/>
    <col min="13565" max="13565" width="11.125" style="1" customWidth="1"/>
    <col min="13566" max="13567" width="10.625" style="1" customWidth="1"/>
    <col min="13568" max="13569" width="9.875" style="1" bestFit="1" customWidth="1"/>
    <col min="13570" max="13817" width="9" style="1"/>
    <col min="13818" max="13818" width="13.125" style="1" customWidth="1"/>
    <col min="13819" max="13819" width="21.75" style="1" customWidth="1"/>
    <col min="13820" max="13820" width="17.875" style="1" customWidth="1"/>
    <col min="13821" max="13821" width="11.125" style="1" customWidth="1"/>
    <col min="13822" max="13823" width="10.625" style="1" customWidth="1"/>
    <col min="13824" max="13825" width="9.875" style="1" bestFit="1" customWidth="1"/>
    <col min="13826" max="14073" width="9" style="1"/>
    <col min="14074" max="14074" width="13.125" style="1" customWidth="1"/>
    <col min="14075" max="14075" width="21.75" style="1" customWidth="1"/>
    <col min="14076" max="14076" width="17.875" style="1" customWidth="1"/>
    <col min="14077" max="14077" width="11.125" style="1" customWidth="1"/>
    <col min="14078" max="14079" width="10.625" style="1" customWidth="1"/>
    <col min="14080" max="14081" width="9.875" style="1" bestFit="1" customWidth="1"/>
    <col min="14082" max="14329" width="9" style="1"/>
    <col min="14330" max="14330" width="13.125" style="1" customWidth="1"/>
    <col min="14331" max="14331" width="21.75" style="1" customWidth="1"/>
    <col min="14332" max="14332" width="17.875" style="1" customWidth="1"/>
    <col min="14333" max="14333" width="11.125" style="1" customWidth="1"/>
    <col min="14334" max="14335" width="10.625" style="1" customWidth="1"/>
    <col min="14336" max="14337" width="9.875" style="1" bestFit="1" customWidth="1"/>
    <col min="14338" max="14585" width="9" style="1"/>
    <col min="14586" max="14586" width="13.125" style="1" customWidth="1"/>
    <col min="14587" max="14587" width="21.75" style="1" customWidth="1"/>
    <col min="14588" max="14588" width="17.875" style="1" customWidth="1"/>
    <col min="14589" max="14589" width="11.125" style="1" customWidth="1"/>
    <col min="14590" max="14591" width="10.625" style="1" customWidth="1"/>
    <col min="14592" max="14593" width="9.875" style="1" bestFit="1" customWidth="1"/>
    <col min="14594" max="14841" width="9" style="1"/>
    <col min="14842" max="14842" width="13.125" style="1" customWidth="1"/>
    <col min="14843" max="14843" width="21.75" style="1" customWidth="1"/>
    <col min="14844" max="14844" width="17.875" style="1" customWidth="1"/>
    <col min="14845" max="14845" width="11.125" style="1" customWidth="1"/>
    <col min="14846" max="14847" width="10.625" style="1" customWidth="1"/>
    <col min="14848" max="14849" width="9.875" style="1" bestFit="1" customWidth="1"/>
    <col min="14850" max="15097" width="9" style="1"/>
    <col min="15098" max="15098" width="13.125" style="1" customWidth="1"/>
    <col min="15099" max="15099" width="21.75" style="1" customWidth="1"/>
    <col min="15100" max="15100" width="17.875" style="1" customWidth="1"/>
    <col min="15101" max="15101" width="11.125" style="1" customWidth="1"/>
    <col min="15102" max="15103" width="10.625" style="1" customWidth="1"/>
    <col min="15104" max="15105" width="9.875" style="1" bestFit="1" customWidth="1"/>
    <col min="15106" max="15353" width="9" style="1"/>
    <col min="15354" max="15354" width="13.125" style="1" customWidth="1"/>
    <col min="15355" max="15355" width="21.75" style="1" customWidth="1"/>
    <col min="15356" max="15356" width="17.875" style="1" customWidth="1"/>
    <col min="15357" max="15357" width="11.125" style="1" customWidth="1"/>
    <col min="15358" max="15359" width="10.625" style="1" customWidth="1"/>
    <col min="15360" max="15361" width="9.875" style="1" bestFit="1" customWidth="1"/>
    <col min="15362" max="15609" width="9" style="1"/>
    <col min="15610" max="15610" width="13.125" style="1" customWidth="1"/>
    <col min="15611" max="15611" width="21.75" style="1" customWidth="1"/>
    <col min="15612" max="15612" width="17.875" style="1" customWidth="1"/>
    <col min="15613" max="15613" width="11.125" style="1" customWidth="1"/>
    <col min="15614" max="15615" width="10.625" style="1" customWidth="1"/>
    <col min="15616" max="15617" width="9.875" style="1" bestFit="1" customWidth="1"/>
    <col min="15618" max="15865" width="9" style="1"/>
    <col min="15866" max="15866" width="13.125" style="1" customWidth="1"/>
    <col min="15867" max="15867" width="21.75" style="1" customWidth="1"/>
    <col min="15868" max="15868" width="17.875" style="1" customWidth="1"/>
    <col min="15869" max="15869" width="11.125" style="1" customWidth="1"/>
    <col min="15870" max="15871" width="10.625" style="1" customWidth="1"/>
    <col min="15872" max="15873" width="9.875" style="1" bestFit="1" customWidth="1"/>
    <col min="15874" max="16121" width="9" style="1"/>
    <col min="16122" max="16122" width="13.125" style="1" customWidth="1"/>
    <col min="16123" max="16123" width="21.75" style="1" customWidth="1"/>
    <col min="16124" max="16124" width="17.875" style="1" customWidth="1"/>
    <col min="16125" max="16125" width="11.125" style="1" customWidth="1"/>
    <col min="16126" max="16127" width="10.625" style="1" customWidth="1"/>
    <col min="16128" max="16129" width="9.875" style="1" bestFit="1" customWidth="1"/>
    <col min="16130" max="16384" width="9" style="1"/>
  </cols>
  <sheetData>
    <row r="3" spans="1:6">
      <c r="A3" s="1" t="s">
        <v>20</v>
      </c>
      <c r="B3" s="1" t="s">
        <v>21</v>
      </c>
    </row>
    <row r="4" spans="1:6">
      <c r="A4" s="1" t="s">
        <v>22</v>
      </c>
      <c r="B4" s="1" t="s">
        <v>705</v>
      </c>
    </row>
    <row r="5" spans="1:6">
      <c r="A5" s="1" t="s">
        <v>23</v>
      </c>
      <c r="B5" s="1" t="s">
        <v>698</v>
      </c>
    </row>
    <row r="6" spans="1:6">
      <c r="A6" s="1" t="s">
        <v>24</v>
      </c>
      <c r="B6" s="1" t="s">
        <v>25</v>
      </c>
    </row>
    <row r="7" spans="1:6">
      <c r="A7" s="1" t="s">
        <v>26</v>
      </c>
      <c r="B7" s="1" t="s">
        <v>27</v>
      </c>
    </row>
    <row r="8" spans="1:6">
      <c r="A8" s="1" t="s">
        <v>28</v>
      </c>
      <c r="B8" s="1" t="s">
        <v>651</v>
      </c>
    </row>
    <row r="9" spans="1:6">
      <c r="A9" s="1" t="s">
        <v>29</v>
      </c>
      <c r="B9" s="1" t="s">
        <v>30</v>
      </c>
    </row>
    <row r="10" spans="1:6" ht="14.3">
      <c r="A10" s="1" t="s">
        <v>31</v>
      </c>
      <c r="B10" s="29" t="s">
        <v>32</v>
      </c>
    </row>
    <row r="11" spans="1:6">
      <c r="A11" s="1" t="s">
        <v>33</v>
      </c>
      <c r="B11" s="1" t="s">
        <v>34</v>
      </c>
    </row>
    <row r="13" spans="1:6">
      <c r="A13" s="484" t="s">
        <v>35</v>
      </c>
      <c r="B13" s="435" t="s">
        <v>36</v>
      </c>
      <c r="C13" s="435" t="s">
        <v>37</v>
      </c>
      <c r="D13" s="486">
        <v>45078</v>
      </c>
      <c r="E13" s="486">
        <v>45108</v>
      </c>
      <c r="F13" s="486">
        <v>45170</v>
      </c>
    </row>
    <row r="14" spans="1:6">
      <c r="A14" s="170"/>
      <c r="B14" s="159"/>
      <c r="C14" s="159"/>
      <c r="D14" s="431">
        <v>45107</v>
      </c>
      <c r="E14" s="431">
        <v>45169</v>
      </c>
      <c r="F14" s="431">
        <v>45280</v>
      </c>
    </row>
    <row r="15" spans="1:6" ht="14.3">
      <c r="A15" s="490" t="s">
        <v>49</v>
      </c>
      <c r="B15" s="491" t="s">
        <v>433</v>
      </c>
      <c r="C15" s="485" t="s">
        <v>38</v>
      </c>
      <c r="D15" s="214">
        <v>348</v>
      </c>
      <c r="E15" s="214">
        <v>418</v>
      </c>
      <c r="F15" s="214">
        <v>348</v>
      </c>
    </row>
    <row r="16" spans="1:6" ht="14.3">
      <c r="A16" s="492" t="s">
        <v>49</v>
      </c>
      <c r="B16" s="229" t="s">
        <v>433</v>
      </c>
      <c r="C16" s="207" t="s">
        <v>39</v>
      </c>
      <c r="D16" s="214">
        <f t="shared" ref="D16:F16" si="0">+D15</f>
        <v>348</v>
      </c>
      <c r="E16" s="214">
        <f t="shared" si="0"/>
        <v>418</v>
      </c>
      <c r="F16" s="214">
        <f t="shared" si="0"/>
        <v>348</v>
      </c>
    </row>
    <row r="17" spans="1:6" ht="14.3">
      <c r="A17" s="492" t="s">
        <v>49</v>
      </c>
      <c r="B17" s="229" t="s">
        <v>433</v>
      </c>
      <c r="C17" s="207" t="s">
        <v>40</v>
      </c>
      <c r="D17" s="214">
        <f>+D15+68</f>
        <v>416</v>
      </c>
      <c r="E17" s="214">
        <f>+E15+68</f>
        <v>486</v>
      </c>
      <c r="F17" s="214">
        <f>+F15+68</f>
        <v>416</v>
      </c>
    </row>
    <row r="18" spans="1:6" ht="14.3">
      <c r="A18" s="492" t="s">
        <v>49</v>
      </c>
      <c r="B18" s="229" t="s">
        <v>433</v>
      </c>
      <c r="C18" s="207" t="s">
        <v>41</v>
      </c>
      <c r="D18" s="214">
        <f>+D15+68</f>
        <v>416</v>
      </c>
      <c r="E18" s="214">
        <f>+E15+68</f>
        <v>486</v>
      </c>
      <c r="F18" s="214">
        <f>+F15+68</f>
        <v>416</v>
      </c>
    </row>
    <row r="19" spans="1:6" ht="14.3">
      <c r="A19" s="432" t="s">
        <v>49</v>
      </c>
      <c r="B19" s="433" t="s">
        <v>433</v>
      </c>
      <c r="C19" s="429" t="s">
        <v>42</v>
      </c>
      <c r="D19" s="430">
        <f>+D15+16</f>
        <v>364</v>
      </c>
      <c r="E19" s="430">
        <f>+E15+16</f>
        <v>434</v>
      </c>
      <c r="F19" s="430">
        <f>+F15+16</f>
        <v>364</v>
      </c>
    </row>
    <row r="20" spans="1:6" ht="14.3">
      <c r="A20" s="490" t="s">
        <v>49</v>
      </c>
      <c r="B20" s="491" t="s">
        <v>706</v>
      </c>
      <c r="C20" s="485" t="s">
        <v>38</v>
      </c>
      <c r="D20" s="214">
        <v>379</v>
      </c>
      <c r="E20" s="214">
        <v>458</v>
      </c>
      <c r="F20" s="214">
        <v>379</v>
      </c>
    </row>
    <row r="21" spans="1:6" ht="14.3">
      <c r="A21" s="492" t="s">
        <v>49</v>
      </c>
      <c r="B21" s="229" t="s">
        <v>706</v>
      </c>
      <c r="C21" s="207" t="s">
        <v>39</v>
      </c>
      <c r="D21" s="214">
        <f t="shared" ref="D21:F21" si="1">+D20</f>
        <v>379</v>
      </c>
      <c r="E21" s="214">
        <f t="shared" si="1"/>
        <v>458</v>
      </c>
      <c r="F21" s="214">
        <f t="shared" si="1"/>
        <v>379</v>
      </c>
    </row>
    <row r="22" spans="1:6" ht="14.3">
      <c r="A22" s="492" t="s">
        <v>49</v>
      </c>
      <c r="B22" s="229" t="s">
        <v>706</v>
      </c>
      <c r="C22" s="207" t="s">
        <v>40</v>
      </c>
      <c r="D22" s="214">
        <f>+D20+68</f>
        <v>447</v>
      </c>
      <c r="E22" s="214">
        <f>+E20+68</f>
        <v>526</v>
      </c>
      <c r="F22" s="214">
        <f>+F20+68</f>
        <v>447</v>
      </c>
    </row>
    <row r="23" spans="1:6" ht="14.3">
      <c r="A23" s="492" t="s">
        <v>49</v>
      </c>
      <c r="B23" s="229" t="s">
        <v>706</v>
      </c>
      <c r="C23" s="207" t="s">
        <v>41</v>
      </c>
      <c r="D23" s="214">
        <f>+D20+68</f>
        <v>447</v>
      </c>
      <c r="E23" s="214">
        <f>+E20+68</f>
        <v>526</v>
      </c>
      <c r="F23" s="214">
        <f>+F20+68</f>
        <v>447</v>
      </c>
    </row>
    <row r="24" spans="1:6" ht="14.3">
      <c r="A24" s="432" t="s">
        <v>49</v>
      </c>
      <c r="B24" s="433" t="s">
        <v>706</v>
      </c>
      <c r="C24" s="429" t="s">
        <v>42</v>
      </c>
      <c r="D24" s="430">
        <f>+D20+16</f>
        <v>395</v>
      </c>
      <c r="E24" s="430">
        <f>+E20+16</f>
        <v>474</v>
      </c>
      <c r="F24" s="430">
        <f>+F20+16</f>
        <v>395</v>
      </c>
    </row>
    <row r="25" spans="1:6" ht="14.3">
      <c r="A25" s="490" t="s">
        <v>47</v>
      </c>
      <c r="B25" s="491" t="s">
        <v>707</v>
      </c>
      <c r="C25" s="485" t="s">
        <v>38</v>
      </c>
      <c r="D25" s="214">
        <v>633</v>
      </c>
      <c r="E25" s="214">
        <v>709</v>
      </c>
      <c r="F25" s="214">
        <v>633</v>
      </c>
    </row>
    <row r="26" spans="1:6" ht="14.3">
      <c r="A26" s="492" t="s">
        <v>47</v>
      </c>
      <c r="B26" s="229" t="s">
        <v>707</v>
      </c>
      <c r="C26" s="207" t="s">
        <v>39</v>
      </c>
      <c r="D26" s="214">
        <f t="shared" ref="D26:F26" si="2">+D25</f>
        <v>633</v>
      </c>
      <c r="E26" s="214">
        <f t="shared" si="2"/>
        <v>709</v>
      </c>
      <c r="F26" s="214">
        <f t="shared" si="2"/>
        <v>633</v>
      </c>
    </row>
    <row r="27" spans="1:6" ht="14.3">
      <c r="A27" s="492" t="s">
        <v>47</v>
      </c>
      <c r="B27" s="229" t="s">
        <v>707</v>
      </c>
      <c r="C27" s="207" t="s">
        <v>40</v>
      </c>
      <c r="D27" s="214">
        <f>+D25+68</f>
        <v>701</v>
      </c>
      <c r="E27" s="214">
        <f>+E25+68</f>
        <v>777</v>
      </c>
      <c r="F27" s="214">
        <f>+F25+68</f>
        <v>701</v>
      </c>
    </row>
    <row r="28" spans="1:6" ht="14.3">
      <c r="A28" s="492" t="s">
        <v>47</v>
      </c>
      <c r="B28" s="229" t="s">
        <v>707</v>
      </c>
      <c r="C28" s="207" t="s">
        <v>41</v>
      </c>
      <c r="D28" s="214">
        <f>+D25+68</f>
        <v>701</v>
      </c>
      <c r="E28" s="214">
        <f>+E25+68</f>
        <v>777</v>
      </c>
      <c r="F28" s="214">
        <f>+F25+68</f>
        <v>701</v>
      </c>
    </row>
    <row r="29" spans="1:6" ht="14.3">
      <c r="A29" s="432" t="s">
        <v>47</v>
      </c>
      <c r="B29" s="433" t="s">
        <v>707</v>
      </c>
      <c r="C29" s="429" t="s">
        <v>42</v>
      </c>
      <c r="D29" s="430">
        <f>+D25+16</f>
        <v>649</v>
      </c>
      <c r="E29" s="430">
        <f>+E25+16</f>
        <v>725</v>
      </c>
      <c r="F29" s="430">
        <f>+F25+16</f>
        <v>649</v>
      </c>
    </row>
    <row r="30" spans="1:6" ht="14.3">
      <c r="A30" s="490" t="s">
        <v>47</v>
      </c>
      <c r="B30" s="491" t="s">
        <v>708</v>
      </c>
      <c r="C30" s="485" t="s">
        <v>38</v>
      </c>
      <c r="D30" s="214">
        <v>841</v>
      </c>
      <c r="E30" s="214">
        <v>910</v>
      </c>
      <c r="F30" s="214">
        <v>841</v>
      </c>
    </row>
    <row r="31" spans="1:6" ht="14.3">
      <c r="A31" s="492" t="s">
        <v>47</v>
      </c>
      <c r="B31" s="229" t="s">
        <v>708</v>
      </c>
      <c r="C31" s="207" t="s">
        <v>53</v>
      </c>
      <c r="D31" s="214">
        <f>+D30</f>
        <v>841</v>
      </c>
      <c r="E31" s="214">
        <f>+E30</f>
        <v>910</v>
      </c>
      <c r="F31" s="214">
        <f>+F30</f>
        <v>841</v>
      </c>
    </row>
    <row r="32" spans="1:6" ht="14.3">
      <c r="A32" s="492" t="s">
        <v>47</v>
      </c>
      <c r="B32" s="229" t="s">
        <v>708</v>
      </c>
      <c r="C32" s="207" t="s">
        <v>200</v>
      </c>
      <c r="D32" s="214">
        <f>+D30+68</f>
        <v>909</v>
      </c>
      <c r="E32" s="214">
        <f>+E30+68</f>
        <v>978</v>
      </c>
      <c r="F32" s="214">
        <f>+F30+68</f>
        <v>909</v>
      </c>
    </row>
    <row r="33" spans="1:6" ht="14.3">
      <c r="A33" s="432" t="s">
        <v>47</v>
      </c>
      <c r="B33" s="433" t="s">
        <v>708</v>
      </c>
      <c r="C33" s="429" t="s">
        <v>50</v>
      </c>
      <c r="D33" s="430">
        <f>+D30+16</f>
        <v>857</v>
      </c>
      <c r="E33" s="430">
        <f>+E30+16</f>
        <v>926</v>
      </c>
      <c r="F33" s="430">
        <f>+F30+16</f>
        <v>857</v>
      </c>
    </row>
    <row r="34" spans="1:6">
      <c r="A34" s="151"/>
    </row>
    <row r="35" spans="1:6" ht="16.3">
      <c r="A35" s="493" t="s">
        <v>699</v>
      </c>
      <c r="B35" s="479"/>
    </row>
    <row r="36" spans="1:6" ht="16.3">
      <c r="A36" s="494" t="s">
        <v>700</v>
      </c>
      <c r="B36" s="230"/>
    </row>
    <row r="37" spans="1:6" ht="16.3">
      <c r="A37" s="494" t="s">
        <v>701</v>
      </c>
      <c r="B37" s="230"/>
    </row>
    <row r="38" spans="1:6" ht="16.3">
      <c r="A38" s="495" t="s">
        <v>702</v>
      </c>
      <c r="B38" s="230"/>
    </row>
    <row r="39" spans="1:6" ht="16.3">
      <c r="A39" s="434" t="s">
        <v>703</v>
      </c>
    </row>
    <row r="40" spans="1:6" ht="16.3">
      <c r="A40" s="494" t="s">
        <v>458</v>
      </c>
    </row>
    <row r="41" spans="1:6" ht="16.3">
      <c r="A41" s="494"/>
    </row>
    <row r="44" spans="1:6" ht="14.3">
      <c r="A44" s="364" t="s">
        <v>693</v>
      </c>
      <c r="B44" s="365"/>
    </row>
    <row r="47" spans="1:6">
      <c r="A47" s="1" t="s">
        <v>20</v>
      </c>
      <c r="B47" s="1" t="s">
        <v>21</v>
      </c>
    </row>
    <row r="48" spans="1:6">
      <c r="A48" s="1" t="s">
        <v>22</v>
      </c>
      <c r="B48" s="1" t="s">
        <v>705</v>
      </c>
    </row>
    <row r="49" spans="1:6">
      <c r="A49" s="1" t="s">
        <v>23</v>
      </c>
      <c r="B49" s="1" t="s">
        <v>698</v>
      </c>
    </row>
    <row r="50" spans="1:6">
      <c r="A50" s="1" t="s">
        <v>24</v>
      </c>
      <c r="B50" s="1" t="s">
        <v>25</v>
      </c>
    </row>
    <row r="51" spans="1:6">
      <c r="A51" s="1" t="s">
        <v>26</v>
      </c>
      <c r="B51" s="1" t="s">
        <v>27</v>
      </c>
    </row>
    <row r="52" spans="1:6">
      <c r="A52" s="1" t="s">
        <v>28</v>
      </c>
      <c r="B52" s="1" t="s">
        <v>651</v>
      </c>
    </row>
    <row r="53" spans="1:6">
      <c r="A53" s="1" t="s">
        <v>29</v>
      </c>
      <c r="B53" s="1" t="s">
        <v>30</v>
      </c>
    </row>
    <row r="54" spans="1:6" ht="14.3">
      <c r="A54" s="1" t="s">
        <v>31</v>
      </c>
      <c r="B54" s="29" t="s">
        <v>32</v>
      </c>
    </row>
    <row r="55" spans="1:6">
      <c r="A55" s="1" t="s">
        <v>33</v>
      </c>
      <c r="B55" s="1" t="s">
        <v>34</v>
      </c>
    </row>
    <row r="57" spans="1:6">
      <c r="A57" s="484" t="s">
        <v>35</v>
      </c>
      <c r="B57" s="435" t="s">
        <v>36</v>
      </c>
      <c r="C57" s="435" t="s">
        <v>37</v>
      </c>
      <c r="D57" s="486">
        <v>45078</v>
      </c>
      <c r="E57" s="486">
        <v>45108</v>
      </c>
      <c r="F57" s="486">
        <v>45170</v>
      </c>
    </row>
    <row r="58" spans="1:6">
      <c r="A58" s="170"/>
      <c r="B58" s="159"/>
      <c r="C58" s="159"/>
      <c r="D58" s="431">
        <v>45107</v>
      </c>
      <c r="E58" s="431">
        <v>45169</v>
      </c>
      <c r="F58" s="431">
        <v>45280</v>
      </c>
    </row>
    <row r="59" spans="1:6" ht="14.3">
      <c r="A59" s="490" t="s">
        <v>49</v>
      </c>
      <c r="B59" s="491" t="s">
        <v>433</v>
      </c>
      <c r="C59" s="485" t="s">
        <v>38</v>
      </c>
      <c r="D59" s="214">
        <v>370</v>
      </c>
      <c r="E59" s="214">
        <v>443</v>
      </c>
      <c r="F59" s="214">
        <v>370</v>
      </c>
    </row>
    <row r="60" spans="1:6" ht="14.3">
      <c r="A60" s="492" t="s">
        <v>49</v>
      </c>
      <c r="B60" s="229" t="s">
        <v>433</v>
      </c>
      <c r="C60" s="207" t="s">
        <v>39</v>
      </c>
      <c r="D60" s="214">
        <f t="shared" ref="D60:F60" si="3">+D59</f>
        <v>370</v>
      </c>
      <c r="E60" s="214">
        <f t="shared" si="3"/>
        <v>443</v>
      </c>
      <c r="F60" s="214">
        <f t="shared" si="3"/>
        <v>370</v>
      </c>
    </row>
    <row r="61" spans="1:6" ht="14.3">
      <c r="A61" s="492" t="s">
        <v>49</v>
      </c>
      <c r="B61" s="229" t="s">
        <v>433</v>
      </c>
      <c r="C61" s="207" t="s">
        <v>40</v>
      </c>
      <c r="D61" s="214">
        <f>+D59+73</f>
        <v>443</v>
      </c>
      <c r="E61" s="214">
        <f>+E59+73</f>
        <v>516</v>
      </c>
      <c r="F61" s="214">
        <f>+F59+73</f>
        <v>443</v>
      </c>
    </row>
    <row r="62" spans="1:6" ht="14.3">
      <c r="A62" s="492" t="s">
        <v>49</v>
      </c>
      <c r="B62" s="229" t="s">
        <v>433</v>
      </c>
      <c r="C62" s="207" t="s">
        <v>41</v>
      </c>
      <c r="D62" s="214">
        <f>+D59+73</f>
        <v>443</v>
      </c>
      <c r="E62" s="214">
        <f>+E59+73</f>
        <v>516</v>
      </c>
      <c r="F62" s="214">
        <f>+F59+73</f>
        <v>443</v>
      </c>
    </row>
    <row r="63" spans="1:6" ht="14.3">
      <c r="A63" s="432" t="s">
        <v>49</v>
      </c>
      <c r="B63" s="433" t="s">
        <v>433</v>
      </c>
      <c r="C63" s="429" t="s">
        <v>42</v>
      </c>
      <c r="D63" s="430">
        <f>+D59+16</f>
        <v>386</v>
      </c>
      <c r="E63" s="430">
        <f>+E59+16</f>
        <v>459</v>
      </c>
      <c r="F63" s="430">
        <f>+F59+16</f>
        <v>386</v>
      </c>
    </row>
    <row r="64" spans="1:6" ht="14.3">
      <c r="A64" s="490" t="s">
        <v>49</v>
      </c>
      <c r="B64" s="491" t="s">
        <v>706</v>
      </c>
      <c r="C64" s="485" t="s">
        <v>38</v>
      </c>
      <c r="D64" s="214">
        <v>407</v>
      </c>
      <c r="E64" s="214">
        <v>478</v>
      </c>
      <c r="F64" s="214">
        <v>407</v>
      </c>
    </row>
    <row r="65" spans="1:6" ht="14.3">
      <c r="A65" s="492" t="s">
        <v>49</v>
      </c>
      <c r="B65" s="229" t="s">
        <v>706</v>
      </c>
      <c r="C65" s="207" t="s">
        <v>39</v>
      </c>
      <c r="D65" s="214">
        <f t="shared" ref="D65:F65" si="4">+D64</f>
        <v>407</v>
      </c>
      <c r="E65" s="214">
        <f t="shared" si="4"/>
        <v>478</v>
      </c>
      <c r="F65" s="214">
        <f t="shared" si="4"/>
        <v>407</v>
      </c>
    </row>
    <row r="66" spans="1:6" ht="14.3">
      <c r="A66" s="492" t="s">
        <v>49</v>
      </c>
      <c r="B66" s="229" t="s">
        <v>706</v>
      </c>
      <c r="C66" s="207" t="s">
        <v>40</v>
      </c>
      <c r="D66" s="214">
        <f>+D64+73</f>
        <v>480</v>
      </c>
      <c r="E66" s="214">
        <f>+E64+73</f>
        <v>551</v>
      </c>
      <c r="F66" s="214">
        <f>+F64+73</f>
        <v>480</v>
      </c>
    </row>
    <row r="67" spans="1:6" ht="14.3">
      <c r="A67" s="492" t="s">
        <v>49</v>
      </c>
      <c r="B67" s="229" t="s">
        <v>706</v>
      </c>
      <c r="C67" s="207" t="s">
        <v>41</v>
      </c>
      <c r="D67" s="214">
        <f>+D64+73</f>
        <v>480</v>
      </c>
      <c r="E67" s="214">
        <f>+E64+73</f>
        <v>551</v>
      </c>
      <c r="F67" s="214">
        <f>+F64+73</f>
        <v>480</v>
      </c>
    </row>
    <row r="68" spans="1:6" ht="14.3">
      <c r="A68" s="432" t="s">
        <v>49</v>
      </c>
      <c r="B68" s="433" t="s">
        <v>706</v>
      </c>
      <c r="C68" s="429" t="s">
        <v>42</v>
      </c>
      <c r="D68" s="430">
        <f>+D64+16</f>
        <v>423</v>
      </c>
      <c r="E68" s="430">
        <f>+E64+16</f>
        <v>494</v>
      </c>
      <c r="F68" s="430">
        <f>+F64+16</f>
        <v>423</v>
      </c>
    </row>
    <row r="69" spans="1:6" ht="14.3">
      <c r="A69" s="490" t="s">
        <v>47</v>
      </c>
      <c r="B69" s="491" t="s">
        <v>707</v>
      </c>
      <c r="C69" s="485" t="s">
        <v>38</v>
      </c>
      <c r="D69" s="214">
        <v>667</v>
      </c>
      <c r="E69" s="214">
        <v>738</v>
      </c>
      <c r="F69" s="214">
        <v>667</v>
      </c>
    </row>
    <row r="70" spans="1:6" ht="14.3">
      <c r="A70" s="492" t="s">
        <v>47</v>
      </c>
      <c r="B70" s="229" t="s">
        <v>707</v>
      </c>
      <c r="C70" s="207" t="s">
        <v>39</v>
      </c>
      <c r="D70" s="214">
        <f t="shared" ref="D70:F70" si="5">+D69</f>
        <v>667</v>
      </c>
      <c r="E70" s="214">
        <f t="shared" si="5"/>
        <v>738</v>
      </c>
      <c r="F70" s="214">
        <f t="shared" si="5"/>
        <v>667</v>
      </c>
    </row>
    <row r="71" spans="1:6" ht="14.3">
      <c r="A71" s="492" t="s">
        <v>47</v>
      </c>
      <c r="B71" s="229" t="s">
        <v>707</v>
      </c>
      <c r="C71" s="207" t="s">
        <v>40</v>
      </c>
      <c r="D71" s="214">
        <f>+D69+73</f>
        <v>740</v>
      </c>
      <c r="E71" s="214">
        <f>+E69+73</f>
        <v>811</v>
      </c>
      <c r="F71" s="214">
        <f>+F69+73</f>
        <v>740</v>
      </c>
    </row>
    <row r="72" spans="1:6" ht="14.3">
      <c r="A72" s="492" t="s">
        <v>47</v>
      </c>
      <c r="B72" s="229" t="s">
        <v>707</v>
      </c>
      <c r="C72" s="207" t="s">
        <v>41</v>
      </c>
      <c r="D72" s="214">
        <f>+D69+73</f>
        <v>740</v>
      </c>
      <c r="E72" s="214">
        <f>+E69+73</f>
        <v>811</v>
      </c>
      <c r="F72" s="214">
        <f>+F69+73</f>
        <v>740</v>
      </c>
    </row>
    <row r="73" spans="1:6" ht="14.3">
      <c r="A73" s="432" t="s">
        <v>47</v>
      </c>
      <c r="B73" s="433" t="s">
        <v>707</v>
      </c>
      <c r="C73" s="429" t="s">
        <v>42</v>
      </c>
      <c r="D73" s="430">
        <f>+D69+16</f>
        <v>683</v>
      </c>
      <c r="E73" s="430">
        <f>+E69+16</f>
        <v>754</v>
      </c>
      <c r="F73" s="430">
        <f>+F69+16</f>
        <v>683</v>
      </c>
    </row>
    <row r="74" spans="1:6" ht="14.3">
      <c r="A74" s="490" t="s">
        <v>47</v>
      </c>
      <c r="B74" s="491" t="s">
        <v>708</v>
      </c>
      <c r="C74" s="485" t="s">
        <v>38</v>
      </c>
      <c r="D74" s="214">
        <v>888</v>
      </c>
      <c r="E74" s="214">
        <v>963</v>
      </c>
      <c r="F74" s="214">
        <v>888</v>
      </c>
    </row>
    <row r="75" spans="1:6" ht="14.3">
      <c r="A75" s="492" t="s">
        <v>47</v>
      </c>
      <c r="B75" s="229" t="s">
        <v>708</v>
      </c>
      <c r="C75" s="207" t="s">
        <v>53</v>
      </c>
      <c r="D75" s="214">
        <f>+D74</f>
        <v>888</v>
      </c>
      <c r="E75" s="214">
        <f>+E74</f>
        <v>963</v>
      </c>
      <c r="F75" s="214">
        <f>+F74</f>
        <v>888</v>
      </c>
    </row>
    <row r="76" spans="1:6" ht="14.3">
      <c r="A76" s="492" t="s">
        <v>47</v>
      </c>
      <c r="B76" s="229" t="s">
        <v>708</v>
      </c>
      <c r="C76" s="207" t="s">
        <v>200</v>
      </c>
      <c r="D76" s="214">
        <f>+D74+73</f>
        <v>961</v>
      </c>
      <c r="E76" s="214">
        <f>+E74+73</f>
        <v>1036</v>
      </c>
      <c r="F76" s="214">
        <f>+F74+73</f>
        <v>961</v>
      </c>
    </row>
    <row r="77" spans="1:6" ht="14.3">
      <c r="A77" s="432" t="s">
        <v>47</v>
      </c>
      <c r="B77" s="433" t="s">
        <v>708</v>
      </c>
      <c r="C77" s="429" t="s">
        <v>50</v>
      </c>
      <c r="D77" s="430">
        <f>+D74+16</f>
        <v>904</v>
      </c>
      <c r="E77" s="430">
        <f>+E74+16</f>
        <v>979</v>
      </c>
      <c r="F77" s="430">
        <f>+F74+16</f>
        <v>904</v>
      </c>
    </row>
    <row r="78" spans="1:6">
      <c r="A78" s="151"/>
    </row>
    <row r="79" spans="1:6" ht="16.3">
      <c r="A79" s="493" t="s">
        <v>699</v>
      </c>
      <c r="B79" s="479"/>
    </row>
    <row r="80" spans="1:6" ht="16.3">
      <c r="A80" s="494" t="s">
        <v>704</v>
      </c>
      <c r="B80" s="230"/>
    </row>
    <row r="81" spans="1:2" ht="16.3">
      <c r="A81" s="494" t="s">
        <v>701</v>
      </c>
      <c r="B81" s="230"/>
    </row>
    <row r="82" spans="1:2" ht="16.3">
      <c r="A82" s="495" t="s">
        <v>702</v>
      </c>
      <c r="B82" s="230"/>
    </row>
    <row r="83" spans="1:2" ht="16.3">
      <c r="A83" s="434" t="s">
        <v>703</v>
      </c>
    </row>
    <row r="84" spans="1:2" ht="16.3">
      <c r="A84" s="494" t="s">
        <v>458</v>
      </c>
    </row>
    <row r="85" spans="1:2" ht="16.3">
      <c r="A85" s="494"/>
    </row>
    <row r="88" spans="1:2" ht="14.3">
      <c r="A88" s="364" t="s">
        <v>693</v>
      </c>
      <c r="B88" s="365"/>
    </row>
  </sheetData>
  <pageMargins left="0.7" right="0.7" top="0.75" bottom="0.75" header="0.3" footer="0.3"/>
  <pageSetup orientation="portrait" horizontalDpi="0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/>
  </sheetViews>
  <sheetFormatPr defaultColWidth="9.125" defaultRowHeight="12.9"/>
  <cols>
    <col min="1" max="1" width="15.875" style="1" customWidth="1"/>
    <col min="2" max="2" width="32.25" style="1" customWidth="1"/>
    <col min="3" max="3" width="18.625" style="1" customWidth="1"/>
    <col min="4" max="4" width="11.375" style="1" customWidth="1"/>
    <col min="5" max="5" width="15.75" style="1" customWidth="1"/>
    <col min="6" max="7" width="9.125" style="1"/>
    <col min="8" max="8" width="19" style="1" customWidth="1"/>
    <col min="9" max="16384" width="9.125" style="1"/>
  </cols>
  <sheetData>
    <row r="2" spans="1:4">
      <c r="A2" s="1" t="s">
        <v>20</v>
      </c>
      <c r="B2" s="1" t="s">
        <v>21</v>
      </c>
      <c r="D2" s="34"/>
    </row>
    <row r="3" spans="1:4">
      <c r="A3" s="1" t="s">
        <v>22</v>
      </c>
      <c r="B3" s="1" t="s">
        <v>229</v>
      </c>
      <c r="D3" s="34"/>
    </row>
    <row r="4" spans="1:4">
      <c r="A4" s="1" t="s">
        <v>23</v>
      </c>
      <c r="B4" s="1" t="s">
        <v>237</v>
      </c>
      <c r="D4" s="34"/>
    </row>
    <row r="5" spans="1:4">
      <c r="A5" s="1" t="s">
        <v>24</v>
      </c>
      <c r="B5" s="1" t="s">
        <v>25</v>
      </c>
      <c r="D5" s="34"/>
    </row>
    <row r="6" spans="1:4">
      <c r="A6" s="1" t="s">
        <v>26</v>
      </c>
      <c r="B6" s="1" t="s">
        <v>27</v>
      </c>
      <c r="D6" s="34"/>
    </row>
    <row r="7" spans="1:4">
      <c r="A7" s="1" t="s">
        <v>28</v>
      </c>
      <c r="B7" s="1" t="s">
        <v>651</v>
      </c>
      <c r="D7" s="34"/>
    </row>
    <row r="8" spans="1:4">
      <c r="A8" s="1" t="s">
        <v>29</v>
      </c>
      <c r="B8" s="1" t="s">
        <v>30</v>
      </c>
      <c r="D8" s="34"/>
    </row>
    <row r="9" spans="1:4" ht="14.3">
      <c r="A9" s="1" t="s">
        <v>31</v>
      </c>
      <c r="B9" s="29" t="s">
        <v>32</v>
      </c>
      <c r="D9" s="34"/>
    </row>
    <row r="10" spans="1:4">
      <c r="A10" s="1" t="s">
        <v>33</v>
      </c>
      <c r="B10" s="1" t="s">
        <v>34</v>
      </c>
      <c r="D10" s="34"/>
    </row>
    <row r="11" spans="1:4">
      <c r="D11" s="34"/>
    </row>
    <row r="12" spans="1:4">
      <c r="A12" s="462" t="s">
        <v>35</v>
      </c>
      <c r="B12" s="465" t="s">
        <v>36</v>
      </c>
      <c r="C12" s="465" t="s">
        <v>37</v>
      </c>
      <c r="D12" s="464">
        <v>44990</v>
      </c>
    </row>
    <row r="13" spans="1:4">
      <c r="A13" s="170"/>
      <c r="B13" s="429"/>
      <c r="C13" s="429"/>
      <c r="D13" s="431">
        <v>45121</v>
      </c>
    </row>
    <row r="14" spans="1:4" ht="14.3">
      <c r="A14" s="465" t="s">
        <v>44</v>
      </c>
      <c r="B14" s="465" t="s">
        <v>173</v>
      </c>
      <c r="C14" s="465" t="s">
        <v>38</v>
      </c>
      <c r="D14" s="214">
        <v>95</v>
      </c>
    </row>
    <row r="15" spans="1:4" ht="14.3">
      <c r="A15" s="170" t="s">
        <v>45</v>
      </c>
      <c r="B15" s="207" t="s">
        <v>173</v>
      </c>
      <c r="C15" s="207" t="s">
        <v>39</v>
      </c>
      <c r="D15" s="214">
        <f>+D14</f>
        <v>95</v>
      </c>
    </row>
    <row r="16" spans="1:4" ht="14.3">
      <c r="A16" s="170" t="s">
        <v>44</v>
      </c>
      <c r="B16" s="207" t="s">
        <v>173</v>
      </c>
      <c r="C16" s="207" t="s">
        <v>40</v>
      </c>
      <c r="D16" s="214">
        <f>+D14+40</f>
        <v>135</v>
      </c>
    </row>
    <row r="17" spans="1:8" ht="14.3">
      <c r="A17" s="170" t="s">
        <v>44</v>
      </c>
      <c r="B17" s="207" t="s">
        <v>173</v>
      </c>
      <c r="C17" s="207" t="s">
        <v>41</v>
      </c>
      <c r="D17" s="214">
        <f>+D14+40</f>
        <v>135</v>
      </c>
    </row>
    <row r="18" spans="1:8" ht="14.3">
      <c r="A18" s="429" t="s">
        <v>44</v>
      </c>
      <c r="B18" s="429" t="s">
        <v>173</v>
      </c>
      <c r="C18" s="429" t="s">
        <v>42</v>
      </c>
      <c r="D18" s="430">
        <f>+D14+10</f>
        <v>105</v>
      </c>
    </row>
    <row r="19" spans="1:8" ht="14.3">
      <c r="A19" s="465" t="s">
        <v>44</v>
      </c>
      <c r="B19" s="465" t="s">
        <v>238</v>
      </c>
      <c r="C19" s="465" t="s">
        <v>38</v>
      </c>
      <c r="D19" s="214">
        <v>100</v>
      </c>
    </row>
    <row r="20" spans="1:8" ht="14.3">
      <c r="A20" s="170" t="s">
        <v>45</v>
      </c>
      <c r="B20" s="207" t="s">
        <v>238</v>
      </c>
      <c r="C20" s="207" t="s">
        <v>39</v>
      </c>
      <c r="D20" s="214">
        <f>+D19</f>
        <v>100</v>
      </c>
    </row>
    <row r="21" spans="1:8" ht="14.3">
      <c r="A21" s="170" t="s">
        <v>44</v>
      </c>
      <c r="B21" s="207" t="s">
        <v>238</v>
      </c>
      <c r="C21" s="207" t="s">
        <v>40</v>
      </c>
      <c r="D21" s="214">
        <f>+D19+40</f>
        <v>140</v>
      </c>
    </row>
    <row r="22" spans="1:8" ht="14.3">
      <c r="A22" s="170" t="s">
        <v>44</v>
      </c>
      <c r="B22" s="207" t="s">
        <v>238</v>
      </c>
      <c r="C22" s="207" t="s">
        <v>41</v>
      </c>
      <c r="D22" s="214">
        <f>+D19+40</f>
        <v>140</v>
      </c>
    </row>
    <row r="23" spans="1:8" ht="14.3">
      <c r="A23" s="429" t="s">
        <v>44</v>
      </c>
      <c r="B23" s="429" t="s">
        <v>238</v>
      </c>
      <c r="C23" s="429" t="s">
        <v>42</v>
      </c>
      <c r="D23" s="430">
        <f>+D19+10</f>
        <v>110</v>
      </c>
    </row>
    <row r="25" spans="1:8" ht="16.3">
      <c r="A25" s="111" t="s">
        <v>669</v>
      </c>
      <c r="B25" s="112"/>
      <c r="C25" s="113"/>
      <c r="D25" s="113"/>
      <c r="E25" s="113"/>
      <c r="F25" s="113"/>
      <c r="G25" s="113"/>
      <c r="H25" s="476"/>
    </row>
    <row r="26" spans="1:8">
      <c r="A26" s="1" t="s">
        <v>670</v>
      </c>
    </row>
    <row r="30" spans="1:8" ht="14.3">
      <c r="A30" s="469" t="s">
        <v>691</v>
      </c>
      <c r="B30" s="36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13" workbookViewId="0"/>
  </sheetViews>
  <sheetFormatPr defaultColWidth="9.125" defaultRowHeight="12.9"/>
  <cols>
    <col min="1" max="1" width="16.75" style="1" customWidth="1"/>
    <col min="2" max="2" width="26.375" style="1" bestFit="1" customWidth="1"/>
    <col min="3" max="3" width="20.25" style="1" customWidth="1"/>
    <col min="4" max="4" width="10.875" style="34" customWidth="1"/>
    <col min="5" max="5" width="10.875" style="1" customWidth="1"/>
    <col min="6" max="16384" width="9.125" style="1"/>
  </cols>
  <sheetData>
    <row r="1" spans="1:5" ht="14.3">
      <c r="A1" s="48"/>
    </row>
    <row r="2" spans="1:5">
      <c r="D2" s="1"/>
    </row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225</v>
      </c>
    </row>
    <row r="5" spans="1:5">
      <c r="A5" s="1" t="s">
        <v>23</v>
      </c>
      <c r="B5" s="1" t="s">
        <v>817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820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2" spans="1:5">
      <c r="D12" s="1"/>
    </row>
    <row r="13" spans="1:5">
      <c r="A13" s="620" t="s">
        <v>35</v>
      </c>
      <c r="B13" s="621" t="s">
        <v>36</v>
      </c>
      <c r="C13" s="564" t="s">
        <v>37</v>
      </c>
      <c r="D13" s="622">
        <v>45115</v>
      </c>
      <c r="E13" s="608">
        <v>45170</v>
      </c>
    </row>
    <row r="14" spans="1:5">
      <c r="A14" s="281"/>
      <c r="B14" s="623"/>
      <c r="C14" s="159"/>
      <c r="D14" s="624">
        <v>45169</v>
      </c>
      <c r="E14" s="232">
        <v>45280</v>
      </c>
    </row>
    <row r="15" spans="1:5">
      <c r="A15" s="247" t="s">
        <v>44</v>
      </c>
      <c r="B15" s="207" t="s">
        <v>305</v>
      </c>
      <c r="C15" s="35" t="s">
        <v>38</v>
      </c>
      <c r="D15" s="209">
        <v>198</v>
      </c>
      <c r="E15" s="209">
        <v>165</v>
      </c>
    </row>
    <row r="16" spans="1:5">
      <c r="A16" s="247" t="s">
        <v>45</v>
      </c>
      <c r="B16" s="207" t="s">
        <v>305</v>
      </c>
      <c r="C16" s="35" t="s">
        <v>39</v>
      </c>
      <c r="D16" s="209">
        <f>+D15</f>
        <v>198</v>
      </c>
      <c r="E16" s="209">
        <f>+E15</f>
        <v>165</v>
      </c>
    </row>
    <row r="17" spans="1:5">
      <c r="A17" s="247" t="s">
        <v>44</v>
      </c>
      <c r="B17" s="207" t="s">
        <v>305</v>
      </c>
      <c r="C17" s="1" t="s">
        <v>40</v>
      </c>
      <c r="D17" s="209">
        <f>+D15+44</f>
        <v>242</v>
      </c>
      <c r="E17" s="209">
        <f>+E15+44</f>
        <v>209</v>
      </c>
    </row>
    <row r="18" spans="1:5">
      <c r="A18" s="247" t="s">
        <v>44</v>
      </c>
      <c r="B18" s="207" t="s">
        <v>305</v>
      </c>
      <c r="C18" s="35" t="s">
        <v>41</v>
      </c>
      <c r="D18" s="209">
        <f>+D15+44</f>
        <v>242</v>
      </c>
      <c r="E18" s="209">
        <f>+E15+44</f>
        <v>209</v>
      </c>
    </row>
    <row r="19" spans="1:5">
      <c r="A19" s="281" t="s">
        <v>44</v>
      </c>
      <c r="B19" s="623" t="s">
        <v>305</v>
      </c>
      <c r="C19" s="623" t="s">
        <v>42</v>
      </c>
      <c r="D19" s="625">
        <f>+D15</f>
        <v>198</v>
      </c>
      <c r="E19" s="625">
        <f>+E15</f>
        <v>165</v>
      </c>
    </row>
    <row r="20" spans="1:5">
      <c r="A20" s="247" t="s">
        <v>44</v>
      </c>
      <c r="B20" s="207" t="s">
        <v>218</v>
      </c>
      <c r="C20" s="35" t="s">
        <v>38</v>
      </c>
      <c r="D20" s="209">
        <v>214</v>
      </c>
      <c r="E20" s="209">
        <v>179</v>
      </c>
    </row>
    <row r="21" spans="1:5">
      <c r="A21" s="247" t="s">
        <v>45</v>
      </c>
      <c r="B21" s="207" t="s">
        <v>218</v>
      </c>
      <c r="C21" s="35" t="s">
        <v>39</v>
      </c>
      <c r="D21" s="209">
        <f>+D20</f>
        <v>214</v>
      </c>
      <c r="E21" s="209">
        <f>+E20</f>
        <v>179</v>
      </c>
    </row>
    <row r="22" spans="1:5">
      <c r="A22" s="247" t="s">
        <v>44</v>
      </c>
      <c r="B22" s="207" t="s">
        <v>218</v>
      </c>
      <c r="C22" s="1" t="s">
        <v>40</v>
      </c>
      <c r="D22" s="209">
        <f>+D20+44</f>
        <v>258</v>
      </c>
      <c r="E22" s="209">
        <f>+E20+44</f>
        <v>223</v>
      </c>
    </row>
    <row r="23" spans="1:5">
      <c r="A23" s="247" t="s">
        <v>44</v>
      </c>
      <c r="B23" s="207" t="s">
        <v>218</v>
      </c>
      <c r="C23" s="35" t="s">
        <v>41</v>
      </c>
      <c r="D23" s="209">
        <f>+D20+44</f>
        <v>258</v>
      </c>
      <c r="E23" s="209">
        <f>+E20+44</f>
        <v>223</v>
      </c>
    </row>
    <row r="24" spans="1:5">
      <c r="A24" s="281" t="s">
        <v>44</v>
      </c>
      <c r="B24" s="623" t="s">
        <v>218</v>
      </c>
      <c r="C24" s="623" t="s">
        <v>42</v>
      </c>
      <c r="D24" s="625">
        <f>+D20</f>
        <v>214</v>
      </c>
      <c r="E24" s="625">
        <f>+E20</f>
        <v>179</v>
      </c>
    </row>
    <row r="25" spans="1:5">
      <c r="A25" s="247" t="s">
        <v>44</v>
      </c>
      <c r="B25" s="207" t="s">
        <v>236</v>
      </c>
      <c r="C25" s="35" t="s">
        <v>38</v>
      </c>
      <c r="D25" s="209">
        <v>246</v>
      </c>
      <c r="E25" s="209">
        <v>210</v>
      </c>
    </row>
    <row r="26" spans="1:5">
      <c r="A26" s="247" t="s">
        <v>45</v>
      </c>
      <c r="B26" s="207" t="s">
        <v>236</v>
      </c>
      <c r="C26" s="35" t="s">
        <v>39</v>
      </c>
      <c r="D26" s="209">
        <f>+D25</f>
        <v>246</v>
      </c>
      <c r="E26" s="209">
        <f>+E25</f>
        <v>210</v>
      </c>
    </row>
    <row r="27" spans="1:5">
      <c r="A27" s="247" t="s">
        <v>44</v>
      </c>
      <c r="B27" s="207" t="s">
        <v>236</v>
      </c>
      <c r="C27" s="1" t="s">
        <v>40</v>
      </c>
      <c r="D27" s="209">
        <f>+D25+44</f>
        <v>290</v>
      </c>
      <c r="E27" s="209">
        <f>+E25+44</f>
        <v>254</v>
      </c>
    </row>
    <row r="28" spans="1:5">
      <c r="A28" s="247" t="s">
        <v>44</v>
      </c>
      <c r="B28" s="207" t="s">
        <v>236</v>
      </c>
      <c r="C28" s="35" t="s">
        <v>41</v>
      </c>
      <c r="D28" s="209">
        <f>+D25+44</f>
        <v>290</v>
      </c>
      <c r="E28" s="209">
        <f>+E25+44</f>
        <v>254</v>
      </c>
    </row>
    <row r="29" spans="1:5">
      <c r="A29" s="281" t="s">
        <v>44</v>
      </c>
      <c r="B29" s="623" t="s">
        <v>236</v>
      </c>
      <c r="C29" s="623" t="s">
        <v>42</v>
      </c>
      <c r="D29" s="625">
        <f>+D25</f>
        <v>246</v>
      </c>
      <c r="E29" s="625">
        <f>+E25</f>
        <v>210</v>
      </c>
    </row>
    <row r="30" spans="1:5">
      <c r="D30" s="1"/>
    </row>
    <row r="31" spans="1:5" ht="16.3">
      <c r="A31" s="461" t="s">
        <v>821</v>
      </c>
      <c r="D31" s="1"/>
    </row>
    <row r="32" spans="1:5" ht="16.3">
      <c r="A32" s="628" t="s">
        <v>822</v>
      </c>
      <c r="D32" s="1"/>
    </row>
    <row r="33" spans="1:4" ht="16.3">
      <c r="A33" s="629" t="s">
        <v>458</v>
      </c>
      <c r="D33" s="1"/>
    </row>
    <row r="34" spans="1:4">
      <c r="D34" s="1"/>
    </row>
    <row r="36" spans="1:4" ht="14.3">
      <c r="A36" s="364" t="s">
        <v>816</v>
      </c>
      <c r="B36" s="365"/>
    </row>
    <row r="37" spans="1:4">
      <c r="D37" s="1"/>
    </row>
    <row r="38" spans="1:4">
      <c r="D38" s="1"/>
    </row>
    <row r="39" spans="1:4">
      <c r="D39" s="1"/>
    </row>
    <row r="40" spans="1:4">
      <c r="D40" s="1"/>
    </row>
    <row r="41" spans="1:4">
      <c r="D41" s="1"/>
    </row>
    <row r="42" spans="1:4">
      <c r="D42" s="1"/>
    </row>
    <row r="43" spans="1:4">
      <c r="D43" s="1"/>
    </row>
    <row r="44" spans="1:4">
      <c r="D44" s="1"/>
    </row>
    <row r="45" spans="1:4">
      <c r="D45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2" spans="4:4">
      <c r="D92" s="1"/>
    </row>
    <row r="97" spans="4:4">
      <c r="D97" s="1"/>
    </row>
    <row r="98" spans="4:4">
      <c r="D98" s="1"/>
    </row>
    <row r="99" spans="4:4">
      <c r="D99" s="1"/>
    </row>
    <row r="101" spans="4:4">
      <c r="D101" s="1"/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zoomScale="85" zoomScaleNormal="85" workbookViewId="0"/>
  </sheetViews>
  <sheetFormatPr defaultColWidth="9.125" defaultRowHeight="12.9"/>
  <cols>
    <col min="1" max="1" width="16.75" style="1" customWidth="1"/>
    <col min="2" max="2" width="26.375" style="1" bestFit="1" customWidth="1"/>
    <col min="3" max="3" width="20.25" style="1" customWidth="1"/>
    <col min="4" max="4" width="10.875" style="34" customWidth="1"/>
    <col min="5" max="5" width="10.875" style="1" customWidth="1"/>
    <col min="6" max="16384" width="9.125" style="1"/>
  </cols>
  <sheetData>
    <row r="1" spans="1:5" ht="14.3">
      <c r="A1" s="48"/>
    </row>
    <row r="2" spans="1:5">
      <c r="D2" s="1"/>
    </row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225</v>
      </c>
    </row>
    <row r="5" spans="1:5">
      <c r="A5" s="1" t="s">
        <v>23</v>
      </c>
      <c r="B5" s="1" t="s">
        <v>818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820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2" spans="1:5">
      <c r="D12" s="1"/>
    </row>
    <row r="13" spans="1:5">
      <c r="A13" s="620" t="s">
        <v>35</v>
      </c>
      <c r="B13" s="621" t="s">
        <v>36</v>
      </c>
      <c r="C13" s="564" t="s">
        <v>37</v>
      </c>
      <c r="D13" s="622">
        <v>45170</v>
      </c>
      <c r="E13" s="608">
        <v>45297</v>
      </c>
    </row>
    <row r="14" spans="1:5">
      <c r="A14" s="281"/>
      <c r="B14" s="623"/>
      <c r="C14" s="159"/>
      <c r="D14" s="624">
        <v>45282</v>
      </c>
      <c r="E14" s="232">
        <v>45382</v>
      </c>
    </row>
    <row r="15" spans="1:5">
      <c r="A15" s="247" t="s">
        <v>44</v>
      </c>
      <c r="B15" s="207" t="s">
        <v>823</v>
      </c>
      <c r="C15" s="35" t="s">
        <v>38</v>
      </c>
      <c r="D15" s="209">
        <v>50</v>
      </c>
      <c r="E15" s="209">
        <v>51</v>
      </c>
    </row>
    <row r="16" spans="1:5">
      <c r="A16" s="247" t="s">
        <v>45</v>
      </c>
      <c r="B16" s="207" t="s">
        <v>823</v>
      </c>
      <c r="C16" s="35" t="s">
        <v>39</v>
      </c>
      <c r="D16" s="209">
        <f>+D15</f>
        <v>50</v>
      </c>
      <c r="E16" s="209">
        <f>+E15</f>
        <v>51</v>
      </c>
    </row>
    <row r="17" spans="1:5">
      <c r="A17" s="247" t="s">
        <v>44</v>
      </c>
      <c r="B17" s="207" t="s">
        <v>823</v>
      </c>
      <c r="C17" s="1" t="s">
        <v>40</v>
      </c>
      <c r="D17" s="209">
        <f>+D15+27</f>
        <v>77</v>
      </c>
      <c r="E17" s="209">
        <f>+E15+27</f>
        <v>78</v>
      </c>
    </row>
    <row r="18" spans="1:5">
      <c r="A18" s="247" t="s">
        <v>44</v>
      </c>
      <c r="B18" s="207" t="s">
        <v>823</v>
      </c>
      <c r="C18" s="35" t="s">
        <v>41</v>
      </c>
      <c r="D18" s="209">
        <f>+D15+27</f>
        <v>77</v>
      </c>
      <c r="E18" s="209">
        <f>+E15+27</f>
        <v>78</v>
      </c>
    </row>
    <row r="19" spans="1:5">
      <c r="A19" s="281" t="s">
        <v>44</v>
      </c>
      <c r="B19" s="623" t="s">
        <v>823</v>
      </c>
      <c r="C19" s="623" t="s">
        <v>42</v>
      </c>
      <c r="D19" s="625">
        <f>+D15+15</f>
        <v>65</v>
      </c>
      <c r="E19" s="625">
        <f>+E15+15</f>
        <v>66</v>
      </c>
    </row>
    <row r="20" spans="1:5">
      <c r="A20" s="247" t="s">
        <v>44</v>
      </c>
      <c r="B20" s="207" t="s">
        <v>824</v>
      </c>
      <c r="C20" s="35" t="s">
        <v>38</v>
      </c>
      <c r="D20" s="209">
        <v>60</v>
      </c>
      <c r="E20" s="209">
        <v>61</v>
      </c>
    </row>
    <row r="21" spans="1:5">
      <c r="A21" s="247" t="s">
        <v>45</v>
      </c>
      <c r="B21" s="207" t="s">
        <v>824</v>
      </c>
      <c r="C21" s="35" t="s">
        <v>39</v>
      </c>
      <c r="D21" s="209">
        <f>+D20</f>
        <v>60</v>
      </c>
      <c r="E21" s="209">
        <f>+E20</f>
        <v>61</v>
      </c>
    </row>
    <row r="22" spans="1:5">
      <c r="A22" s="247" t="s">
        <v>44</v>
      </c>
      <c r="B22" s="207" t="s">
        <v>824</v>
      </c>
      <c r="C22" s="1" t="s">
        <v>40</v>
      </c>
      <c r="D22" s="209">
        <f>+D20+27</f>
        <v>87</v>
      </c>
      <c r="E22" s="209">
        <f>+E20+27</f>
        <v>88</v>
      </c>
    </row>
    <row r="23" spans="1:5">
      <c r="A23" s="247" t="s">
        <v>44</v>
      </c>
      <c r="B23" s="207" t="s">
        <v>824</v>
      </c>
      <c r="C23" s="35" t="s">
        <v>41</v>
      </c>
      <c r="D23" s="209">
        <f>+D20+27</f>
        <v>87</v>
      </c>
      <c r="E23" s="209">
        <f>+E20+27</f>
        <v>88</v>
      </c>
    </row>
    <row r="24" spans="1:5">
      <c r="A24" s="281" t="s">
        <v>44</v>
      </c>
      <c r="B24" s="623" t="s">
        <v>824</v>
      </c>
      <c r="C24" s="623" t="s">
        <v>42</v>
      </c>
      <c r="D24" s="625">
        <f>+D20+15</f>
        <v>75</v>
      </c>
      <c r="E24" s="625">
        <f>+E20+15</f>
        <v>76</v>
      </c>
    </row>
    <row r="25" spans="1:5">
      <c r="A25" s="247" t="s">
        <v>44</v>
      </c>
      <c r="B25" s="207" t="s">
        <v>825</v>
      </c>
      <c r="C25" s="35" t="s">
        <v>38</v>
      </c>
      <c r="D25" s="209">
        <v>75</v>
      </c>
      <c r="E25" s="209">
        <v>76</v>
      </c>
    </row>
    <row r="26" spans="1:5">
      <c r="A26" s="247" t="s">
        <v>45</v>
      </c>
      <c r="B26" s="207" t="s">
        <v>825</v>
      </c>
      <c r="C26" s="35" t="s">
        <v>39</v>
      </c>
      <c r="D26" s="209">
        <f>+D25</f>
        <v>75</v>
      </c>
      <c r="E26" s="209">
        <f>+E25</f>
        <v>76</v>
      </c>
    </row>
    <row r="27" spans="1:5">
      <c r="A27" s="247" t="s">
        <v>44</v>
      </c>
      <c r="B27" s="207" t="s">
        <v>825</v>
      </c>
      <c r="C27" s="1" t="s">
        <v>40</v>
      </c>
      <c r="D27" s="209">
        <f>+D25+27</f>
        <v>102</v>
      </c>
      <c r="E27" s="209">
        <f>+E25+27</f>
        <v>103</v>
      </c>
    </row>
    <row r="28" spans="1:5">
      <c r="A28" s="247" t="s">
        <v>44</v>
      </c>
      <c r="B28" s="207" t="s">
        <v>825</v>
      </c>
      <c r="C28" s="35" t="s">
        <v>41</v>
      </c>
      <c r="D28" s="209">
        <f>+D25+27</f>
        <v>102</v>
      </c>
      <c r="E28" s="209">
        <f>+E25+27</f>
        <v>103</v>
      </c>
    </row>
    <row r="29" spans="1:5">
      <c r="A29" s="281" t="s">
        <v>44</v>
      </c>
      <c r="B29" s="623" t="s">
        <v>825</v>
      </c>
      <c r="C29" s="623" t="s">
        <v>42</v>
      </c>
      <c r="D29" s="625">
        <f>+D25+15</f>
        <v>90</v>
      </c>
      <c r="E29" s="625">
        <f>+E25+15</f>
        <v>91</v>
      </c>
    </row>
    <row r="30" spans="1:5">
      <c r="A30" s="247" t="s">
        <v>47</v>
      </c>
      <c r="B30" s="207" t="s">
        <v>826</v>
      </c>
      <c r="C30" s="35" t="s">
        <v>38</v>
      </c>
      <c r="D30" s="209">
        <v>88</v>
      </c>
      <c r="E30" s="209">
        <v>89</v>
      </c>
    </row>
    <row r="31" spans="1:5">
      <c r="A31" s="247" t="s">
        <v>47</v>
      </c>
      <c r="B31" s="207" t="s">
        <v>826</v>
      </c>
      <c r="C31" s="35" t="s">
        <v>39</v>
      </c>
      <c r="D31" s="209">
        <f>+D30</f>
        <v>88</v>
      </c>
      <c r="E31" s="209">
        <f>+E30</f>
        <v>89</v>
      </c>
    </row>
    <row r="32" spans="1:5">
      <c r="A32" s="247" t="s">
        <v>47</v>
      </c>
      <c r="B32" s="207" t="s">
        <v>826</v>
      </c>
      <c r="C32" s="1" t="s">
        <v>40</v>
      </c>
      <c r="D32" s="209">
        <f>+D30+27</f>
        <v>115</v>
      </c>
      <c r="E32" s="209">
        <f>+E30+27</f>
        <v>116</v>
      </c>
    </row>
    <row r="33" spans="1:5">
      <c r="A33" s="247" t="s">
        <v>47</v>
      </c>
      <c r="B33" s="207" t="s">
        <v>826</v>
      </c>
      <c r="C33" s="35" t="s">
        <v>41</v>
      </c>
      <c r="D33" s="209">
        <f>+D30+27</f>
        <v>115</v>
      </c>
      <c r="E33" s="209">
        <f>+E30+27</f>
        <v>116</v>
      </c>
    </row>
    <row r="34" spans="1:5">
      <c r="A34" s="623" t="s">
        <v>47</v>
      </c>
      <c r="B34" s="623" t="s">
        <v>826</v>
      </c>
      <c r="C34" s="623" t="s">
        <v>42</v>
      </c>
      <c r="D34" s="625">
        <f>+D30+15</f>
        <v>103</v>
      </c>
      <c r="E34" s="625">
        <f>+E30+15</f>
        <v>104</v>
      </c>
    </row>
    <row r="35" spans="1:5">
      <c r="A35" s="1" t="s">
        <v>827</v>
      </c>
      <c r="D35" s="1"/>
    </row>
    <row r="36" spans="1:5" ht="16.3">
      <c r="A36" s="461" t="s">
        <v>828</v>
      </c>
      <c r="D36" s="1"/>
    </row>
    <row r="37" spans="1:5" ht="16.3">
      <c r="A37" s="628" t="s">
        <v>829</v>
      </c>
      <c r="D37" s="1"/>
    </row>
    <row r="38" spans="1:5" ht="16.3">
      <c r="A38" s="629" t="s">
        <v>815</v>
      </c>
      <c r="D38" s="1"/>
    </row>
    <row r="39" spans="1:5">
      <c r="A39" s="1" t="s">
        <v>810</v>
      </c>
      <c r="D39" s="1"/>
    </row>
    <row r="41" spans="1:5" ht="14.3">
      <c r="A41" s="364" t="s">
        <v>816</v>
      </c>
      <c r="B41" s="365"/>
    </row>
    <row r="42" spans="1:5">
      <c r="D42" s="1"/>
    </row>
    <row r="43" spans="1:5">
      <c r="D43" s="1"/>
    </row>
    <row r="44" spans="1:5">
      <c r="D44" s="1"/>
    </row>
    <row r="45" spans="1:5">
      <c r="D45" s="1"/>
    </row>
    <row r="46" spans="1:5">
      <c r="D46" s="1"/>
    </row>
    <row r="47" spans="1:5">
      <c r="D47" s="1"/>
    </row>
    <row r="48" spans="1:5">
      <c r="D48" s="1"/>
    </row>
    <row r="49" spans="4:4">
      <c r="D49" s="1"/>
    </row>
    <row r="50" spans="4:4">
      <c r="D50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7" spans="4:4">
      <c r="D97" s="1"/>
    </row>
    <row r="102" spans="4:4">
      <c r="D102" s="1"/>
    </row>
    <row r="103" spans="4:4">
      <c r="D103" s="1"/>
    </row>
    <row r="104" spans="4:4">
      <c r="D104" s="1"/>
    </row>
    <row r="106" spans="4:4">
      <c r="D106" s="1"/>
    </row>
  </sheetData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13" zoomScale="85" zoomScaleNormal="85" workbookViewId="0"/>
  </sheetViews>
  <sheetFormatPr defaultColWidth="9.125" defaultRowHeight="12.9"/>
  <cols>
    <col min="1" max="1" width="16.75" style="1" customWidth="1"/>
    <col min="2" max="2" width="26.375" style="1" bestFit="1" customWidth="1"/>
    <col min="3" max="3" width="20.25" style="1" customWidth="1"/>
    <col min="4" max="4" width="10.875" style="34" customWidth="1"/>
    <col min="5" max="5" width="10.875" style="1" customWidth="1"/>
    <col min="6" max="16384" width="9.125" style="1"/>
  </cols>
  <sheetData>
    <row r="1" spans="1:5" ht="14.3">
      <c r="A1" s="48"/>
    </row>
    <row r="2" spans="1:5">
      <c r="D2" s="1"/>
    </row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225</v>
      </c>
    </row>
    <row r="5" spans="1:5">
      <c r="A5" s="1" t="s">
        <v>23</v>
      </c>
      <c r="B5" s="1" t="s">
        <v>819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820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2" spans="1:5">
      <c r="D12" s="1"/>
    </row>
    <row r="13" spans="1:5">
      <c r="A13" s="620" t="s">
        <v>35</v>
      </c>
      <c r="B13" s="621" t="s">
        <v>36</v>
      </c>
      <c r="C13" s="564" t="s">
        <v>37</v>
      </c>
      <c r="D13" s="622">
        <v>45170</v>
      </c>
      <c r="E13" s="608">
        <v>45297</v>
      </c>
    </row>
    <row r="14" spans="1:5">
      <c r="A14" s="281"/>
      <c r="B14" s="623"/>
      <c r="C14" s="159"/>
      <c r="D14" s="624">
        <v>45282</v>
      </c>
      <c r="E14" s="232">
        <v>45382</v>
      </c>
    </row>
    <row r="15" spans="1:5">
      <c r="A15" s="247" t="s">
        <v>44</v>
      </c>
      <c r="B15" s="207" t="s">
        <v>824</v>
      </c>
      <c r="C15" s="35" t="s">
        <v>38</v>
      </c>
      <c r="D15" s="209">
        <v>53</v>
      </c>
      <c r="E15" s="209">
        <v>53</v>
      </c>
    </row>
    <row r="16" spans="1:5">
      <c r="A16" s="247" t="s">
        <v>45</v>
      </c>
      <c r="B16" s="207" t="s">
        <v>824</v>
      </c>
      <c r="C16" s="35" t="s">
        <v>39</v>
      </c>
      <c r="D16" s="209">
        <f>+D15</f>
        <v>53</v>
      </c>
      <c r="E16" s="209">
        <f>+E15</f>
        <v>53</v>
      </c>
    </row>
    <row r="17" spans="1:5">
      <c r="A17" s="247" t="s">
        <v>44</v>
      </c>
      <c r="B17" s="207" t="s">
        <v>824</v>
      </c>
      <c r="C17" s="1" t="s">
        <v>40</v>
      </c>
      <c r="D17" s="209">
        <f>+D15+27</f>
        <v>80</v>
      </c>
      <c r="E17" s="209">
        <f>+E15+27</f>
        <v>80</v>
      </c>
    </row>
    <row r="18" spans="1:5">
      <c r="A18" s="247" t="s">
        <v>44</v>
      </c>
      <c r="B18" s="207" t="s">
        <v>824</v>
      </c>
      <c r="C18" s="35" t="s">
        <v>41</v>
      </c>
      <c r="D18" s="209">
        <f>+D15+27</f>
        <v>80</v>
      </c>
      <c r="E18" s="209">
        <f>+E15+27</f>
        <v>80</v>
      </c>
    </row>
    <row r="19" spans="1:5">
      <c r="A19" s="281" t="s">
        <v>44</v>
      </c>
      <c r="B19" s="623" t="s">
        <v>824</v>
      </c>
      <c r="C19" s="623" t="s">
        <v>42</v>
      </c>
      <c r="D19" s="625">
        <f>+D15+15</f>
        <v>68</v>
      </c>
      <c r="E19" s="625">
        <f>+E15+15</f>
        <v>68</v>
      </c>
    </row>
    <row r="20" spans="1:5">
      <c r="A20" s="247" t="s">
        <v>47</v>
      </c>
      <c r="B20" s="207" t="s">
        <v>830</v>
      </c>
      <c r="C20" s="35" t="s">
        <v>38</v>
      </c>
      <c r="D20" s="209">
        <v>75</v>
      </c>
      <c r="E20" s="209">
        <v>75</v>
      </c>
    </row>
    <row r="21" spans="1:5">
      <c r="A21" s="247" t="s">
        <v>47</v>
      </c>
      <c r="B21" s="207" t="s">
        <v>830</v>
      </c>
      <c r="C21" s="35" t="s">
        <v>39</v>
      </c>
      <c r="D21" s="209">
        <f>+D20</f>
        <v>75</v>
      </c>
      <c r="E21" s="209">
        <f>+E20</f>
        <v>75</v>
      </c>
    </row>
    <row r="22" spans="1:5">
      <c r="A22" s="247" t="s">
        <v>47</v>
      </c>
      <c r="B22" s="207" t="s">
        <v>830</v>
      </c>
      <c r="C22" s="1" t="s">
        <v>40</v>
      </c>
      <c r="D22" s="209">
        <f>+D20+27</f>
        <v>102</v>
      </c>
      <c r="E22" s="209">
        <f>+E20+27</f>
        <v>102</v>
      </c>
    </row>
    <row r="23" spans="1:5">
      <c r="A23" s="247" t="s">
        <v>47</v>
      </c>
      <c r="B23" s="207" t="s">
        <v>830</v>
      </c>
      <c r="C23" s="35" t="s">
        <v>41</v>
      </c>
      <c r="D23" s="209">
        <f>+D20+27</f>
        <v>102</v>
      </c>
      <c r="E23" s="209">
        <f>+E20+27</f>
        <v>102</v>
      </c>
    </row>
    <row r="24" spans="1:5">
      <c r="A24" s="623" t="s">
        <v>47</v>
      </c>
      <c r="B24" s="623" t="s">
        <v>830</v>
      </c>
      <c r="C24" s="623" t="s">
        <v>42</v>
      </c>
      <c r="D24" s="625">
        <f>+D20+15</f>
        <v>90</v>
      </c>
      <c r="E24" s="625">
        <f>+E20+15</f>
        <v>90</v>
      </c>
    </row>
    <row r="25" spans="1:5">
      <c r="A25" s="247" t="s">
        <v>47</v>
      </c>
      <c r="B25" s="207" t="s">
        <v>831</v>
      </c>
      <c r="C25" s="35" t="s">
        <v>38</v>
      </c>
      <c r="D25" s="209">
        <v>82</v>
      </c>
      <c r="E25" s="209">
        <v>82</v>
      </c>
    </row>
    <row r="26" spans="1:5">
      <c r="A26" s="247" t="s">
        <v>47</v>
      </c>
      <c r="B26" s="207" t="s">
        <v>831</v>
      </c>
      <c r="C26" s="35" t="s">
        <v>39</v>
      </c>
      <c r="D26" s="209">
        <f>+D25</f>
        <v>82</v>
      </c>
      <c r="E26" s="209">
        <f>+E25</f>
        <v>82</v>
      </c>
    </row>
    <row r="27" spans="1:5">
      <c r="A27" s="247" t="s">
        <v>47</v>
      </c>
      <c r="B27" s="207" t="s">
        <v>831</v>
      </c>
      <c r="C27" s="1" t="s">
        <v>40</v>
      </c>
      <c r="D27" s="209">
        <f>+D25+27</f>
        <v>109</v>
      </c>
      <c r="E27" s="209">
        <f>+E25+27</f>
        <v>109</v>
      </c>
    </row>
    <row r="28" spans="1:5">
      <c r="A28" s="247" t="s">
        <v>47</v>
      </c>
      <c r="B28" s="207" t="s">
        <v>831</v>
      </c>
      <c r="C28" s="35" t="s">
        <v>41</v>
      </c>
      <c r="D28" s="209">
        <f>+D25+27</f>
        <v>109</v>
      </c>
      <c r="E28" s="209">
        <f>+E25+27</f>
        <v>109</v>
      </c>
    </row>
    <row r="29" spans="1:5">
      <c r="A29" s="623" t="s">
        <v>47</v>
      </c>
      <c r="B29" s="623" t="s">
        <v>831</v>
      </c>
      <c r="C29" s="623" t="s">
        <v>42</v>
      </c>
      <c r="D29" s="625">
        <f>+D25+15</f>
        <v>97</v>
      </c>
      <c r="E29" s="625">
        <f>+E25+15</f>
        <v>97</v>
      </c>
    </row>
    <row r="30" spans="1:5">
      <c r="A30" s="35"/>
      <c r="B30" s="35"/>
      <c r="C30" s="35"/>
      <c r="D30" s="69"/>
      <c r="E30" s="69"/>
    </row>
    <row r="31" spans="1:5">
      <c r="A31" s="1" t="s">
        <v>827</v>
      </c>
      <c r="D31" s="1"/>
    </row>
    <row r="32" spans="1:5" ht="16.3">
      <c r="A32" s="461" t="s">
        <v>828</v>
      </c>
      <c r="D32" s="1"/>
    </row>
    <row r="33" spans="1:4" ht="16.3">
      <c r="A33" s="628" t="s">
        <v>829</v>
      </c>
      <c r="D33" s="1"/>
    </row>
    <row r="34" spans="1:4" ht="16.3">
      <c r="A34" s="629" t="s">
        <v>815</v>
      </c>
      <c r="D34" s="1"/>
    </row>
    <row r="35" spans="1:4">
      <c r="A35" s="1" t="s">
        <v>810</v>
      </c>
      <c r="D35" s="1"/>
    </row>
    <row r="37" spans="1:4" ht="14.3">
      <c r="A37" s="364" t="s">
        <v>816</v>
      </c>
      <c r="B37" s="365"/>
    </row>
    <row r="38" spans="1:4">
      <c r="D38" s="1"/>
    </row>
    <row r="39" spans="1:4">
      <c r="D39" s="1"/>
    </row>
    <row r="40" spans="1:4">
      <c r="D40" s="1"/>
    </row>
    <row r="41" spans="1:4">
      <c r="D41" s="1"/>
    </row>
    <row r="42" spans="1:4">
      <c r="D42" s="1"/>
    </row>
    <row r="43" spans="1:4">
      <c r="D43" s="1"/>
    </row>
    <row r="44" spans="1:4">
      <c r="D44" s="1"/>
    </row>
    <row r="45" spans="1:4">
      <c r="D45" s="1"/>
    </row>
    <row r="46" spans="1:4">
      <c r="D46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3" spans="4:4">
      <c r="D93" s="1"/>
    </row>
    <row r="98" spans="4:4">
      <c r="D98" s="1"/>
    </row>
    <row r="99" spans="4:4">
      <c r="D99" s="1"/>
    </row>
    <row r="100" spans="4:4">
      <c r="D100" s="1"/>
    </row>
    <row r="102" spans="4:4">
      <c r="D102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topLeftCell="A40" workbookViewId="0">
      <selection activeCell="F12" sqref="F12"/>
    </sheetView>
  </sheetViews>
  <sheetFormatPr defaultRowHeight="12.9"/>
  <cols>
    <col min="1" max="1" width="19.375" style="1" customWidth="1"/>
    <col min="2" max="2" width="24.625" style="1" customWidth="1"/>
    <col min="3" max="3" width="20.25" style="1" customWidth="1"/>
    <col min="4" max="6" width="11.75" style="53" customWidth="1"/>
    <col min="7" max="7" width="11.75" style="1" customWidth="1"/>
    <col min="8" max="8" width="12.375" style="34" customWidth="1"/>
    <col min="9" max="9" width="12.875" style="34" customWidth="1"/>
    <col min="10" max="10" width="11.75" style="1" customWidth="1"/>
    <col min="11" max="11" width="13.25" style="1" customWidth="1"/>
    <col min="12" max="256" width="9.125" style="1"/>
    <col min="257" max="257" width="19.375" style="1" customWidth="1"/>
    <col min="258" max="258" width="26" style="1" customWidth="1"/>
    <col min="259" max="259" width="20.25" style="1" customWidth="1"/>
    <col min="260" max="260" width="10.125" style="1" customWidth="1"/>
    <col min="261" max="261" width="11.625" style="1" customWidth="1"/>
    <col min="262" max="262" width="12.375" style="1" customWidth="1"/>
    <col min="263" max="263" width="12.25" style="1" customWidth="1"/>
    <col min="264" max="264" width="12.375" style="1" customWidth="1"/>
    <col min="265" max="265" width="12.875" style="1" customWidth="1"/>
    <col min="266" max="266" width="11.75" style="1" customWidth="1"/>
    <col min="267" max="267" width="13.25" style="1" customWidth="1"/>
    <col min="268" max="512" width="9.125" style="1"/>
    <col min="513" max="513" width="19.375" style="1" customWidth="1"/>
    <col min="514" max="514" width="26" style="1" customWidth="1"/>
    <col min="515" max="515" width="20.25" style="1" customWidth="1"/>
    <col min="516" max="516" width="10.125" style="1" customWidth="1"/>
    <col min="517" max="517" width="11.625" style="1" customWidth="1"/>
    <col min="518" max="518" width="12.375" style="1" customWidth="1"/>
    <col min="519" max="519" width="12.25" style="1" customWidth="1"/>
    <col min="520" max="520" width="12.375" style="1" customWidth="1"/>
    <col min="521" max="521" width="12.875" style="1" customWidth="1"/>
    <col min="522" max="522" width="11.75" style="1" customWidth="1"/>
    <col min="523" max="523" width="13.25" style="1" customWidth="1"/>
    <col min="524" max="768" width="9.125" style="1"/>
    <col min="769" max="769" width="19.375" style="1" customWidth="1"/>
    <col min="770" max="770" width="26" style="1" customWidth="1"/>
    <col min="771" max="771" width="20.25" style="1" customWidth="1"/>
    <col min="772" max="772" width="10.125" style="1" customWidth="1"/>
    <col min="773" max="773" width="11.625" style="1" customWidth="1"/>
    <col min="774" max="774" width="12.375" style="1" customWidth="1"/>
    <col min="775" max="775" width="12.25" style="1" customWidth="1"/>
    <col min="776" max="776" width="12.375" style="1" customWidth="1"/>
    <col min="777" max="777" width="12.875" style="1" customWidth="1"/>
    <col min="778" max="778" width="11.75" style="1" customWidth="1"/>
    <col min="779" max="779" width="13.25" style="1" customWidth="1"/>
    <col min="780" max="1024" width="9.125" style="1"/>
    <col min="1025" max="1025" width="19.375" style="1" customWidth="1"/>
    <col min="1026" max="1026" width="26" style="1" customWidth="1"/>
    <col min="1027" max="1027" width="20.25" style="1" customWidth="1"/>
    <col min="1028" max="1028" width="10.125" style="1" customWidth="1"/>
    <col min="1029" max="1029" width="11.625" style="1" customWidth="1"/>
    <col min="1030" max="1030" width="12.375" style="1" customWidth="1"/>
    <col min="1031" max="1031" width="12.25" style="1" customWidth="1"/>
    <col min="1032" max="1032" width="12.375" style="1" customWidth="1"/>
    <col min="1033" max="1033" width="12.875" style="1" customWidth="1"/>
    <col min="1034" max="1034" width="11.75" style="1" customWidth="1"/>
    <col min="1035" max="1035" width="13.25" style="1" customWidth="1"/>
    <col min="1036" max="1280" width="9.125" style="1"/>
    <col min="1281" max="1281" width="19.375" style="1" customWidth="1"/>
    <col min="1282" max="1282" width="26" style="1" customWidth="1"/>
    <col min="1283" max="1283" width="20.25" style="1" customWidth="1"/>
    <col min="1284" max="1284" width="10.125" style="1" customWidth="1"/>
    <col min="1285" max="1285" width="11.625" style="1" customWidth="1"/>
    <col min="1286" max="1286" width="12.375" style="1" customWidth="1"/>
    <col min="1287" max="1287" width="12.25" style="1" customWidth="1"/>
    <col min="1288" max="1288" width="12.375" style="1" customWidth="1"/>
    <col min="1289" max="1289" width="12.875" style="1" customWidth="1"/>
    <col min="1290" max="1290" width="11.75" style="1" customWidth="1"/>
    <col min="1291" max="1291" width="13.25" style="1" customWidth="1"/>
    <col min="1292" max="1536" width="9.125" style="1"/>
    <col min="1537" max="1537" width="19.375" style="1" customWidth="1"/>
    <col min="1538" max="1538" width="26" style="1" customWidth="1"/>
    <col min="1539" max="1539" width="20.25" style="1" customWidth="1"/>
    <col min="1540" max="1540" width="10.125" style="1" customWidth="1"/>
    <col min="1541" max="1541" width="11.625" style="1" customWidth="1"/>
    <col min="1542" max="1542" width="12.375" style="1" customWidth="1"/>
    <col min="1543" max="1543" width="12.25" style="1" customWidth="1"/>
    <col min="1544" max="1544" width="12.375" style="1" customWidth="1"/>
    <col min="1545" max="1545" width="12.875" style="1" customWidth="1"/>
    <col min="1546" max="1546" width="11.75" style="1" customWidth="1"/>
    <col min="1547" max="1547" width="13.25" style="1" customWidth="1"/>
    <col min="1548" max="1792" width="9.125" style="1"/>
    <col min="1793" max="1793" width="19.375" style="1" customWidth="1"/>
    <col min="1794" max="1794" width="26" style="1" customWidth="1"/>
    <col min="1795" max="1795" width="20.25" style="1" customWidth="1"/>
    <col min="1796" max="1796" width="10.125" style="1" customWidth="1"/>
    <col min="1797" max="1797" width="11.625" style="1" customWidth="1"/>
    <col min="1798" max="1798" width="12.375" style="1" customWidth="1"/>
    <col min="1799" max="1799" width="12.25" style="1" customWidth="1"/>
    <col min="1800" max="1800" width="12.375" style="1" customWidth="1"/>
    <col min="1801" max="1801" width="12.875" style="1" customWidth="1"/>
    <col min="1802" max="1802" width="11.75" style="1" customWidth="1"/>
    <col min="1803" max="1803" width="13.25" style="1" customWidth="1"/>
    <col min="1804" max="2048" width="9.125" style="1"/>
    <col min="2049" max="2049" width="19.375" style="1" customWidth="1"/>
    <col min="2050" max="2050" width="26" style="1" customWidth="1"/>
    <col min="2051" max="2051" width="20.25" style="1" customWidth="1"/>
    <col min="2052" max="2052" width="10.125" style="1" customWidth="1"/>
    <col min="2053" max="2053" width="11.625" style="1" customWidth="1"/>
    <col min="2054" max="2054" width="12.375" style="1" customWidth="1"/>
    <col min="2055" max="2055" width="12.25" style="1" customWidth="1"/>
    <col min="2056" max="2056" width="12.375" style="1" customWidth="1"/>
    <col min="2057" max="2057" width="12.875" style="1" customWidth="1"/>
    <col min="2058" max="2058" width="11.75" style="1" customWidth="1"/>
    <col min="2059" max="2059" width="13.25" style="1" customWidth="1"/>
    <col min="2060" max="2304" width="9.125" style="1"/>
    <col min="2305" max="2305" width="19.375" style="1" customWidth="1"/>
    <col min="2306" max="2306" width="26" style="1" customWidth="1"/>
    <col min="2307" max="2307" width="20.25" style="1" customWidth="1"/>
    <col min="2308" max="2308" width="10.125" style="1" customWidth="1"/>
    <col min="2309" max="2309" width="11.625" style="1" customWidth="1"/>
    <col min="2310" max="2310" width="12.375" style="1" customWidth="1"/>
    <col min="2311" max="2311" width="12.25" style="1" customWidth="1"/>
    <col min="2312" max="2312" width="12.375" style="1" customWidth="1"/>
    <col min="2313" max="2313" width="12.875" style="1" customWidth="1"/>
    <col min="2314" max="2314" width="11.75" style="1" customWidth="1"/>
    <col min="2315" max="2315" width="13.25" style="1" customWidth="1"/>
    <col min="2316" max="2560" width="9.125" style="1"/>
    <col min="2561" max="2561" width="19.375" style="1" customWidth="1"/>
    <col min="2562" max="2562" width="26" style="1" customWidth="1"/>
    <col min="2563" max="2563" width="20.25" style="1" customWidth="1"/>
    <col min="2564" max="2564" width="10.125" style="1" customWidth="1"/>
    <col min="2565" max="2565" width="11.625" style="1" customWidth="1"/>
    <col min="2566" max="2566" width="12.375" style="1" customWidth="1"/>
    <col min="2567" max="2567" width="12.25" style="1" customWidth="1"/>
    <col min="2568" max="2568" width="12.375" style="1" customWidth="1"/>
    <col min="2569" max="2569" width="12.875" style="1" customWidth="1"/>
    <col min="2570" max="2570" width="11.75" style="1" customWidth="1"/>
    <col min="2571" max="2571" width="13.25" style="1" customWidth="1"/>
    <col min="2572" max="2816" width="9.125" style="1"/>
    <col min="2817" max="2817" width="19.375" style="1" customWidth="1"/>
    <col min="2818" max="2818" width="26" style="1" customWidth="1"/>
    <col min="2819" max="2819" width="20.25" style="1" customWidth="1"/>
    <col min="2820" max="2820" width="10.125" style="1" customWidth="1"/>
    <col min="2821" max="2821" width="11.625" style="1" customWidth="1"/>
    <col min="2822" max="2822" width="12.375" style="1" customWidth="1"/>
    <col min="2823" max="2823" width="12.25" style="1" customWidth="1"/>
    <col min="2824" max="2824" width="12.375" style="1" customWidth="1"/>
    <col min="2825" max="2825" width="12.875" style="1" customWidth="1"/>
    <col min="2826" max="2826" width="11.75" style="1" customWidth="1"/>
    <col min="2827" max="2827" width="13.25" style="1" customWidth="1"/>
    <col min="2828" max="3072" width="9.125" style="1"/>
    <col min="3073" max="3073" width="19.375" style="1" customWidth="1"/>
    <col min="3074" max="3074" width="26" style="1" customWidth="1"/>
    <col min="3075" max="3075" width="20.25" style="1" customWidth="1"/>
    <col min="3076" max="3076" width="10.125" style="1" customWidth="1"/>
    <col min="3077" max="3077" width="11.625" style="1" customWidth="1"/>
    <col min="3078" max="3078" width="12.375" style="1" customWidth="1"/>
    <col min="3079" max="3079" width="12.25" style="1" customWidth="1"/>
    <col min="3080" max="3080" width="12.375" style="1" customWidth="1"/>
    <col min="3081" max="3081" width="12.875" style="1" customWidth="1"/>
    <col min="3082" max="3082" width="11.75" style="1" customWidth="1"/>
    <col min="3083" max="3083" width="13.25" style="1" customWidth="1"/>
    <col min="3084" max="3328" width="9.125" style="1"/>
    <col min="3329" max="3329" width="19.375" style="1" customWidth="1"/>
    <col min="3330" max="3330" width="26" style="1" customWidth="1"/>
    <col min="3331" max="3331" width="20.25" style="1" customWidth="1"/>
    <col min="3332" max="3332" width="10.125" style="1" customWidth="1"/>
    <col min="3333" max="3333" width="11.625" style="1" customWidth="1"/>
    <col min="3334" max="3334" width="12.375" style="1" customWidth="1"/>
    <col min="3335" max="3335" width="12.25" style="1" customWidth="1"/>
    <col min="3336" max="3336" width="12.375" style="1" customWidth="1"/>
    <col min="3337" max="3337" width="12.875" style="1" customWidth="1"/>
    <col min="3338" max="3338" width="11.75" style="1" customWidth="1"/>
    <col min="3339" max="3339" width="13.25" style="1" customWidth="1"/>
    <col min="3340" max="3584" width="9.125" style="1"/>
    <col min="3585" max="3585" width="19.375" style="1" customWidth="1"/>
    <col min="3586" max="3586" width="26" style="1" customWidth="1"/>
    <col min="3587" max="3587" width="20.25" style="1" customWidth="1"/>
    <col min="3588" max="3588" width="10.125" style="1" customWidth="1"/>
    <col min="3589" max="3589" width="11.625" style="1" customWidth="1"/>
    <col min="3590" max="3590" width="12.375" style="1" customWidth="1"/>
    <col min="3591" max="3591" width="12.25" style="1" customWidth="1"/>
    <col min="3592" max="3592" width="12.375" style="1" customWidth="1"/>
    <col min="3593" max="3593" width="12.875" style="1" customWidth="1"/>
    <col min="3594" max="3594" width="11.75" style="1" customWidth="1"/>
    <col min="3595" max="3595" width="13.25" style="1" customWidth="1"/>
    <col min="3596" max="3840" width="9.125" style="1"/>
    <col min="3841" max="3841" width="19.375" style="1" customWidth="1"/>
    <col min="3842" max="3842" width="26" style="1" customWidth="1"/>
    <col min="3843" max="3843" width="20.25" style="1" customWidth="1"/>
    <col min="3844" max="3844" width="10.125" style="1" customWidth="1"/>
    <col min="3845" max="3845" width="11.625" style="1" customWidth="1"/>
    <col min="3846" max="3846" width="12.375" style="1" customWidth="1"/>
    <col min="3847" max="3847" width="12.25" style="1" customWidth="1"/>
    <col min="3848" max="3848" width="12.375" style="1" customWidth="1"/>
    <col min="3849" max="3849" width="12.875" style="1" customWidth="1"/>
    <col min="3850" max="3850" width="11.75" style="1" customWidth="1"/>
    <col min="3851" max="3851" width="13.25" style="1" customWidth="1"/>
    <col min="3852" max="4096" width="9.125" style="1"/>
    <col min="4097" max="4097" width="19.375" style="1" customWidth="1"/>
    <col min="4098" max="4098" width="26" style="1" customWidth="1"/>
    <col min="4099" max="4099" width="20.25" style="1" customWidth="1"/>
    <col min="4100" max="4100" width="10.125" style="1" customWidth="1"/>
    <col min="4101" max="4101" width="11.625" style="1" customWidth="1"/>
    <col min="4102" max="4102" width="12.375" style="1" customWidth="1"/>
    <col min="4103" max="4103" width="12.25" style="1" customWidth="1"/>
    <col min="4104" max="4104" width="12.375" style="1" customWidth="1"/>
    <col min="4105" max="4105" width="12.875" style="1" customWidth="1"/>
    <col min="4106" max="4106" width="11.75" style="1" customWidth="1"/>
    <col min="4107" max="4107" width="13.25" style="1" customWidth="1"/>
    <col min="4108" max="4352" width="9.125" style="1"/>
    <col min="4353" max="4353" width="19.375" style="1" customWidth="1"/>
    <col min="4354" max="4354" width="26" style="1" customWidth="1"/>
    <col min="4355" max="4355" width="20.25" style="1" customWidth="1"/>
    <col min="4356" max="4356" width="10.125" style="1" customWidth="1"/>
    <col min="4357" max="4357" width="11.625" style="1" customWidth="1"/>
    <col min="4358" max="4358" width="12.375" style="1" customWidth="1"/>
    <col min="4359" max="4359" width="12.25" style="1" customWidth="1"/>
    <col min="4360" max="4360" width="12.375" style="1" customWidth="1"/>
    <col min="4361" max="4361" width="12.875" style="1" customWidth="1"/>
    <col min="4362" max="4362" width="11.75" style="1" customWidth="1"/>
    <col min="4363" max="4363" width="13.25" style="1" customWidth="1"/>
    <col min="4364" max="4608" width="9.125" style="1"/>
    <col min="4609" max="4609" width="19.375" style="1" customWidth="1"/>
    <col min="4610" max="4610" width="26" style="1" customWidth="1"/>
    <col min="4611" max="4611" width="20.25" style="1" customWidth="1"/>
    <col min="4612" max="4612" width="10.125" style="1" customWidth="1"/>
    <col min="4613" max="4613" width="11.625" style="1" customWidth="1"/>
    <col min="4614" max="4614" width="12.375" style="1" customWidth="1"/>
    <col min="4615" max="4615" width="12.25" style="1" customWidth="1"/>
    <col min="4616" max="4616" width="12.375" style="1" customWidth="1"/>
    <col min="4617" max="4617" width="12.875" style="1" customWidth="1"/>
    <col min="4618" max="4618" width="11.75" style="1" customWidth="1"/>
    <col min="4619" max="4619" width="13.25" style="1" customWidth="1"/>
    <col min="4620" max="4864" width="9.125" style="1"/>
    <col min="4865" max="4865" width="19.375" style="1" customWidth="1"/>
    <col min="4866" max="4866" width="26" style="1" customWidth="1"/>
    <col min="4867" max="4867" width="20.25" style="1" customWidth="1"/>
    <col min="4868" max="4868" width="10.125" style="1" customWidth="1"/>
    <col min="4869" max="4869" width="11.625" style="1" customWidth="1"/>
    <col min="4870" max="4870" width="12.375" style="1" customWidth="1"/>
    <col min="4871" max="4871" width="12.25" style="1" customWidth="1"/>
    <col min="4872" max="4872" width="12.375" style="1" customWidth="1"/>
    <col min="4873" max="4873" width="12.875" style="1" customWidth="1"/>
    <col min="4874" max="4874" width="11.75" style="1" customWidth="1"/>
    <col min="4875" max="4875" width="13.25" style="1" customWidth="1"/>
    <col min="4876" max="5120" width="9.125" style="1"/>
    <col min="5121" max="5121" width="19.375" style="1" customWidth="1"/>
    <col min="5122" max="5122" width="26" style="1" customWidth="1"/>
    <col min="5123" max="5123" width="20.25" style="1" customWidth="1"/>
    <col min="5124" max="5124" width="10.125" style="1" customWidth="1"/>
    <col min="5125" max="5125" width="11.625" style="1" customWidth="1"/>
    <col min="5126" max="5126" width="12.375" style="1" customWidth="1"/>
    <col min="5127" max="5127" width="12.25" style="1" customWidth="1"/>
    <col min="5128" max="5128" width="12.375" style="1" customWidth="1"/>
    <col min="5129" max="5129" width="12.875" style="1" customWidth="1"/>
    <col min="5130" max="5130" width="11.75" style="1" customWidth="1"/>
    <col min="5131" max="5131" width="13.25" style="1" customWidth="1"/>
    <col min="5132" max="5376" width="9.125" style="1"/>
    <col min="5377" max="5377" width="19.375" style="1" customWidth="1"/>
    <col min="5378" max="5378" width="26" style="1" customWidth="1"/>
    <col min="5379" max="5379" width="20.25" style="1" customWidth="1"/>
    <col min="5380" max="5380" width="10.125" style="1" customWidth="1"/>
    <col min="5381" max="5381" width="11.625" style="1" customWidth="1"/>
    <col min="5382" max="5382" width="12.375" style="1" customWidth="1"/>
    <col min="5383" max="5383" width="12.25" style="1" customWidth="1"/>
    <col min="5384" max="5384" width="12.375" style="1" customWidth="1"/>
    <col min="5385" max="5385" width="12.875" style="1" customWidth="1"/>
    <col min="5386" max="5386" width="11.75" style="1" customWidth="1"/>
    <col min="5387" max="5387" width="13.25" style="1" customWidth="1"/>
    <col min="5388" max="5632" width="9.125" style="1"/>
    <col min="5633" max="5633" width="19.375" style="1" customWidth="1"/>
    <col min="5634" max="5634" width="26" style="1" customWidth="1"/>
    <col min="5635" max="5635" width="20.25" style="1" customWidth="1"/>
    <col min="5636" max="5636" width="10.125" style="1" customWidth="1"/>
    <col min="5637" max="5637" width="11.625" style="1" customWidth="1"/>
    <col min="5638" max="5638" width="12.375" style="1" customWidth="1"/>
    <col min="5639" max="5639" width="12.25" style="1" customWidth="1"/>
    <col min="5640" max="5640" width="12.375" style="1" customWidth="1"/>
    <col min="5641" max="5641" width="12.875" style="1" customWidth="1"/>
    <col min="5642" max="5642" width="11.75" style="1" customWidth="1"/>
    <col min="5643" max="5643" width="13.25" style="1" customWidth="1"/>
    <col min="5644" max="5888" width="9.125" style="1"/>
    <col min="5889" max="5889" width="19.375" style="1" customWidth="1"/>
    <col min="5890" max="5890" width="26" style="1" customWidth="1"/>
    <col min="5891" max="5891" width="20.25" style="1" customWidth="1"/>
    <col min="5892" max="5892" width="10.125" style="1" customWidth="1"/>
    <col min="5893" max="5893" width="11.625" style="1" customWidth="1"/>
    <col min="5894" max="5894" width="12.375" style="1" customWidth="1"/>
    <col min="5895" max="5895" width="12.25" style="1" customWidth="1"/>
    <col min="5896" max="5896" width="12.375" style="1" customWidth="1"/>
    <col min="5897" max="5897" width="12.875" style="1" customWidth="1"/>
    <col min="5898" max="5898" width="11.75" style="1" customWidth="1"/>
    <col min="5899" max="5899" width="13.25" style="1" customWidth="1"/>
    <col min="5900" max="6144" width="9.125" style="1"/>
    <col min="6145" max="6145" width="19.375" style="1" customWidth="1"/>
    <col min="6146" max="6146" width="26" style="1" customWidth="1"/>
    <col min="6147" max="6147" width="20.25" style="1" customWidth="1"/>
    <col min="6148" max="6148" width="10.125" style="1" customWidth="1"/>
    <col min="6149" max="6149" width="11.625" style="1" customWidth="1"/>
    <col min="6150" max="6150" width="12.375" style="1" customWidth="1"/>
    <col min="6151" max="6151" width="12.25" style="1" customWidth="1"/>
    <col min="6152" max="6152" width="12.375" style="1" customWidth="1"/>
    <col min="6153" max="6153" width="12.875" style="1" customWidth="1"/>
    <col min="6154" max="6154" width="11.75" style="1" customWidth="1"/>
    <col min="6155" max="6155" width="13.25" style="1" customWidth="1"/>
    <col min="6156" max="6400" width="9.125" style="1"/>
    <col min="6401" max="6401" width="19.375" style="1" customWidth="1"/>
    <col min="6402" max="6402" width="26" style="1" customWidth="1"/>
    <col min="6403" max="6403" width="20.25" style="1" customWidth="1"/>
    <col min="6404" max="6404" width="10.125" style="1" customWidth="1"/>
    <col min="6405" max="6405" width="11.625" style="1" customWidth="1"/>
    <col min="6406" max="6406" width="12.375" style="1" customWidth="1"/>
    <col min="6407" max="6407" width="12.25" style="1" customWidth="1"/>
    <col min="6408" max="6408" width="12.375" style="1" customWidth="1"/>
    <col min="6409" max="6409" width="12.875" style="1" customWidth="1"/>
    <col min="6410" max="6410" width="11.75" style="1" customWidth="1"/>
    <col min="6411" max="6411" width="13.25" style="1" customWidth="1"/>
    <col min="6412" max="6656" width="9.125" style="1"/>
    <col min="6657" max="6657" width="19.375" style="1" customWidth="1"/>
    <col min="6658" max="6658" width="26" style="1" customWidth="1"/>
    <col min="6659" max="6659" width="20.25" style="1" customWidth="1"/>
    <col min="6660" max="6660" width="10.125" style="1" customWidth="1"/>
    <col min="6661" max="6661" width="11.625" style="1" customWidth="1"/>
    <col min="6662" max="6662" width="12.375" style="1" customWidth="1"/>
    <col min="6663" max="6663" width="12.25" style="1" customWidth="1"/>
    <col min="6664" max="6664" width="12.375" style="1" customWidth="1"/>
    <col min="6665" max="6665" width="12.875" style="1" customWidth="1"/>
    <col min="6666" max="6666" width="11.75" style="1" customWidth="1"/>
    <col min="6667" max="6667" width="13.25" style="1" customWidth="1"/>
    <col min="6668" max="6912" width="9.125" style="1"/>
    <col min="6913" max="6913" width="19.375" style="1" customWidth="1"/>
    <col min="6914" max="6914" width="26" style="1" customWidth="1"/>
    <col min="6915" max="6915" width="20.25" style="1" customWidth="1"/>
    <col min="6916" max="6916" width="10.125" style="1" customWidth="1"/>
    <col min="6917" max="6917" width="11.625" style="1" customWidth="1"/>
    <col min="6918" max="6918" width="12.375" style="1" customWidth="1"/>
    <col min="6919" max="6919" width="12.25" style="1" customWidth="1"/>
    <col min="6920" max="6920" width="12.375" style="1" customWidth="1"/>
    <col min="6921" max="6921" width="12.875" style="1" customWidth="1"/>
    <col min="6922" max="6922" width="11.75" style="1" customWidth="1"/>
    <col min="6923" max="6923" width="13.25" style="1" customWidth="1"/>
    <col min="6924" max="7168" width="9.125" style="1"/>
    <col min="7169" max="7169" width="19.375" style="1" customWidth="1"/>
    <col min="7170" max="7170" width="26" style="1" customWidth="1"/>
    <col min="7171" max="7171" width="20.25" style="1" customWidth="1"/>
    <col min="7172" max="7172" width="10.125" style="1" customWidth="1"/>
    <col min="7173" max="7173" width="11.625" style="1" customWidth="1"/>
    <col min="7174" max="7174" width="12.375" style="1" customWidth="1"/>
    <col min="7175" max="7175" width="12.25" style="1" customWidth="1"/>
    <col min="7176" max="7176" width="12.375" style="1" customWidth="1"/>
    <col min="7177" max="7177" width="12.875" style="1" customWidth="1"/>
    <col min="7178" max="7178" width="11.75" style="1" customWidth="1"/>
    <col min="7179" max="7179" width="13.25" style="1" customWidth="1"/>
    <col min="7180" max="7424" width="9.125" style="1"/>
    <col min="7425" max="7425" width="19.375" style="1" customWidth="1"/>
    <col min="7426" max="7426" width="26" style="1" customWidth="1"/>
    <col min="7427" max="7427" width="20.25" style="1" customWidth="1"/>
    <col min="7428" max="7428" width="10.125" style="1" customWidth="1"/>
    <col min="7429" max="7429" width="11.625" style="1" customWidth="1"/>
    <col min="7430" max="7430" width="12.375" style="1" customWidth="1"/>
    <col min="7431" max="7431" width="12.25" style="1" customWidth="1"/>
    <col min="7432" max="7432" width="12.375" style="1" customWidth="1"/>
    <col min="7433" max="7433" width="12.875" style="1" customWidth="1"/>
    <col min="7434" max="7434" width="11.75" style="1" customWidth="1"/>
    <col min="7435" max="7435" width="13.25" style="1" customWidth="1"/>
    <col min="7436" max="7680" width="9.125" style="1"/>
    <col min="7681" max="7681" width="19.375" style="1" customWidth="1"/>
    <col min="7682" max="7682" width="26" style="1" customWidth="1"/>
    <col min="7683" max="7683" width="20.25" style="1" customWidth="1"/>
    <col min="7684" max="7684" width="10.125" style="1" customWidth="1"/>
    <col min="7685" max="7685" width="11.625" style="1" customWidth="1"/>
    <col min="7686" max="7686" width="12.375" style="1" customWidth="1"/>
    <col min="7687" max="7687" width="12.25" style="1" customWidth="1"/>
    <col min="7688" max="7688" width="12.375" style="1" customWidth="1"/>
    <col min="7689" max="7689" width="12.875" style="1" customWidth="1"/>
    <col min="7690" max="7690" width="11.75" style="1" customWidth="1"/>
    <col min="7691" max="7691" width="13.25" style="1" customWidth="1"/>
    <col min="7692" max="7936" width="9.125" style="1"/>
    <col min="7937" max="7937" width="19.375" style="1" customWidth="1"/>
    <col min="7938" max="7938" width="26" style="1" customWidth="1"/>
    <col min="7939" max="7939" width="20.25" style="1" customWidth="1"/>
    <col min="7940" max="7940" width="10.125" style="1" customWidth="1"/>
    <col min="7941" max="7941" width="11.625" style="1" customWidth="1"/>
    <col min="7942" max="7942" width="12.375" style="1" customWidth="1"/>
    <col min="7943" max="7943" width="12.25" style="1" customWidth="1"/>
    <col min="7944" max="7944" width="12.375" style="1" customWidth="1"/>
    <col min="7945" max="7945" width="12.875" style="1" customWidth="1"/>
    <col min="7946" max="7946" width="11.75" style="1" customWidth="1"/>
    <col min="7947" max="7947" width="13.25" style="1" customWidth="1"/>
    <col min="7948" max="8192" width="9.125" style="1"/>
    <col min="8193" max="8193" width="19.375" style="1" customWidth="1"/>
    <col min="8194" max="8194" width="26" style="1" customWidth="1"/>
    <col min="8195" max="8195" width="20.25" style="1" customWidth="1"/>
    <col min="8196" max="8196" width="10.125" style="1" customWidth="1"/>
    <col min="8197" max="8197" width="11.625" style="1" customWidth="1"/>
    <col min="8198" max="8198" width="12.375" style="1" customWidth="1"/>
    <col min="8199" max="8199" width="12.25" style="1" customWidth="1"/>
    <col min="8200" max="8200" width="12.375" style="1" customWidth="1"/>
    <col min="8201" max="8201" width="12.875" style="1" customWidth="1"/>
    <col min="8202" max="8202" width="11.75" style="1" customWidth="1"/>
    <col min="8203" max="8203" width="13.25" style="1" customWidth="1"/>
    <col min="8204" max="8448" width="9.125" style="1"/>
    <col min="8449" max="8449" width="19.375" style="1" customWidth="1"/>
    <col min="8450" max="8450" width="26" style="1" customWidth="1"/>
    <col min="8451" max="8451" width="20.25" style="1" customWidth="1"/>
    <col min="8452" max="8452" width="10.125" style="1" customWidth="1"/>
    <col min="8453" max="8453" width="11.625" style="1" customWidth="1"/>
    <col min="8454" max="8454" width="12.375" style="1" customWidth="1"/>
    <col min="8455" max="8455" width="12.25" style="1" customWidth="1"/>
    <col min="8456" max="8456" width="12.375" style="1" customWidth="1"/>
    <col min="8457" max="8457" width="12.875" style="1" customWidth="1"/>
    <col min="8458" max="8458" width="11.75" style="1" customWidth="1"/>
    <col min="8459" max="8459" width="13.25" style="1" customWidth="1"/>
    <col min="8460" max="8704" width="9.125" style="1"/>
    <col min="8705" max="8705" width="19.375" style="1" customWidth="1"/>
    <col min="8706" max="8706" width="26" style="1" customWidth="1"/>
    <col min="8707" max="8707" width="20.25" style="1" customWidth="1"/>
    <col min="8708" max="8708" width="10.125" style="1" customWidth="1"/>
    <col min="8709" max="8709" width="11.625" style="1" customWidth="1"/>
    <col min="8710" max="8710" width="12.375" style="1" customWidth="1"/>
    <col min="8711" max="8711" width="12.25" style="1" customWidth="1"/>
    <col min="8712" max="8712" width="12.375" style="1" customWidth="1"/>
    <col min="8713" max="8713" width="12.875" style="1" customWidth="1"/>
    <col min="8714" max="8714" width="11.75" style="1" customWidth="1"/>
    <col min="8715" max="8715" width="13.25" style="1" customWidth="1"/>
    <col min="8716" max="8960" width="9.125" style="1"/>
    <col min="8961" max="8961" width="19.375" style="1" customWidth="1"/>
    <col min="8962" max="8962" width="26" style="1" customWidth="1"/>
    <col min="8963" max="8963" width="20.25" style="1" customWidth="1"/>
    <col min="8964" max="8964" width="10.125" style="1" customWidth="1"/>
    <col min="8965" max="8965" width="11.625" style="1" customWidth="1"/>
    <col min="8966" max="8966" width="12.375" style="1" customWidth="1"/>
    <col min="8967" max="8967" width="12.25" style="1" customWidth="1"/>
    <col min="8968" max="8968" width="12.375" style="1" customWidth="1"/>
    <col min="8969" max="8969" width="12.875" style="1" customWidth="1"/>
    <col min="8970" max="8970" width="11.75" style="1" customWidth="1"/>
    <col min="8971" max="8971" width="13.25" style="1" customWidth="1"/>
    <col min="8972" max="9216" width="9.125" style="1"/>
    <col min="9217" max="9217" width="19.375" style="1" customWidth="1"/>
    <col min="9218" max="9218" width="26" style="1" customWidth="1"/>
    <col min="9219" max="9219" width="20.25" style="1" customWidth="1"/>
    <col min="9220" max="9220" width="10.125" style="1" customWidth="1"/>
    <col min="9221" max="9221" width="11.625" style="1" customWidth="1"/>
    <col min="9222" max="9222" width="12.375" style="1" customWidth="1"/>
    <col min="9223" max="9223" width="12.25" style="1" customWidth="1"/>
    <col min="9224" max="9224" width="12.375" style="1" customWidth="1"/>
    <col min="9225" max="9225" width="12.875" style="1" customWidth="1"/>
    <col min="9226" max="9226" width="11.75" style="1" customWidth="1"/>
    <col min="9227" max="9227" width="13.25" style="1" customWidth="1"/>
    <col min="9228" max="9472" width="9.125" style="1"/>
    <col min="9473" max="9473" width="19.375" style="1" customWidth="1"/>
    <col min="9474" max="9474" width="26" style="1" customWidth="1"/>
    <col min="9475" max="9475" width="20.25" style="1" customWidth="1"/>
    <col min="9476" max="9476" width="10.125" style="1" customWidth="1"/>
    <col min="9477" max="9477" width="11.625" style="1" customWidth="1"/>
    <col min="9478" max="9478" width="12.375" style="1" customWidth="1"/>
    <col min="9479" max="9479" width="12.25" style="1" customWidth="1"/>
    <col min="9480" max="9480" width="12.375" style="1" customWidth="1"/>
    <col min="9481" max="9481" width="12.875" style="1" customWidth="1"/>
    <col min="9482" max="9482" width="11.75" style="1" customWidth="1"/>
    <col min="9483" max="9483" width="13.25" style="1" customWidth="1"/>
    <col min="9484" max="9728" width="9.125" style="1"/>
    <col min="9729" max="9729" width="19.375" style="1" customWidth="1"/>
    <col min="9730" max="9730" width="26" style="1" customWidth="1"/>
    <col min="9731" max="9731" width="20.25" style="1" customWidth="1"/>
    <col min="9732" max="9732" width="10.125" style="1" customWidth="1"/>
    <col min="9733" max="9733" width="11.625" style="1" customWidth="1"/>
    <col min="9734" max="9734" width="12.375" style="1" customWidth="1"/>
    <col min="9735" max="9735" width="12.25" style="1" customWidth="1"/>
    <col min="9736" max="9736" width="12.375" style="1" customWidth="1"/>
    <col min="9737" max="9737" width="12.875" style="1" customWidth="1"/>
    <col min="9738" max="9738" width="11.75" style="1" customWidth="1"/>
    <col min="9739" max="9739" width="13.25" style="1" customWidth="1"/>
    <col min="9740" max="9984" width="9.125" style="1"/>
    <col min="9985" max="9985" width="19.375" style="1" customWidth="1"/>
    <col min="9986" max="9986" width="26" style="1" customWidth="1"/>
    <col min="9987" max="9987" width="20.25" style="1" customWidth="1"/>
    <col min="9988" max="9988" width="10.125" style="1" customWidth="1"/>
    <col min="9989" max="9989" width="11.625" style="1" customWidth="1"/>
    <col min="9990" max="9990" width="12.375" style="1" customWidth="1"/>
    <col min="9991" max="9991" width="12.25" style="1" customWidth="1"/>
    <col min="9992" max="9992" width="12.375" style="1" customWidth="1"/>
    <col min="9993" max="9993" width="12.875" style="1" customWidth="1"/>
    <col min="9994" max="9994" width="11.75" style="1" customWidth="1"/>
    <col min="9995" max="9995" width="13.25" style="1" customWidth="1"/>
    <col min="9996" max="10240" width="9.125" style="1"/>
    <col min="10241" max="10241" width="19.375" style="1" customWidth="1"/>
    <col min="10242" max="10242" width="26" style="1" customWidth="1"/>
    <col min="10243" max="10243" width="20.25" style="1" customWidth="1"/>
    <col min="10244" max="10244" width="10.125" style="1" customWidth="1"/>
    <col min="10245" max="10245" width="11.625" style="1" customWidth="1"/>
    <col min="10246" max="10246" width="12.375" style="1" customWidth="1"/>
    <col min="10247" max="10247" width="12.25" style="1" customWidth="1"/>
    <col min="10248" max="10248" width="12.375" style="1" customWidth="1"/>
    <col min="10249" max="10249" width="12.875" style="1" customWidth="1"/>
    <col min="10250" max="10250" width="11.75" style="1" customWidth="1"/>
    <col min="10251" max="10251" width="13.25" style="1" customWidth="1"/>
    <col min="10252" max="10496" width="9.125" style="1"/>
    <col min="10497" max="10497" width="19.375" style="1" customWidth="1"/>
    <col min="10498" max="10498" width="26" style="1" customWidth="1"/>
    <col min="10499" max="10499" width="20.25" style="1" customWidth="1"/>
    <col min="10500" max="10500" width="10.125" style="1" customWidth="1"/>
    <col min="10501" max="10501" width="11.625" style="1" customWidth="1"/>
    <col min="10502" max="10502" width="12.375" style="1" customWidth="1"/>
    <col min="10503" max="10503" width="12.25" style="1" customWidth="1"/>
    <col min="10504" max="10504" width="12.375" style="1" customWidth="1"/>
    <col min="10505" max="10505" width="12.875" style="1" customWidth="1"/>
    <col min="10506" max="10506" width="11.75" style="1" customWidth="1"/>
    <col min="10507" max="10507" width="13.25" style="1" customWidth="1"/>
    <col min="10508" max="10752" width="9.125" style="1"/>
    <col min="10753" max="10753" width="19.375" style="1" customWidth="1"/>
    <col min="10754" max="10754" width="26" style="1" customWidth="1"/>
    <col min="10755" max="10755" width="20.25" style="1" customWidth="1"/>
    <col min="10756" max="10756" width="10.125" style="1" customWidth="1"/>
    <col min="10757" max="10757" width="11.625" style="1" customWidth="1"/>
    <col min="10758" max="10758" width="12.375" style="1" customWidth="1"/>
    <col min="10759" max="10759" width="12.25" style="1" customWidth="1"/>
    <col min="10760" max="10760" width="12.375" style="1" customWidth="1"/>
    <col min="10761" max="10761" width="12.875" style="1" customWidth="1"/>
    <col min="10762" max="10762" width="11.75" style="1" customWidth="1"/>
    <col min="10763" max="10763" width="13.25" style="1" customWidth="1"/>
    <col min="10764" max="11008" width="9.125" style="1"/>
    <col min="11009" max="11009" width="19.375" style="1" customWidth="1"/>
    <col min="11010" max="11010" width="26" style="1" customWidth="1"/>
    <col min="11011" max="11011" width="20.25" style="1" customWidth="1"/>
    <col min="11012" max="11012" width="10.125" style="1" customWidth="1"/>
    <col min="11013" max="11013" width="11.625" style="1" customWidth="1"/>
    <col min="11014" max="11014" width="12.375" style="1" customWidth="1"/>
    <col min="11015" max="11015" width="12.25" style="1" customWidth="1"/>
    <col min="11016" max="11016" width="12.375" style="1" customWidth="1"/>
    <col min="11017" max="11017" width="12.875" style="1" customWidth="1"/>
    <col min="11018" max="11018" width="11.75" style="1" customWidth="1"/>
    <col min="11019" max="11019" width="13.25" style="1" customWidth="1"/>
    <col min="11020" max="11264" width="9.125" style="1"/>
    <col min="11265" max="11265" width="19.375" style="1" customWidth="1"/>
    <col min="11266" max="11266" width="26" style="1" customWidth="1"/>
    <col min="11267" max="11267" width="20.25" style="1" customWidth="1"/>
    <col min="11268" max="11268" width="10.125" style="1" customWidth="1"/>
    <col min="11269" max="11269" width="11.625" style="1" customWidth="1"/>
    <col min="11270" max="11270" width="12.375" style="1" customWidth="1"/>
    <col min="11271" max="11271" width="12.25" style="1" customWidth="1"/>
    <col min="11272" max="11272" width="12.375" style="1" customWidth="1"/>
    <col min="11273" max="11273" width="12.875" style="1" customWidth="1"/>
    <col min="11274" max="11274" width="11.75" style="1" customWidth="1"/>
    <col min="11275" max="11275" width="13.25" style="1" customWidth="1"/>
    <col min="11276" max="11520" width="9.125" style="1"/>
    <col min="11521" max="11521" width="19.375" style="1" customWidth="1"/>
    <col min="11522" max="11522" width="26" style="1" customWidth="1"/>
    <col min="11523" max="11523" width="20.25" style="1" customWidth="1"/>
    <col min="11524" max="11524" width="10.125" style="1" customWidth="1"/>
    <col min="11525" max="11525" width="11.625" style="1" customWidth="1"/>
    <col min="11526" max="11526" width="12.375" style="1" customWidth="1"/>
    <col min="11527" max="11527" width="12.25" style="1" customWidth="1"/>
    <col min="11528" max="11528" width="12.375" style="1" customWidth="1"/>
    <col min="11529" max="11529" width="12.875" style="1" customWidth="1"/>
    <col min="11530" max="11530" width="11.75" style="1" customWidth="1"/>
    <col min="11531" max="11531" width="13.25" style="1" customWidth="1"/>
    <col min="11532" max="11776" width="9.125" style="1"/>
    <col min="11777" max="11777" width="19.375" style="1" customWidth="1"/>
    <col min="11778" max="11778" width="26" style="1" customWidth="1"/>
    <col min="11779" max="11779" width="20.25" style="1" customWidth="1"/>
    <col min="11780" max="11780" width="10.125" style="1" customWidth="1"/>
    <col min="11781" max="11781" width="11.625" style="1" customWidth="1"/>
    <col min="11782" max="11782" width="12.375" style="1" customWidth="1"/>
    <col min="11783" max="11783" width="12.25" style="1" customWidth="1"/>
    <col min="11784" max="11784" width="12.375" style="1" customWidth="1"/>
    <col min="11785" max="11785" width="12.875" style="1" customWidth="1"/>
    <col min="11786" max="11786" width="11.75" style="1" customWidth="1"/>
    <col min="11787" max="11787" width="13.25" style="1" customWidth="1"/>
    <col min="11788" max="12032" width="9.125" style="1"/>
    <col min="12033" max="12033" width="19.375" style="1" customWidth="1"/>
    <col min="12034" max="12034" width="26" style="1" customWidth="1"/>
    <col min="12035" max="12035" width="20.25" style="1" customWidth="1"/>
    <col min="12036" max="12036" width="10.125" style="1" customWidth="1"/>
    <col min="12037" max="12037" width="11.625" style="1" customWidth="1"/>
    <col min="12038" max="12038" width="12.375" style="1" customWidth="1"/>
    <col min="12039" max="12039" width="12.25" style="1" customWidth="1"/>
    <col min="12040" max="12040" width="12.375" style="1" customWidth="1"/>
    <col min="12041" max="12041" width="12.875" style="1" customWidth="1"/>
    <col min="12042" max="12042" width="11.75" style="1" customWidth="1"/>
    <col min="12043" max="12043" width="13.25" style="1" customWidth="1"/>
    <col min="12044" max="12288" width="9.125" style="1"/>
    <col min="12289" max="12289" width="19.375" style="1" customWidth="1"/>
    <col min="12290" max="12290" width="26" style="1" customWidth="1"/>
    <col min="12291" max="12291" width="20.25" style="1" customWidth="1"/>
    <col min="12292" max="12292" width="10.125" style="1" customWidth="1"/>
    <col min="12293" max="12293" width="11.625" style="1" customWidth="1"/>
    <col min="12294" max="12294" width="12.375" style="1" customWidth="1"/>
    <col min="12295" max="12295" width="12.25" style="1" customWidth="1"/>
    <col min="12296" max="12296" width="12.375" style="1" customWidth="1"/>
    <col min="12297" max="12297" width="12.875" style="1" customWidth="1"/>
    <col min="12298" max="12298" width="11.75" style="1" customWidth="1"/>
    <col min="12299" max="12299" width="13.25" style="1" customWidth="1"/>
    <col min="12300" max="12544" width="9.125" style="1"/>
    <col min="12545" max="12545" width="19.375" style="1" customWidth="1"/>
    <col min="12546" max="12546" width="26" style="1" customWidth="1"/>
    <col min="12547" max="12547" width="20.25" style="1" customWidth="1"/>
    <col min="12548" max="12548" width="10.125" style="1" customWidth="1"/>
    <col min="12549" max="12549" width="11.625" style="1" customWidth="1"/>
    <col min="12550" max="12550" width="12.375" style="1" customWidth="1"/>
    <col min="12551" max="12551" width="12.25" style="1" customWidth="1"/>
    <col min="12552" max="12552" width="12.375" style="1" customWidth="1"/>
    <col min="12553" max="12553" width="12.875" style="1" customWidth="1"/>
    <col min="12554" max="12554" width="11.75" style="1" customWidth="1"/>
    <col min="12555" max="12555" width="13.25" style="1" customWidth="1"/>
    <col min="12556" max="12800" width="9.125" style="1"/>
    <col min="12801" max="12801" width="19.375" style="1" customWidth="1"/>
    <col min="12802" max="12802" width="26" style="1" customWidth="1"/>
    <col min="12803" max="12803" width="20.25" style="1" customWidth="1"/>
    <col min="12804" max="12804" width="10.125" style="1" customWidth="1"/>
    <col min="12805" max="12805" width="11.625" style="1" customWidth="1"/>
    <col min="12806" max="12806" width="12.375" style="1" customWidth="1"/>
    <col min="12807" max="12807" width="12.25" style="1" customWidth="1"/>
    <col min="12808" max="12808" width="12.375" style="1" customWidth="1"/>
    <col min="12809" max="12809" width="12.875" style="1" customWidth="1"/>
    <col min="12810" max="12810" width="11.75" style="1" customWidth="1"/>
    <col min="12811" max="12811" width="13.25" style="1" customWidth="1"/>
    <col min="12812" max="13056" width="9.125" style="1"/>
    <col min="13057" max="13057" width="19.375" style="1" customWidth="1"/>
    <col min="13058" max="13058" width="26" style="1" customWidth="1"/>
    <col min="13059" max="13059" width="20.25" style="1" customWidth="1"/>
    <col min="13060" max="13060" width="10.125" style="1" customWidth="1"/>
    <col min="13061" max="13061" width="11.625" style="1" customWidth="1"/>
    <col min="13062" max="13062" width="12.375" style="1" customWidth="1"/>
    <col min="13063" max="13063" width="12.25" style="1" customWidth="1"/>
    <col min="13064" max="13064" width="12.375" style="1" customWidth="1"/>
    <col min="13065" max="13065" width="12.875" style="1" customWidth="1"/>
    <col min="13066" max="13066" width="11.75" style="1" customWidth="1"/>
    <col min="13067" max="13067" width="13.25" style="1" customWidth="1"/>
    <col min="13068" max="13312" width="9.125" style="1"/>
    <col min="13313" max="13313" width="19.375" style="1" customWidth="1"/>
    <col min="13314" max="13314" width="26" style="1" customWidth="1"/>
    <col min="13315" max="13315" width="20.25" style="1" customWidth="1"/>
    <col min="13316" max="13316" width="10.125" style="1" customWidth="1"/>
    <col min="13317" max="13317" width="11.625" style="1" customWidth="1"/>
    <col min="13318" max="13318" width="12.375" style="1" customWidth="1"/>
    <col min="13319" max="13319" width="12.25" style="1" customWidth="1"/>
    <col min="13320" max="13320" width="12.375" style="1" customWidth="1"/>
    <col min="13321" max="13321" width="12.875" style="1" customWidth="1"/>
    <col min="13322" max="13322" width="11.75" style="1" customWidth="1"/>
    <col min="13323" max="13323" width="13.25" style="1" customWidth="1"/>
    <col min="13324" max="13568" width="9.125" style="1"/>
    <col min="13569" max="13569" width="19.375" style="1" customWidth="1"/>
    <col min="13570" max="13570" width="26" style="1" customWidth="1"/>
    <col min="13571" max="13571" width="20.25" style="1" customWidth="1"/>
    <col min="13572" max="13572" width="10.125" style="1" customWidth="1"/>
    <col min="13573" max="13573" width="11.625" style="1" customWidth="1"/>
    <col min="13574" max="13574" width="12.375" style="1" customWidth="1"/>
    <col min="13575" max="13575" width="12.25" style="1" customWidth="1"/>
    <col min="13576" max="13576" width="12.375" style="1" customWidth="1"/>
    <col min="13577" max="13577" width="12.875" style="1" customWidth="1"/>
    <col min="13578" max="13578" width="11.75" style="1" customWidth="1"/>
    <col min="13579" max="13579" width="13.25" style="1" customWidth="1"/>
    <col min="13580" max="13824" width="9.125" style="1"/>
    <col min="13825" max="13825" width="19.375" style="1" customWidth="1"/>
    <col min="13826" max="13826" width="26" style="1" customWidth="1"/>
    <col min="13827" max="13827" width="20.25" style="1" customWidth="1"/>
    <col min="13828" max="13828" width="10.125" style="1" customWidth="1"/>
    <col min="13829" max="13829" width="11.625" style="1" customWidth="1"/>
    <col min="13830" max="13830" width="12.375" style="1" customWidth="1"/>
    <col min="13831" max="13831" width="12.25" style="1" customWidth="1"/>
    <col min="13832" max="13832" width="12.375" style="1" customWidth="1"/>
    <col min="13833" max="13833" width="12.875" style="1" customWidth="1"/>
    <col min="13834" max="13834" width="11.75" style="1" customWidth="1"/>
    <col min="13835" max="13835" width="13.25" style="1" customWidth="1"/>
    <col min="13836" max="14080" width="9.125" style="1"/>
    <col min="14081" max="14081" width="19.375" style="1" customWidth="1"/>
    <col min="14082" max="14082" width="26" style="1" customWidth="1"/>
    <col min="14083" max="14083" width="20.25" style="1" customWidth="1"/>
    <col min="14084" max="14084" width="10.125" style="1" customWidth="1"/>
    <col min="14085" max="14085" width="11.625" style="1" customWidth="1"/>
    <col min="14086" max="14086" width="12.375" style="1" customWidth="1"/>
    <col min="14087" max="14087" width="12.25" style="1" customWidth="1"/>
    <col min="14088" max="14088" width="12.375" style="1" customWidth="1"/>
    <col min="14089" max="14089" width="12.875" style="1" customWidth="1"/>
    <col min="14090" max="14090" width="11.75" style="1" customWidth="1"/>
    <col min="14091" max="14091" width="13.25" style="1" customWidth="1"/>
    <col min="14092" max="14336" width="9.125" style="1"/>
    <col min="14337" max="14337" width="19.375" style="1" customWidth="1"/>
    <col min="14338" max="14338" width="26" style="1" customWidth="1"/>
    <col min="14339" max="14339" width="20.25" style="1" customWidth="1"/>
    <col min="14340" max="14340" width="10.125" style="1" customWidth="1"/>
    <col min="14341" max="14341" width="11.625" style="1" customWidth="1"/>
    <col min="14342" max="14342" width="12.375" style="1" customWidth="1"/>
    <col min="14343" max="14343" width="12.25" style="1" customWidth="1"/>
    <col min="14344" max="14344" width="12.375" style="1" customWidth="1"/>
    <col min="14345" max="14345" width="12.875" style="1" customWidth="1"/>
    <col min="14346" max="14346" width="11.75" style="1" customWidth="1"/>
    <col min="14347" max="14347" width="13.25" style="1" customWidth="1"/>
    <col min="14348" max="14592" width="9.125" style="1"/>
    <col min="14593" max="14593" width="19.375" style="1" customWidth="1"/>
    <col min="14594" max="14594" width="26" style="1" customWidth="1"/>
    <col min="14595" max="14595" width="20.25" style="1" customWidth="1"/>
    <col min="14596" max="14596" width="10.125" style="1" customWidth="1"/>
    <col min="14597" max="14597" width="11.625" style="1" customWidth="1"/>
    <col min="14598" max="14598" width="12.375" style="1" customWidth="1"/>
    <col min="14599" max="14599" width="12.25" style="1" customWidth="1"/>
    <col min="14600" max="14600" width="12.375" style="1" customWidth="1"/>
    <col min="14601" max="14601" width="12.875" style="1" customWidth="1"/>
    <col min="14602" max="14602" width="11.75" style="1" customWidth="1"/>
    <col min="14603" max="14603" width="13.25" style="1" customWidth="1"/>
    <col min="14604" max="14848" width="9.125" style="1"/>
    <col min="14849" max="14849" width="19.375" style="1" customWidth="1"/>
    <col min="14850" max="14850" width="26" style="1" customWidth="1"/>
    <col min="14851" max="14851" width="20.25" style="1" customWidth="1"/>
    <col min="14852" max="14852" width="10.125" style="1" customWidth="1"/>
    <col min="14853" max="14853" width="11.625" style="1" customWidth="1"/>
    <col min="14854" max="14854" width="12.375" style="1" customWidth="1"/>
    <col min="14855" max="14855" width="12.25" style="1" customWidth="1"/>
    <col min="14856" max="14856" width="12.375" style="1" customWidth="1"/>
    <col min="14857" max="14857" width="12.875" style="1" customWidth="1"/>
    <col min="14858" max="14858" width="11.75" style="1" customWidth="1"/>
    <col min="14859" max="14859" width="13.25" style="1" customWidth="1"/>
    <col min="14860" max="15104" width="9.125" style="1"/>
    <col min="15105" max="15105" width="19.375" style="1" customWidth="1"/>
    <col min="15106" max="15106" width="26" style="1" customWidth="1"/>
    <col min="15107" max="15107" width="20.25" style="1" customWidth="1"/>
    <col min="15108" max="15108" width="10.125" style="1" customWidth="1"/>
    <col min="15109" max="15109" width="11.625" style="1" customWidth="1"/>
    <col min="15110" max="15110" width="12.375" style="1" customWidth="1"/>
    <col min="15111" max="15111" width="12.25" style="1" customWidth="1"/>
    <col min="15112" max="15112" width="12.375" style="1" customWidth="1"/>
    <col min="15113" max="15113" width="12.875" style="1" customWidth="1"/>
    <col min="15114" max="15114" width="11.75" style="1" customWidth="1"/>
    <col min="15115" max="15115" width="13.25" style="1" customWidth="1"/>
    <col min="15116" max="15360" width="9.125" style="1"/>
    <col min="15361" max="15361" width="19.375" style="1" customWidth="1"/>
    <col min="15362" max="15362" width="26" style="1" customWidth="1"/>
    <col min="15363" max="15363" width="20.25" style="1" customWidth="1"/>
    <col min="15364" max="15364" width="10.125" style="1" customWidth="1"/>
    <col min="15365" max="15365" width="11.625" style="1" customWidth="1"/>
    <col min="15366" max="15366" width="12.375" style="1" customWidth="1"/>
    <col min="15367" max="15367" width="12.25" style="1" customWidth="1"/>
    <col min="15368" max="15368" width="12.375" style="1" customWidth="1"/>
    <col min="15369" max="15369" width="12.875" style="1" customWidth="1"/>
    <col min="15370" max="15370" width="11.75" style="1" customWidth="1"/>
    <col min="15371" max="15371" width="13.25" style="1" customWidth="1"/>
    <col min="15372" max="15616" width="9.125" style="1"/>
    <col min="15617" max="15617" width="19.375" style="1" customWidth="1"/>
    <col min="15618" max="15618" width="26" style="1" customWidth="1"/>
    <col min="15619" max="15619" width="20.25" style="1" customWidth="1"/>
    <col min="15620" max="15620" width="10.125" style="1" customWidth="1"/>
    <col min="15621" max="15621" width="11.625" style="1" customWidth="1"/>
    <col min="15622" max="15622" width="12.375" style="1" customWidth="1"/>
    <col min="15623" max="15623" width="12.25" style="1" customWidth="1"/>
    <col min="15624" max="15624" width="12.375" style="1" customWidth="1"/>
    <col min="15625" max="15625" width="12.875" style="1" customWidth="1"/>
    <col min="15626" max="15626" width="11.75" style="1" customWidth="1"/>
    <col min="15627" max="15627" width="13.25" style="1" customWidth="1"/>
    <col min="15628" max="15872" width="9.125" style="1"/>
    <col min="15873" max="15873" width="19.375" style="1" customWidth="1"/>
    <col min="15874" max="15874" width="26" style="1" customWidth="1"/>
    <col min="15875" max="15875" width="20.25" style="1" customWidth="1"/>
    <col min="15876" max="15876" width="10.125" style="1" customWidth="1"/>
    <col min="15877" max="15877" width="11.625" style="1" customWidth="1"/>
    <col min="15878" max="15878" width="12.375" style="1" customWidth="1"/>
    <col min="15879" max="15879" width="12.25" style="1" customWidth="1"/>
    <col min="15880" max="15880" width="12.375" style="1" customWidth="1"/>
    <col min="15881" max="15881" width="12.875" style="1" customWidth="1"/>
    <col min="15882" max="15882" width="11.75" style="1" customWidth="1"/>
    <col min="15883" max="15883" width="13.25" style="1" customWidth="1"/>
    <col min="15884" max="16128" width="9.125" style="1"/>
    <col min="16129" max="16129" width="19.375" style="1" customWidth="1"/>
    <col min="16130" max="16130" width="26" style="1" customWidth="1"/>
    <col min="16131" max="16131" width="20.25" style="1" customWidth="1"/>
    <col min="16132" max="16132" width="10.125" style="1" customWidth="1"/>
    <col min="16133" max="16133" width="11.625" style="1" customWidth="1"/>
    <col min="16134" max="16134" width="12.375" style="1" customWidth="1"/>
    <col min="16135" max="16135" width="12.25" style="1" customWidth="1"/>
    <col min="16136" max="16136" width="12.375" style="1" customWidth="1"/>
    <col min="16137" max="16137" width="12.875" style="1" customWidth="1"/>
    <col min="16138" max="16138" width="11.75" style="1" customWidth="1"/>
    <col min="16139" max="16139" width="13.25" style="1" customWidth="1"/>
    <col min="16140" max="16384" width="9.125" style="1"/>
  </cols>
  <sheetData>
    <row r="2" spans="1:9">
      <c r="A2" s="1" t="s">
        <v>20</v>
      </c>
      <c r="B2" s="1" t="s">
        <v>21</v>
      </c>
      <c r="D2" s="93"/>
      <c r="E2" s="93"/>
      <c r="F2" s="93"/>
    </row>
    <row r="3" spans="1:9">
      <c r="A3" s="1" t="s">
        <v>22</v>
      </c>
      <c r="B3" s="1" t="s">
        <v>48</v>
      </c>
      <c r="D3" s="93"/>
      <c r="E3" s="93"/>
      <c r="F3" s="93"/>
    </row>
    <row r="4" spans="1:9">
      <c r="A4" s="1" t="s">
        <v>23</v>
      </c>
      <c r="B4" s="1" t="s">
        <v>303</v>
      </c>
      <c r="D4" s="93"/>
      <c r="E4" s="93"/>
      <c r="F4" s="93"/>
    </row>
    <row r="5" spans="1:9">
      <c r="A5" s="1" t="s">
        <v>24</v>
      </c>
      <c r="B5" s="1" t="s">
        <v>25</v>
      </c>
      <c r="D5" s="93"/>
      <c r="E5" s="93"/>
      <c r="F5" s="93"/>
    </row>
    <row r="6" spans="1:9">
      <c r="A6" s="1" t="s">
        <v>26</v>
      </c>
      <c r="B6" s="1" t="s">
        <v>27</v>
      </c>
      <c r="D6" s="93"/>
      <c r="E6" s="93"/>
      <c r="F6" s="93"/>
    </row>
    <row r="7" spans="1:9">
      <c r="A7" s="1" t="s">
        <v>28</v>
      </c>
      <c r="B7" s="1" t="s">
        <v>274</v>
      </c>
      <c r="D7" s="93"/>
      <c r="E7" s="93"/>
      <c r="F7" s="93"/>
    </row>
    <row r="8" spans="1:9">
      <c r="A8" s="1" t="s">
        <v>29</v>
      </c>
      <c r="B8" s="1" t="s">
        <v>30</v>
      </c>
      <c r="D8" s="93"/>
      <c r="E8" s="93"/>
      <c r="F8" s="93"/>
    </row>
    <row r="9" spans="1:9" ht="14.3">
      <c r="A9" s="1" t="s">
        <v>31</v>
      </c>
      <c r="B9" s="29" t="s">
        <v>32</v>
      </c>
      <c r="D9" s="93"/>
      <c r="E9" s="93"/>
      <c r="F9" s="93"/>
    </row>
    <row r="10" spans="1:9">
      <c r="A10" s="1" t="s">
        <v>33</v>
      </c>
      <c r="B10" s="1" t="s">
        <v>34</v>
      </c>
      <c r="D10" s="93"/>
      <c r="E10" s="93"/>
      <c r="F10" s="93"/>
    </row>
    <row r="11" spans="1:9">
      <c r="D11" s="93"/>
      <c r="E11" s="93"/>
      <c r="F11" s="93"/>
    </row>
    <row r="12" spans="1:9">
      <c r="A12" s="410" t="s">
        <v>35</v>
      </c>
      <c r="B12" s="395" t="s">
        <v>36</v>
      </c>
      <c r="C12" s="395" t="s">
        <v>37</v>
      </c>
      <c r="D12" s="411">
        <v>44805</v>
      </c>
      <c r="E12" s="1"/>
      <c r="F12" s="1"/>
      <c r="H12" s="1"/>
      <c r="I12" s="1"/>
    </row>
    <row r="13" spans="1:9">
      <c r="A13" s="396"/>
      <c r="B13" s="159"/>
      <c r="C13" s="159"/>
      <c r="D13" s="412">
        <v>44834</v>
      </c>
      <c r="E13" s="1"/>
      <c r="F13" s="1"/>
      <c r="H13" s="1"/>
      <c r="I13" s="1"/>
    </row>
    <row r="14" spans="1:9" ht="14.3">
      <c r="A14" s="247" t="s">
        <v>44</v>
      </c>
      <c r="B14" s="392" t="s">
        <v>305</v>
      </c>
      <c r="C14" s="392" t="s">
        <v>38</v>
      </c>
      <c r="D14" s="206">
        <v>154</v>
      </c>
      <c r="E14" s="1"/>
      <c r="F14" s="1"/>
      <c r="H14" s="1"/>
      <c r="I14" s="1"/>
    </row>
    <row r="15" spans="1:9" ht="14.3">
      <c r="A15" s="247" t="s">
        <v>45</v>
      </c>
      <c r="B15" s="207" t="s">
        <v>305</v>
      </c>
      <c r="C15" s="207" t="s">
        <v>39</v>
      </c>
      <c r="D15" s="206">
        <f>+D14</f>
        <v>154</v>
      </c>
      <c r="E15" s="1"/>
      <c r="F15" s="1"/>
      <c r="H15" s="1"/>
      <c r="I15" s="1"/>
    </row>
    <row r="16" spans="1:9" ht="14.3">
      <c r="A16" s="396" t="s">
        <v>44</v>
      </c>
      <c r="B16" s="388" t="s">
        <v>305</v>
      </c>
      <c r="C16" s="397" t="s">
        <v>495</v>
      </c>
      <c r="D16" s="413">
        <f>+D14</f>
        <v>154</v>
      </c>
      <c r="E16" s="1"/>
      <c r="F16" s="1"/>
      <c r="H16" s="1"/>
      <c r="I16" s="1"/>
    </row>
    <row r="17" spans="1:9" ht="14.3">
      <c r="A17" s="247" t="s">
        <v>44</v>
      </c>
      <c r="B17" s="392" t="s">
        <v>306</v>
      </c>
      <c r="C17" s="392" t="s">
        <v>38</v>
      </c>
      <c r="D17" s="206">
        <v>162</v>
      </c>
      <c r="E17" s="1"/>
      <c r="F17" s="1"/>
      <c r="H17" s="1"/>
      <c r="I17" s="1"/>
    </row>
    <row r="18" spans="1:9" ht="14.3">
      <c r="A18" s="247" t="s">
        <v>45</v>
      </c>
      <c r="B18" s="207" t="s">
        <v>306</v>
      </c>
      <c r="C18" s="207" t="s">
        <v>39</v>
      </c>
      <c r="D18" s="206">
        <f>+D17</f>
        <v>162</v>
      </c>
      <c r="E18" s="1"/>
      <c r="F18" s="1"/>
      <c r="H18" s="1"/>
      <c r="I18" s="1"/>
    </row>
    <row r="19" spans="1:9" ht="14.3">
      <c r="A19" s="388" t="s">
        <v>44</v>
      </c>
      <c r="B19" s="207" t="s">
        <v>306</v>
      </c>
      <c r="C19" s="397" t="s">
        <v>495</v>
      </c>
      <c r="D19" s="413">
        <f>+D17</f>
        <v>162</v>
      </c>
      <c r="E19" s="1"/>
      <c r="F19" s="1"/>
      <c r="H19" s="1"/>
      <c r="I19" s="1"/>
    </row>
    <row r="20" spans="1:9" ht="14.3">
      <c r="A20" s="247" t="s">
        <v>61</v>
      </c>
      <c r="B20" s="392" t="s">
        <v>173</v>
      </c>
      <c r="C20" s="392" t="s">
        <v>38</v>
      </c>
      <c r="D20" s="414">
        <v>174</v>
      </c>
      <c r="E20" s="1"/>
      <c r="F20" s="1"/>
      <c r="H20" s="1"/>
      <c r="I20" s="1"/>
    </row>
    <row r="21" spans="1:9" ht="14.3">
      <c r="A21" s="247" t="s">
        <v>61</v>
      </c>
      <c r="B21" s="207" t="s">
        <v>173</v>
      </c>
      <c r="C21" s="207" t="s">
        <v>39</v>
      </c>
      <c r="D21" s="206">
        <f>+D20</f>
        <v>174</v>
      </c>
      <c r="E21" s="1"/>
      <c r="F21" s="1"/>
      <c r="H21" s="1"/>
      <c r="I21" s="1"/>
    </row>
    <row r="22" spans="1:9" ht="14.3">
      <c r="A22" s="247" t="s">
        <v>61</v>
      </c>
      <c r="B22" s="207" t="s">
        <v>173</v>
      </c>
      <c r="C22" s="207" t="s">
        <v>40</v>
      </c>
      <c r="D22" s="206">
        <f>+D21+55</f>
        <v>229</v>
      </c>
      <c r="E22" s="1"/>
      <c r="F22" s="1"/>
      <c r="H22" s="1"/>
      <c r="I22" s="1"/>
    </row>
    <row r="23" spans="1:9" ht="14.3">
      <c r="A23" s="247" t="s">
        <v>61</v>
      </c>
      <c r="B23" s="207" t="s">
        <v>173</v>
      </c>
      <c r="C23" s="207" t="s">
        <v>41</v>
      </c>
      <c r="D23" s="206">
        <f>+D21+55</f>
        <v>229</v>
      </c>
      <c r="E23" s="1"/>
      <c r="F23" s="1"/>
      <c r="H23" s="1"/>
      <c r="I23" s="1"/>
    </row>
    <row r="24" spans="1:9" ht="14.3">
      <c r="A24" s="396" t="s">
        <v>61</v>
      </c>
      <c r="B24" s="388" t="s">
        <v>173</v>
      </c>
      <c r="C24" s="397" t="s">
        <v>42</v>
      </c>
      <c r="D24" s="413">
        <f>+D21+12</f>
        <v>186</v>
      </c>
      <c r="E24" s="1"/>
      <c r="F24" s="1"/>
      <c r="H24" s="1"/>
      <c r="I24" s="1"/>
    </row>
    <row r="25" spans="1:9" ht="14.3">
      <c r="A25" s="247" t="s">
        <v>44</v>
      </c>
      <c r="B25" s="207" t="s">
        <v>307</v>
      </c>
      <c r="C25" s="207" t="s">
        <v>38</v>
      </c>
      <c r="D25" s="415">
        <v>198</v>
      </c>
      <c r="E25" s="1"/>
      <c r="F25" s="1"/>
      <c r="H25" s="1"/>
      <c r="I25" s="1"/>
    </row>
    <row r="26" spans="1:9" ht="14.3">
      <c r="A26" s="247" t="s">
        <v>45</v>
      </c>
      <c r="B26" s="207" t="s">
        <v>308</v>
      </c>
      <c r="C26" s="207" t="s">
        <v>39</v>
      </c>
      <c r="D26" s="206">
        <f>+D25</f>
        <v>198</v>
      </c>
      <c r="E26" s="1"/>
      <c r="F26" s="1"/>
      <c r="H26" s="1"/>
      <c r="I26" s="1"/>
    </row>
    <row r="27" spans="1:9" ht="14.3">
      <c r="A27" s="396" t="s">
        <v>44</v>
      </c>
      <c r="B27" s="388" t="s">
        <v>308</v>
      </c>
      <c r="C27" s="397" t="s">
        <v>495</v>
      </c>
      <c r="D27" s="413">
        <f>+D25</f>
        <v>198</v>
      </c>
      <c r="E27" s="1"/>
      <c r="F27" s="1"/>
      <c r="H27" s="1"/>
      <c r="I27" s="1"/>
    </row>
    <row r="28" spans="1:9" ht="14.3">
      <c r="A28" s="247" t="s">
        <v>61</v>
      </c>
      <c r="B28" s="207" t="s">
        <v>308</v>
      </c>
      <c r="C28" s="207" t="s">
        <v>38</v>
      </c>
      <c r="D28" s="415">
        <v>225</v>
      </c>
      <c r="E28" s="1"/>
      <c r="F28" s="1"/>
      <c r="H28" s="1"/>
      <c r="I28" s="1"/>
    </row>
    <row r="29" spans="1:9" ht="14.3">
      <c r="A29" s="247" t="s">
        <v>61</v>
      </c>
      <c r="B29" s="207" t="s">
        <v>308</v>
      </c>
      <c r="C29" s="207" t="s">
        <v>39</v>
      </c>
      <c r="D29" s="206">
        <f>+D28</f>
        <v>225</v>
      </c>
      <c r="E29" s="1"/>
      <c r="F29" s="1"/>
      <c r="H29" s="1"/>
      <c r="I29" s="1"/>
    </row>
    <row r="30" spans="1:9" ht="14.3">
      <c r="A30" s="247" t="s">
        <v>61</v>
      </c>
      <c r="B30" s="207" t="s">
        <v>308</v>
      </c>
      <c r="C30" s="207" t="s">
        <v>40</v>
      </c>
      <c r="D30" s="206">
        <f>+D29+55</f>
        <v>280</v>
      </c>
      <c r="E30" s="1"/>
      <c r="F30" s="1"/>
      <c r="H30" s="1"/>
      <c r="I30" s="1"/>
    </row>
    <row r="31" spans="1:9" ht="14.3">
      <c r="A31" s="247" t="s">
        <v>61</v>
      </c>
      <c r="B31" s="207" t="s">
        <v>308</v>
      </c>
      <c r="C31" s="207" t="s">
        <v>41</v>
      </c>
      <c r="D31" s="206">
        <f>+D29+55</f>
        <v>280</v>
      </c>
      <c r="E31" s="1"/>
      <c r="F31" s="1"/>
      <c r="H31" s="1"/>
      <c r="I31" s="1"/>
    </row>
    <row r="32" spans="1:9" ht="14.3">
      <c r="A32" s="396" t="s">
        <v>61</v>
      </c>
      <c r="B32" s="388" t="s">
        <v>308</v>
      </c>
      <c r="C32" s="397" t="s">
        <v>42</v>
      </c>
      <c r="D32" s="413">
        <f>+D29+12</f>
        <v>237</v>
      </c>
      <c r="E32" s="1"/>
      <c r="F32" s="1"/>
      <c r="H32" s="1"/>
      <c r="I32" s="1"/>
    </row>
    <row r="33" spans="1:9" ht="14.3">
      <c r="A33" s="247" t="s">
        <v>49</v>
      </c>
      <c r="B33" s="207" t="s">
        <v>309</v>
      </c>
      <c r="C33" s="207" t="s">
        <v>38</v>
      </c>
      <c r="D33" s="415">
        <v>259</v>
      </c>
      <c r="E33" s="1"/>
      <c r="F33" s="1"/>
      <c r="H33" s="1"/>
      <c r="I33" s="1"/>
    </row>
    <row r="34" spans="1:9" ht="14.3">
      <c r="A34" s="247" t="s">
        <v>49</v>
      </c>
      <c r="B34" s="207" t="s">
        <v>309</v>
      </c>
      <c r="C34" s="207" t="s">
        <v>39</v>
      </c>
      <c r="D34" s="206">
        <f>+D33</f>
        <v>259</v>
      </c>
      <c r="E34" s="1"/>
      <c r="F34" s="1"/>
      <c r="H34" s="1"/>
      <c r="I34" s="1"/>
    </row>
    <row r="35" spans="1:9" ht="14.3">
      <c r="A35" s="247" t="s">
        <v>49</v>
      </c>
      <c r="B35" s="207" t="s">
        <v>309</v>
      </c>
      <c r="C35" s="207" t="s">
        <v>40</v>
      </c>
      <c r="D35" s="206">
        <f>+D34+55</f>
        <v>314</v>
      </c>
      <c r="E35" s="1"/>
      <c r="F35" s="1"/>
      <c r="H35" s="1"/>
      <c r="I35" s="1"/>
    </row>
    <row r="36" spans="1:9" ht="14.3">
      <c r="A36" s="247" t="s">
        <v>49</v>
      </c>
      <c r="B36" s="207" t="s">
        <v>309</v>
      </c>
      <c r="C36" s="207" t="s">
        <v>41</v>
      </c>
      <c r="D36" s="206">
        <f>+D34+55</f>
        <v>314</v>
      </c>
      <c r="E36" s="1"/>
      <c r="F36" s="1"/>
      <c r="H36" s="1"/>
      <c r="I36" s="1"/>
    </row>
    <row r="37" spans="1:9" ht="14.3">
      <c r="A37" s="396" t="s">
        <v>49</v>
      </c>
      <c r="B37" s="388" t="s">
        <v>309</v>
      </c>
      <c r="C37" s="397" t="s">
        <v>42</v>
      </c>
      <c r="D37" s="413">
        <f>+D34+12</f>
        <v>271</v>
      </c>
      <c r="E37" s="1"/>
      <c r="F37" s="1"/>
      <c r="H37" s="1"/>
      <c r="I37" s="1"/>
    </row>
    <row r="38" spans="1:9" ht="14.3">
      <c r="A38" s="247" t="s">
        <v>47</v>
      </c>
      <c r="B38" s="207" t="s">
        <v>310</v>
      </c>
      <c r="C38" s="207" t="s">
        <v>38</v>
      </c>
      <c r="D38" s="415">
        <v>570</v>
      </c>
      <c r="E38" s="1"/>
      <c r="F38" s="1"/>
      <c r="H38" s="1"/>
      <c r="I38" s="1"/>
    </row>
    <row r="39" spans="1:9" ht="14.3">
      <c r="A39" s="247" t="s">
        <v>47</v>
      </c>
      <c r="B39" s="207" t="s">
        <v>310</v>
      </c>
      <c r="C39" s="207" t="s">
        <v>39</v>
      </c>
      <c r="D39" s="206">
        <f>+D38</f>
        <v>570</v>
      </c>
      <c r="E39" s="1"/>
      <c r="F39" s="1"/>
      <c r="H39" s="1"/>
      <c r="I39" s="1"/>
    </row>
    <row r="40" spans="1:9" ht="14.3">
      <c r="A40" s="247" t="s">
        <v>47</v>
      </c>
      <c r="B40" s="207" t="s">
        <v>310</v>
      </c>
      <c r="C40" s="207" t="s">
        <v>40</v>
      </c>
      <c r="D40" s="206">
        <f>+D39+55</f>
        <v>625</v>
      </c>
      <c r="E40" s="1"/>
      <c r="F40" s="1"/>
      <c r="H40" s="1"/>
      <c r="I40" s="1"/>
    </row>
    <row r="41" spans="1:9" ht="14.3">
      <c r="A41" s="247" t="s">
        <v>47</v>
      </c>
      <c r="B41" s="207" t="s">
        <v>310</v>
      </c>
      <c r="C41" s="207" t="s">
        <v>41</v>
      </c>
      <c r="D41" s="206">
        <f>+D39+55</f>
        <v>625</v>
      </c>
      <c r="E41" s="1"/>
      <c r="F41" s="1"/>
      <c r="H41" s="1"/>
      <c r="I41" s="1"/>
    </row>
    <row r="42" spans="1:9" ht="14.3">
      <c r="A42" s="396" t="s">
        <v>47</v>
      </c>
      <c r="B42" s="388" t="s">
        <v>310</v>
      </c>
      <c r="C42" s="397" t="s">
        <v>42</v>
      </c>
      <c r="D42" s="413">
        <f>+D39+12</f>
        <v>582</v>
      </c>
      <c r="E42" s="1"/>
      <c r="F42" s="1"/>
      <c r="H42" s="1"/>
      <c r="I42" s="1"/>
    </row>
    <row r="43" spans="1:9" ht="16.3">
      <c r="A43" s="368" t="s">
        <v>586</v>
      </c>
      <c r="B43" s="35"/>
      <c r="C43" s="68"/>
      <c r="D43" s="1"/>
      <c r="E43" s="1"/>
      <c r="F43" s="1"/>
      <c r="H43" s="1"/>
      <c r="I43" s="1"/>
    </row>
    <row r="44" spans="1:9" ht="16.3">
      <c r="A44" s="368" t="s">
        <v>587</v>
      </c>
      <c r="D44" s="93"/>
      <c r="E44" s="93"/>
      <c r="F44" s="93"/>
    </row>
    <row r="45" spans="1:9" ht="16.3">
      <c r="A45" s="373" t="s">
        <v>588</v>
      </c>
      <c r="D45" s="93"/>
      <c r="E45" s="93"/>
      <c r="F45" s="93"/>
    </row>
    <row r="46" spans="1:9" ht="16.3">
      <c r="A46" s="374" t="s">
        <v>589</v>
      </c>
      <c r="D46" s="93"/>
      <c r="E46" s="93"/>
      <c r="F46" s="93"/>
    </row>
    <row r="47" spans="1:9" ht="16.3">
      <c r="A47" s="374" t="s">
        <v>590</v>
      </c>
      <c r="D47" s="93"/>
      <c r="E47" s="93"/>
      <c r="F47" s="93"/>
    </row>
    <row r="48" spans="1:9" ht="16.3">
      <c r="A48" s="416" t="s">
        <v>304</v>
      </c>
      <c r="D48" s="93"/>
      <c r="E48" s="93"/>
      <c r="F48" s="93"/>
      <c r="H48" s="1"/>
      <c r="I48" s="1"/>
    </row>
    <row r="49" spans="1:9" ht="16.3">
      <c r="A49" s="374" t="s">
        <v>621</v>
      </c>
      <c r="D49" s="1"/>
      <c r="E49" s="1"/>
      <c r="F49" s="1"/>
      <c r="H49" s="1"/>
      <c r="I49" s="1"/>
    </row>
    <row r="50" spans="1:9" ht="16.3">
      <c r="A50" s="417" t="s">
        <v>622</v>
      </c>
      <c r="B50" s="53"/>
      <c r="D50" s="1"/>
      <c r="E50" s="1"/>
      <c r="F50" s="1"/>
      <c r="H50" s="1"/>
      <c r="I50" s="1"/>
    </row>
    <row r="51" spans="1:9" ht="16.3">
      <c r="A51" s="418" t="s">
        <v>623</v>
      </c>
      <c r="B51" s="53"/>
      <c r="D51" s="1"/>
      <c r="E51" s="1"/>
      <c r="F51" s="1"/>
      <c r="H51" s="1"/>
      <c r="I51" s="1"/>
    </row>
    <row r="52" spans="1:9" ht="16.3">
      <c r="A52" s="419" t="s">
        <v>624</v>
      </c>
      <c r="B52" s="53"/>
      <c r="D52" s="1"/>
      <c r="E52" s="1"/>
      <c r="F52" s="1"/>
      <c r="H52" s="1"/>
      <c r="I52" s="1"/>
    </row>
    <row r="53" spans="1:9" ht="16.3">
      <c r="A53" s="419" t="s">
        <v>625</v>
      </c>
      <c r="B53" s="53"/>
      <c r="D53" s="1"/>
      <c r="E53" s="1"/>
      <c r="F53" s="1"/>
      <c r="H53" s="1"/>
      <c r="I53" s="1"/>
    </row>
    <row r="54" spans="1:9" ht="16.3">
      <c r="A54" s="419" t="s">
        <v>626</v>
      </c>
      <c r="B54" s="53"/>
    </row>
    <row r="55" spans="1:9" ht="16.3">
      <c r="A55" s="419" t="s">
        <v>627</v>
      </c>
      <c r="B55" s="53"/>
    </row>
    <row r="56" spans="1:9" ht="16.3">
      <c r="A56" s="420" t="s">
        <v>628</v>
      </c>
      <c r="B56" s="53"/>
    </row>
    <row r="58" spans="1:9" ht="14.3">
      <c r="A58" s="282" t="s">
        <v>629</v>
      </c>
    </row>
    <row r="66" spans="4:9">
      <c r="D66" s="1"/>
      <c r="E66" s="1"/>
      <c r="F66" s="1"/>
      <c r="H66" s="1"/>
      <c r="I66" s="1"/>
    </row>
    <row r="67" spans="4:9">
      <c r="D67" s="1"/>
      <c r="E67" s="1"/>
      <c r="F67" s="1"/>
      <c r="H67" s="1"/>
      <c r="I67" s="1"/>
    </row>
    <row r="68" spans="4:9">
      <c r="D68" s="1"/>
      <c r="E68" s="1"/>
      <c r="F68" s="1"/>
      <c r="H68" s="1"/>
      <c r="I68" s="1"/>
    </row>
    <row r="69" spans="4:9">
      <c r="D69" s="1"/>
      <c r="E69" s="1"/>
      <c r="F69" s="1"/>
      <c r="H69" s="1"/>
      <c r="I69" s="1"/>
    </row>
    <row r="70" spans="4:9">
      <c r="D70" s="1"/>
      <c r="E70" s="1"/>
      <c r="F70" s="1"/>
      <c r="H70" s="1"/>
      <c r="I70" s="1"/>
    </row>
    <row r="71" spans="4:9">
      <c r="D71" s="1"/>
      <c r="E71" s="1"/>
      <c r="F71" s="1"/>
      <c r="H71" s="1"/>
      <c r="I71" s="1"/>
    </row>
    <row r="72" spans="4:9">
      <c r="D72" s="1"/>
      <c r="E72" s="1"/>
      <c r="F72" s="1"/>
      <c r="H72" s="1"/>
      <c r="I72" s="1"/>
    </row>
    <row r="73" spans="4:9">
      <c r="D73" s="1"/>
      <c r="E73" s="1"/>
      <c r="F73" s="1"/>
      <c r="H73" s="1"/>
      <c r="I73" s="1"/>
    </row>
    <row r="74" spans="4:9">
      <c r="D74" s="1"/>
      <c r="E74" s="1"/>
      <c r="F74" s="1"/>
      <c r="H74" s="1"/>
      <c r="I74" s="1"/>
    </row>
    <row r="75" spans="4:9">
      <c r="D75" s="1"/>
      <c r="E75" s="1"/>
      <c r="F75" s="1"/>
      <c r="H75" s="1"/>
      <c r="I75" s="1"/>
    </row>
    <row r="76" spans="4:9">
      <c r="D76" s="1"/>
      <c r="E76" s="1"/>
      <c r="F76" s="1"/>
      <c r="H76" s="1"/>
      <c r="I76" s="1"/>
    </row>
    <row r="77" spans="4:9">
      <c r="D77" s="1"/>
      <c r="E77" s="1"/>
      <c r="F77" s="1"/>
      <c r="H77" s="1"/>
      <c r="I77" s="1"/>
    </row>
    <row r="78" spans="4:9">
      <c r="D78" s="1"/>
      <c r="E78" s="1"/>
      <c r="F78" s="1"/>
      <c r="H78" s="1"/>
      <c r="I78" s="1"/>
    </row>
    <row r="79" spans="4:9">
      <c r="D79" s="1"/>
      <c r="E79" s="1"/>
      <c r="F79" s="1"/>
      <c r="H79" s="1"/>
      <c r="I79" s="1"/>
    </row>
    <row r="80" spans="4:9">
      <c r="D80" s="1"/>
      <c r="E80" s="1"/>
      <c r="F80" s="1"/>
      <c r="H80" s="1"/>
      <c r="I80" s="1"/>
    </row>
    <row r="81" spans="4:9">
      <c r="D81" s="1"/>
      <c r="E81" s="1"/>
      <c r="F81" s="1"/>
      <c r="H81" s="1"/>
      <c r="I81" s="1"/>
    </row>
    <row r="82" spans="4:9">
      <c r="D82" s="1"/>
      <c r="E82" s="1"/>
      <c r="F82" s="1"/>
      <c r="H82" s="1"/>
      <c r="I82" s="1"/>
    </row>
    <row r="83" spans="4:9">
      <c r="D83" s="1"/>
      <c r="E83" s="1"/>
      <c r="F83" s="1"/>
      <c r="H83" s="1"/>
      <c r="I83" s="1"/>
    </row>
    <row r="84" spans="4:9">
      <c r="D84" s="1"/>
      <c r="E84" s="1"/>
      <c r="F84" s="1"/>
      <c r="H84" s="1"/>
      <c r="I84" s="1"/>
    </row>
    <row r="85" spans="4:9">
      <c r="D85" s="1"/>
      <c r="E85" s="1"/>
      <c r="F85" s="1"/>
      <c r="H85" s="1"/>
      <c r="I85" s="1"/>
    </row>
    <row r="86" spans="4:9">
      <c r="D86" s="1"/>
      <c r="E86" s="1"/>
      <c r="F86" s="1"/>
      <c r="H86" s="1"/>
      <c r="I86" s="1"/>
    </row>
    <row r="87" spans="4:9">
      <c r="D87" s="1"/>
      <c r="E87" s="1"/>
      <c r="F87" s="1"/>
      <c r="H87" s="1"/>
      <c r="I87" s="1"/>
    </row>
    <row r="88" spans="4:9">
      <c r="D88" s="1"/>
      <c r="E88" s="1"/>
      <c r="F88" s="1"/>
      <c r="H88" s="1"/>
      <c r="I88" s="1"/>
    </row>
    <row r="89" spans="4:9">
      <c r="D89" s="1"/>
      <c r="E89" s="1"/>
      <c r="F89" s="1"/>
      <c r="H89" s="1"/>
      <c r="I89" s="1"/>
    </row>
    <row r="90" spans="4:9">
      <c r="D90" s="1"/>
      <c r="E90" s="1"/>
      <c r="F90" s="1"/>
      <c r="H90" s="1"/>
      <c r="I90" s="1"/>
    </row>
    <row r="91" spans="4:9">
      <c r="D91" s="1"/>
      <c r="E91" s="1"/>
      <c r="F91" s="1"/>
      <c r="H91" s="1"/>
      <c r="I91" s="1"/>
    </row>
    <row r="92" spans="4:9">
      <c r="D92" s="1"/>
      <c r="E92" s="1"/>
      <c r="F92" s="1"/>
      <c r="H92" s="1"/>
      <c r="I92" s="1"/>
    </row>
    <row r="93" spans="4:9">
      <c r="D93" s="1"/>
      <c r="E93" s="1"/>
      <c r="F93" s="1"/>
      <c r="H93" s="1"/>
      <c r="I93" s="1"/>
    </row>
    <row r="94" spans="4:9">
      <c r="D94" s="1"/>
      <c r="E94" s="1"/>
      <c r="F94" s="1"/>
      <c r="H94" s="1"/>
      <c r="I94" s="1"/>
    </row>
    <row r="95" spans="4:9">
      <c r="D95" s="1"/>
      <c r="E95" s="1"/>
      <c r="F95" s="1"/>
      <c r="H95" s="1"/>
      <c r="I95" s="1"/>
    </row>
    <row r="96" spans="4:9">
      <c r="D96" s="1"/>
      <c r="E96" s="1"/>
      <c r="F96" s="1"/>
      <c r="H96" s="1"/>
      <c r="I96" s="1"/>
    </row>
    <row r="97" spans="4:9">
      <c r="D97" s="1"/>
      <c r="E97" s="1"/>
      <c r="F97" s="1"/>
      <c r="H97" s="1"/>
      <c r="I97" s="1"/>
    </row>
    <row r="98" spans="4:9">
      <c r="D98" s="1"/>
      <c r="E98" s="1"/>
      <c r="F98" s="1"/>
      <c r="H98" s="1"/>
      <c r="I98" s="1"/>
    </row>
    <row r="99" spans="4:9">
      <c r="D99" s="1"/>
      <c r="E99" s="1"/>
      <c r="F99" s="1"/>
      <c r="H99" s="1"/>
      <c r="I99" s="1"/>
    </row>
    <row r="100" spans="4:9">
      <c r="D100" s="1"/>
      <c r="E100" s="1"/>
      <c r="F100" s="1"/>
      <c r="H100" s="1"/>
      <c r="I100" s="1"/>
    </row>
    <row r="101" spans="4:9">
      <c r="D101" s="1"/>
      <c r="E101" s="1"/>
      <c r="F101" s="1"/>
      <c r="H101" s="1"/>
      <c r="I101" s="1"/>
    </row>
    <row r="102" spans="4:9">
      <c r="D102" s="1"/>
      <c r="E102" s="1"/>
      <c r="F102" s="1"/>
      <c r="H102" s="1"/>
      <c r="I102" s="1"/>
    </row>
    <row r="103" spans="4:9">
      <c r="D103" s="1"/>
      <c r="E103" s="1"/>
      <c r="F103" s="1"/>
      <c r="H103" s="1"/>
      <c r="I10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98"/>
  <sheetViews>
    <sheetView workbookViewId="0"/>
  </sheetViews>
  <sheetFormatPr defaultColWidth="9.125" defaultRowHeight="12.9"/>
  <cols>
    <col min="1" max="1" width="16.75" style="1" customWidth="1"/>
    <col min="2" max="2" width="26.375" style="1" bestFit="1" customWidth="1"/>
    <col min="3" max="3" width="20.25" style="1" customWidth="1"/>
    <col min="4" max="4" width="10.125" style="34" customWidth="1"/>
    <col min="5" max="7" width="10.125" style="1" customWidth="1"/>
    <col min="8" max="16384" width="9.125" style="1"/>
  </cols>
  <sheetData>
    <row r="1" spans="1:7" ht="14.3">
      <c r="A1" s="48"/>
    </row>
    <row r="2" spans="1:7">
      <c r="D2" s="1"/>
    </row>
    <row r="3" spans="1:7">
      <c r="A3" s="1" t="s">
        <v>20</v>
      </c>
      <c r="B3" s="1" t="s">
        <v>21</v>
      </c>
    </row>
    <row r="4" spans="1:7">
      <c r="A4" s="1" t="s">
        <v>22</v>
      </c>
      <c r="B4" s="1" t="s">
        <v>60</v>
      </c>
    </row>
    <row r="5" spans="1:7">
      <c r="A5" s="1" t="s">
        <v>23</v>
      </c>
      <c r="B5" s="1" t="s">
        <v>54</v>
      </c>
    </row>
    <row r="6" spans="1:7">
      <c r="A6" s="1" t="s">
        <v>24</v>
      </c>
      <c r="B6" s="1" t="s">
        <v>25</v>
      </c>
    </row>
    <row r="7" spans="1:7">
      <c r="A7" s="1" t="s">
        <v>26</v>
      </c>
      <c r="B7" s="1" t="s">
        <v>27</v>
      </c>
    </row>
    <row r="8" spans="1:7">
      <c r="A8" s="1" t="s">
        <v>28</v>
      </c>
      <c r="B8" s="1" t="s">
        <v>936</v>
      </c>
    </row>
    <row r="9" spans="1:7">
      <c r="A9" s="1" t="s">
        <v>29</v>
      </c>
      <c r="B9" s="1" t="s">
        <v>30</v>
      </c>
    </row>
    <row r="10" spans="1:7" ht="14.3">
      <c r="A10" s="1" t="s">
        <v>31</v>
      </c>
      <c r="B10" s="29" t="s">
        <v>32</v>
      </c>
    </row>
    <row r="11" spans="1:7">
      <c r="A11" s="1" t="s">
        <v>33</v>
      </c>
      <c r="B11" s="1" t="s">
        <v>34</v>
      </c>
    </row>
    <row r="12" spans="1:7">
      <c r="D12" s="1"/>
    </row>
    <row r="13" spans="1:7">
      <c r="A13" s="780" t="s">
        <v>35</v>
      </c>
      <c r="B13" s="478" t="s">
        <v>36</v>
      </c>
      <c r="C13" s="564" t="s">
        <v>37</v>
      </c>
      <c r="D13" s="795">
        <v>45397</v>
      </c>
      <c r="E13" s="1248">
        <v>45474</v>
      </c>
      <c r="F13" s="1248">
        <v>45536</v>
      </c>
      <c r="G13" s="1248">
        <v>45662</v>
      </c>
    </row>
    <row r="14" spans="1:7">
      <c r="A14" s="396"/>
      <c r="B14" s="238"/>
      <c r="C14" s="159"/>
      <c r="D14" s="293">
        <v>45473</v>
      </c>
      <c r="E14" s="232">
        <v>45535</v>
      </c>
      <c r="F14" s="232">
        <v>45649</v>
      </c>
      <c r="G14" s="232">
        <v>45747</v>
      </c>
    </row>
    <row r="15" spans="1:7">
      <c r="A15" s="170" t="s">
        <v>44</v>
      </c>
      <c r="B15" s="553" t="s">
        <v>1079</v>
      </c>
      <c r="C15" s="1" t="s">
        <v>38</v>
      </c>
      <c r="D15" s="554">
        <v>103</v>
      </c>
      <c r="E15" s="554">
        <v>127</v>
      </c>
      <c r="F15" s="554">
        <v>103</v>
      </c>
      <c r="G15" s="554">
        <v>105</v>
      </c>
    </row>
    <row r="16" spans="1:7">
      <c r="A16" s="170" t="s">
        <v>45</v>
      </c>
      <c r="B16" s="553" t="s">
        <v>1079</v>
      </c>
      <c r="C16" s="1" t="s">
        <v>39</v>
      </c>
      <c r="D16" s="554">
        <f>+D15</f>
        <v>103</v>
      </c>
      <c r="E16" s="554">
        <f>+E15</f>
        <v>127</v>
      </c>
      <c r="F16" s="554">
        <f>+F15</f>
        <v>103</v>
      </c>
      <c r="G16" s="554">
        <f>+G15</f>
        <v>105</v>
      </c>
    </row>
    <row r="17" spans="1:7">
      <c r="A17" s="170" t="s">
        <v>44</v>
      </c>
      <c r="B17" s="553" t="s">
        <v>1079</v>
      </c>
      <c r="C17" s="1" t="s">
        <v>40</v>
      </c>
      <c r="D17" s="554">
        <f>+D15+40</f>
        <v>143</v>
      </c>
      <c r="E17" s="554">
        <f>+E15+40</f>
        <v>167</v>
      </c>
      <c r="F17" s="554">
        <f>+F15+40</f>
        <v>143</v>
      </c>
      <c r="G17" s="554">
        <f>+G15+40</f>
        <v>145</v>
      </c>
    </row>
    <row r="18" spans="1:7">
      <c r="A18" s="170" t="s">
        <v>44</v>
      </c>
      <c r="B18" s="553" t="s">
        <v>1079</v>
      </c>
      <c r="C18" s="1" t="s">
        <v>41</v>
      </c>
      <c r="D18" s="554">
        <f>+D15+25</f>
        <v>128</v>
      </c>
      <c r="E18" s="554">
        <f>+E15+25</f>
        <v>152</v>
      </c>
      <c r="F18" s="554">
        <f>+F15+25</f>
        <v>128</v>
      </c>
      <c r="G18" s="554">
        <f>+G15+25</f>
        <v>130</v>
      </c>
    </row>
    <row r="19" spans="1:7">
      <c r="A19" s="396" t="s">
        <v>44</v>
      </c>
      <c r="B19" s="238" t="s">
        <v>1079</v>
      </c>
      <c r="C19" s="238" t="s">
        <v>42</v>
      </c>
      <c r="D19" s="239">
        <f>+D15+15</f>
        <v>118</v>
      </c>
      <c r="E19" s="239">
        <f>+E15+15</f>
        <v>142</v>
      </c>
      <c r="F19" s="239">
        <f>+F15+15</f>
        <v>118</v>
      </c>
      <c r="G19" s="239">
        <f>+G15+15</f>
        <v>120</v>
      </c>
    </row>
    <row r="20" spans="1:7">
      <c r="A20" s="170" t="s">
        <v>44</v>
      </c>
      <c r="B20" s="553" t="s">
        <v>1080</v>
      </c>
      <c r="C20" s="1" t="s">
        <v>38</v>
      </c>
      <c r="D20" s="554">
        <v>123</v>
      </c>
      <c r="E20" s="554">
        <v>147</v>
      </c>
      <c r="F20" s="554">
        <v>123</v>
      </c>
      <c r="G20" s="554">
        <v>125</v>
      </c>
    </row>
    <row r="21" spans="1:7">
      <c r="A21" s="170" t="s">
        <v>45</v>
      </c>
      <c r="B21" s="553" t="s">
        <v>1080</v>
      </c>
      <c r="C21" s="1" t="s">
        <v>39</v>
      </c>
      <c r="D21" s="554">
        <f>+D20</f>
        <v>123</v>
      </c>
      <c r="E21" s="554">
        <f>+E20</f>
        <v>147</v>
      </c>
      <c r="F21" s="554">
        <f>+F20</f>
        <v>123</v>
      </c>
      <c r="G21" s="554">
        <f>+G20</f>
        <v>125</v>
      </c>
    </row>
    <row r="22" spans="1:7">
      <c r="A22" s="170" t="s">
        <v>44</v>
      </c>
      <c r="B22" s="553" t="s">
        <v>1080</v>
      </c>
      <c r="C22" s="1" t="s">
        <v>40</v>
      </c>
      <c r="D22" s="554">
        <f>+D20+40</f>
        <v>163</v>
      </c>
      <c r="E22" s="554">
        <f>+E20+40</f>
        <v>187</v>
      </c>
      <c r="F22" s="554">
        <f>+F20+40</f>
        <v>163</v>
      </c>
      <c r="G22" s="554">
        <f>+G20+40</f>
        <v>165</v>
      </c>
    </row>
    <row r="23" spans="1:7">
      <c r="A23" s="170" t="s">
        <v>44</v>
      </c>
      <c r="B23" s="553" t="s">
        <v>1080</v>
      </c>
      <c r="C23" s="1" t="s">
        <v>41</v>
      </c>
      <c r="D23" s="554">
        <f>+D20+25</f>
        <v>148</v>
      </c>
      <c r="E23" s="554">
        <f>+E20+25</f>
        <v>172</v>
      </c>
      <c r="F23" s="554">
        <f>+F20+25</f>
        <v>148</v>
      </c>
      <c r="G23" s="554">
        <f>+G20+25</f>
        <v>150</v>
      </c>
    </row>
    <row r="24" spans="1:7">
      <c r="A24" s="396" t="s">
        <v>44</v>
      </c>
      <c r="B24" s="238" t="s">
        <v>1080</v>
      </c>
      <c r="C24" s="238" t="s">
        <v>42</v>
      </c>
      <c r="D24" s="239">
        <f>+D20+15</f>
        <v>138</v>
      </c>
      <c r="E24" s="239">
        <f>+E20+15</f>
        <v>162</v>
      </c>
      <c r="F24" s="239">
        <f>+F20+15</f>
        <v>138</v>
      </c>
      <c r="G24" s="239">
        <f>+G20+15</f>
        <v>140</v>
      </c>
    </row>
    <row r="25" spans="1:7">
      <c r="D25" s="1"/>
    </row>
    <row r="26" spans="1:7">
      <c r="A26" s="36" t="s">
        <v>999</v>
      </c>
      <c r="D26" s="1"/>
    </row>
    <row r="27" spans="1:7">
      <c r="A27" s="36" t="s">
        <v>1000</v>
      </c>
      <c r="D27" s="1"/>
    </row>
    <row r="28" spans="1:7">
      <c r="A28" s="36" t="s">
        <v>1001</v>
      </c>
      <c r="D28" s="1"/>
    </row>
    <row r="29" spans="1:7">
      <c r="A29" s="1" t="s">
        <v>1002</v>
      </c>
      <c r="D29" s="1"/>
    </row>
    <row r="30" spans="1:7" ht="14.3">
      <c r="A30" s="52" t="s">
        <v>417</v>
      </c>
      <c r="D30" s="1"/>
    </row>
    <row r="31" spans="1:7">
      <c r="D31" s="1"/>
    </row>
    <row r="33" spans="1:4" ht="14.3">
      <c r="A33" s="364" t="s">
        <v>1027</v>
      </c>
      <c r="B33" s="365"/>
    </row>
    <row r="34" spans="1:4">
      <c r="D34" s="1"/>
    </row>
    <row r="35" spans="1:4">
      <c r="D35" s="1"/>
    </row>
    <row r="36" spans="1:4">
      <c r="D36" s="1"/>
    </row>
    <row r="37" spans="1:4">
      <c r="D37" s="1"/>
    </row>
    <row r="38" spans="1:4">
      <c r="D38" s="1"/>
    </row>
    <row r="39" spans="1:4">
      <c r="D39" s="1"/>
    </row>
    <row r="40" spans="1:4">
      <c r="D40" s="1"/>
    </row>
    <row r="41" spans="1:4">
      <c r="D41" s="1"/>
    </row>
    <row r="42" spans="1:4">
      <c r="D42" s="1"/>
    </row>
    <row r="44" spans="1:4">
      <c r="D44" s="1"/>
    </row>
    <row r="45" spans="1:4">
      <c r="D45" s="1"/>
    </row>
    <row r="46" spans="1:4">
      <c r="D46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9" spans="4:4">
      <c r="D89" s="1"/>
    </row>
    <row r="94" spans="4:4">
      <c r="D94" s="1"/>
    </row>
    <row r="95" spans="4:4">
      <c r="D95" s="1"/>
    </row>
    <row r="96" spans="4:4">
      <c r="D96" s="1"/>
    </row>
    <row r="98" spans="4:4">
      <c r="D98" s="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36"/>
  <sheetViews>
    <sheetView workbookViewId="0"/>
  </sheetViews>
  <sheetFormatPr defaultRowHeight="12.9"/>
  <cols>
    <col min="1" max="1" width="15.25" style="1" customWidth="1"/>
    <col min="2" max="2" width="21.625" style="1" customWidth="1"/>
    <col min="3" max="3" width="14.375" style="1" customWidth="1"/>
    <col min="4" max="6" width="10.375" style="1" customWidth="1"/>
    <col min="7" max="16384" width="9" style="1"/>
  </cols>
  <sheetData>
    <row r="1" spans="1:6">
      <c r="D1" s="34"/>
    </row>
    <row r="3" spans="1:6">
      <c r="A3" s="1" t="s">
        <v>20</v>
      </c>
      <c r="B3" s="1" t="s">
        <v>21</v>
      </c>
      <c r="D3" s="34"/>
    </row>
    <row r="4" spans="1:6">
      <c r="A4" s="1" t="s">
        <v>22</v>
      </c>
      <c r="B4" s="1" t="s">
        <v>225</v>
      </c>
      <c r="D4" s="34"/>
    </row>
    <row r="5" spans="1:6">
      <c r="A5" s="1" t="s">
        <v>23</v>
      </c>
      <c r="B5" s="1" t="s">
        <v>817</v>
      </c>
      <c r="D5" s="34"/>
    </row>
    <row r="6" spans="1:6">
      <c r="A6" s="1" t="s">
        <v>24</v>
      </c>
      <c r="B6" s="1" t="s">
        <v>25</v>
      </c>
      <c r="D6" s="34"/>
    </row>
    <row r="7" spans="1:6">
      <c r="A7" s="1" t="s">
        <v>26</v>
      </c>
      <c r="B7" s="1" t="s">
        <v>27</v>
      </c>
      <c r="D7" s="34"/>
    </row>
    <row r="8" spans="1:6">
      <c r="A8" s="1" t="s">
        <v>28</v>
      </c>
      <c r="B8" s="1" t="s">
        <v>1026</v>
      </c>
      <c r="D8" s="34"/>
    </row>
    <row r="9" spans="1:6">
      <c r="A9" s="1" t="s">
        <v>29</v>
      </c>
      <c r="B9" s="1" t="s">
        <v>30</v>
      </c>
      <c r="D9" s="34"/>
    </row>
    <row r="10" spans="1:6" ht="14.3">
      <c r="A10" s="1" t="s">
        <v>31</v>
      </c>
      <c r="B10" s="29" t="s">
        <v>32</v>
      </c>
      <c r="D10" s="34"/>
    </row>
    <row r="11" spans="1:6">
      <c r="A11" s="1" t="s">
        <v>33</v>
      </c>
      <c r="B11" s="1" t="s">
        <v>34</v>
      </c>
      <c r="D11" s="34"/>
    </row>
    <row r="13" spans="1:6" ht="14.3">
      <c r="A13" s="780" t="s">
        <v>35</v>
      </c>
      <c r="B13" s="564" t="s">
        <v>36</v>
      </c>
      <c r="C13" s="564" t="s">
        <v>37</v>
      </c>
      <c r="D13" s="783">
        <v>45383</v>
      </c>
      <c r="E13" s="783">
        <v>45474</v>
      </c>
      <c r="F13" s="783">
        <v>45536</v>
      </c>
    </row>
    <row r="14" spans="1:6" ht="14.3">
      <c r="A14" s="396"/>
      <c r="B14" s="159"/>
      <c r="C14" s="159"/>
      <c r="D14" s="241">
        <v>45473</v>
      </c>
      <c r="E14" s="241">
        <v>45505</v>
      </c>
      <c r="F14" s="241">
        <v>45311</v>
      </c>
    </row>
    <row r="15" spans="1:6" ht="14.3">
      <c r="A15" s="170" t="s">
        <v>44</v>
      </c>
      <c r="B15" s="553" t="s">
        <v>305</v>
      </c>
      <c r="C15" s="1" t="s">
        <v>38</v>
      </c>
      <c r="D15" s="554">
        <v>174</v>
      </c>
      <c r="E15" s="554">
        <v>228</v>
      </c>
      <c r="F15" s="784">
        <v>174</v>
      </c>
    </row>
    <row r="16" spans="1:6">
      <c r="A16" s="170" t="s">
        <v>45</v>
      </c>
      <c r="B16" s="553" t="s">
        <v>305</v>
      </c>
      <c r="C16" s="1" t="s">
        <v>39</v>
      </c>
      <c r="D16" s="554">
        <f>+D15</f>
        <v>174</v>
      </c>
      <c r="E16" s="554">
        <f>+E15</f>
        <v>228</v>
      </c>
      <c r="F16" s="554">
        <f>+F15</f>
        <v>174</v>
      </c>
    </row>
    <row r="17" spans="1:6">
      <c r="A17" s="170" t="s">
        <v>44</v>
      </c>
      <c r="B17" s="553" t="s">
        <v>305</v>
      </c>
      <c r="C17" s="1" t="s">
        <v>40</v>
      </c>
      <c r="D17" s="554">
        <f>+D15+44</f>
        <v>218</v>
      </c>
      <c r="E17" s="554">
        <f>+E15+44</f>
        <v>272</v>
      </c>
      <c r="F17" s="554">
        <f>+F15+44</f>
        <v>218</v>
      </c>
    </row>
    <row r="18" spans="1:6">
      <c r="A18" s="170" t="s">
        <v>44</v>
      </c>
      <c r="B18" s="553" t="s">
        <v>305</v>
      </c>
      <c r="C18" s="1" t="s">
        <v>41</v>
      </c>
      <c r="D18" s="554">
        <f>+D15+44</f>
        <v>218</v>
      </c>
      <c r="E18" s="554">
        <f>+E15+44</f>
        <v>272</v>
      </c>
      <c r="F18" s="554">
        <f>+F15+44</f>
        <v>218</v>
      </c>
    </row>
    <row r="19" spans="1:6">
      <c r="A19" s="396" t="s">
        <v>44</v>
      </c>
      <c r="B19" s="238" t="s">
        <v>305</v>
      </c>
      <c r="C19" s="238" t="s">
        <v>42</v>
      </c>
      <c r="D19" s="239">
        <f>+D15+12</f>
        <v>186</v>
      </c>
      <c r="E19" s="239">
        <f>+E15+12</f>
        <v>240</v>
      </c>
      <c r="F19" s="239">
        <f>+F15+12</f>
        <v>186</v>
      </c>
    </row>
    <row r="20" spans="1:6" ht="14.3">
      <c r="A20" s="170" t="s">
        <v>44</v>
      </c>
      <c r="B20" s="553" t="s">
        <v>218</v>
      </c>
      <c r="C20" s="1" t="s">
        <v>38</v>
      </c>
      <c r="D20" s="554">
        <v>187</v>
      </c>
      <c r="E20" s="554">
        <v>242</v>
      </c>
      <c r="F20" s="555">
        <v>187</v>
      </c>
    </row>
    <row r="21" spans="1:6">
      <c r="A21" s="170" t="s">
        <v>45</v>
      </c>
      <c r="B21" s="553" t="s">
        <v>218</v>
      </c>
      <c r="C21" s="1" t="s">
        <v>39</v>
      </c>
      <c r="D21" s="554">
        <f>+D20</f>
        <v>187</v>
      </c>
      <c r="E21" s="554">
        <f>+E20</f>
        <v>242</v>
      </c>
      <c r="F21" s="554">
        <f>+F20</f>
        <v>187</v>
      </c>
    </row>
    <row r="22" spans="1:6">
      <c r="A22" s="170" t="s">
        <v>44</v>
      </c>
      <c r="B22" s="553" t="s">
        <v>218</v>
      </c>
      <c r="C22" s="1" t="s">
        <v>40</v>
      </c>
      <c r="D22" s="554">
        <f>+D20+44</f>
        <v>231</v>
      </c>
      <c r="E22" s="554">
        <f>+E20+44</f>
        <v>286</v>
      </c>
      <c r="F22" s="554">
        <f>+F20+44</f>
        <v>231</v>
      </c>
    </row>
    <row r="23" spans="1:6">
      <c r="A23" s="170" t="s">
        <v>44</v>
      </c>
      <c r="B23" s="553" t="s">
        <v>218</v>
      </c>
      <c r="C23" s="1" t="s">
        <v>41</v>
      </c>
      <c r="D23" s="554">
        <f>+D20+44</f>
        <v>231</v>
      </c>
      <c r="E23" s="554">
        <f>+E20+44</f>
        <v>286</v>
      </c>
      <c r="F23" s="554">
        <f>+F20+44</f>
        <v>231</v>
      </c>
    </row>
    <row r="24" spans="1:6">
      <c r="A24" s="396" t="s">
        <v>44</v>
      </c>
      <c r="B24" s="238" t="s">
        <v>218</v>
      </c>
      <c r="C24" s="238" t="s">
        <v>42</v>
      </c>
      <c r="D24" s="239">
        <f>+D20+12</f>
        <v>199</v>
      </c>
      <c r="E24" s="239">
        <f>+E20+12</f>
        <v>254</v>
      </c>
      <c r="F24" s="239">
        <f>+F20+12</f>
        <v>199</v>
      </c>
    </row>
    <row r="25" spans="1:6" ht="14.3">
      <c r="A25" s="170" t="s">
        <v>44</v>
      </c>
      <c r="B25" s="553" t="s">
        <v>236</v>
      </c>
      <c r="C25" s="1" t="s">
        <v>38</v>
      </c>
      <c r="D25" s="554">
        <v>218</v>
      </c>
      <c r="E25" s="554">
        <v>272</v>
      </c>
      <c r="F25" s="784">
        <v>218</v>
      </c>
    </row>
    <row r="26" spans="1:6">
      <c r="A26" s="170" t="s">
        <v>45</v>
      </c>
      <c r="B26" s="553" t="s">
        <v>236</v>
      </c>
      <c r="C26" s="1" t="s">
        <v>39</v>
      </c>
      <c r="D26" s="554">
        <f>+D25</f>
        <v>218</v>
      </c>
      <c r="E26" s="554">
        <f>+E25</f>
        <v>272</v>
      </c>
      <c r="F26" s="554">
        <f>+F25</f>
        <v>218</v>
      </c>
    </row>
    <row r="27" spans="1:6">
      <c r="A27" s="170" t="s">
        <v>44</v>
      </c>
      <c r="B27" s="553" t="s">
        <v>236</v>
      </c>
      <c r="C27" s="1" t="s">
        <v>40</v>
      </c>
      <c r="D27" s="554">
        <f>+D25+44</f>
        <v>262</v>
      </c>
      <c r="E27" s="554">
        <f>+E25+44</f>
        <v>316</v>
      </c>
      <c r="F27" s="554">
        <f>+F25+44</f>
        <v>262</v>
      </c>
    </row>
    <row r="28" spans="1:6">
      <c r="A28" s="170" t="s">
        <v>44</v>
      </c>
      <c r="B28" s="553" t="s">
        <v>236</v>
      </c>
      <c r="C28" s="1" t="s">
        <v>41</v>
      </c>
      <c r="D28" s="554">
        <f>+D25+44</f>
        <v>262</v>
      </c>
      <c r="E28" s="554">
        <f>+E25+44</f>
        <v>316</v>
      </c>
      <c r="F28" s="554">
        <f>+F25+44</f>
        <v>262</v>
      </c>
    </row>
    <row r="29" spans="1:6">
      <c r="A29" s="396" t="s">
        <v>44</v>
      </c>
      <c r="B29" s="238" t="s">
        <v>236</v>
      </c>
      <c r="C29" s="238" t="s">
        <v>42</v>
      </c>
      <c r="D29" s="239">
        <f>+D25+12</f>
        <v>230</v>
      </c>
      <c r="E29" s="239">
        <f>+E25+12</f>
        <v>284</v>
      </c>
      <c r="F29" s="239">
        <f>+F25+12</f>
        <v>230</v>
      </c>
    </row>
    <row r="31" spans="1:6" ht="14.3">
      <c r="A31" s="1136" t="s">
        <v>1023</v>
      </c>
    </row>
    <row r="32" spans="1:6" ht="14.3">
      <c r="A32" s="234" t="s">
        <v>1024</v>
      </c>
    </row>
    <row r="33" spans="1:2" ht="14.3">
      <c r="A33" s="1250" t="s">
        <v>417</v>
      </c>
    </row>
    <row r="36" spans="1:2" ht="14.3">
      <c r="A36" s="364" t="s">
        <v>1027</v>
      </c>
      <c r="B36" s="365"/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4:F32"/>
  <sheetViews>
    <sheetView workbookViewId="0">
      <selection activeCell="G22" sqref="G22"/>
    </sheetView>
  </sheetViews>
  <sheetFormatPr defaultRowHeight="12.9"/>
  <cols>
    <col min="1" max="1" width="14.125" style="1" customWidth="1"/>
    <col min="2" max="2" width="24.875" style="1" customWidth="1"/>
    <col min="3" max="3" width="17.625" style="1" customWidth="1"/>
    <col min="4" max="6" width="10.75" style="1" customWidth="1"/>
    <col min="7" max="16384" width="9" style="1"/>
  </cols>
  <sheetData>
    <row r="4" spans="1:6">
      <c r="A4" s="1" t="s">
        <v>20</v>
      </c>
      <c r="B4" s="1" t="s">
        <v>21</v>
      </c>
    </row>
    <row r="5" spans="1:6">
      <c r="A5" s="1" t="s">
        <v>22</v>
      </c>
      <c r="B5" s="1" t="s">
        <v>1085</v>
      </c>
    </row>
    <row r="6" spans="1:6">
      <c r="A6" s="1" t="s">
        <v>23</v>
      </c>
      <c r="B6" s="1" t="s">
        <v>1095</v>
      </c>
    </row>
    <row r="7" spans="1:6">
      <c r="A7" s="1" t="s">
        <v>24</v>
      </c>
      <c r="B7" s="1" t="s">
        <v>25</v>
      </c>
    </row>
    <row r="8" spans="1:6">
      <c r="A8" s="1" t="s">
        <v>26</v>
      </c>
      <c r="B8" s="1" t="s">
        <v>27</v>
      </c>
    </row>
    <row r="9" spans="1:6">
      <c r="A9" s="1" t="s">
        <v>28</v>
      </c>
      <c r="B9" s="1" t="s">
        <v>914</v>
      </c>
    </row>
    <row r="10" spans="1:6">
      <c r="A10" s="1" t="s">
        <v>29</v>
      </c>
      <c r="B10" s="1" t="s">
        <v>30</v>
      </c>
    </row>
    <row r="11" spans="1:6" ht="14.3">
      <c r="A11" s="1" t="s">
        <v>31</v>
      </c>
      <c r="B11" s="29" t="s">
        <v>32</v>
      </c>
    </row>
    <row r="12" spans="1:6">
      <c r="A12" s="1" t="s">
        <v>33</v>
      </c>
      <c r="B12" s="1" t="s">
        <v>34</v>
      </c>
    </row>
    <row r="14" spans="1:6">
      <c r="A14" s="1276" t="s">
        <v>35</v>
      </c>
      <c r="B14" s="1277" t="s">
        <v>36</v>
      </c>
      <c r="C14" s="1277" t="s">
        <v>37</v>
      </c>
      <c r="D14" s="1278">
        <v>45399</v>
      </c>
      <c r="E14" s="1278">
        <v>45505</v>
      </c>
      <c r="F14" s="1278">
        <v>45536</v>
      </c>
    </row>
    <row r="15" spans="1:6">
      <c r="A15" s="247"/>
      <c r="B15" s="159"/>
      <c r="C15" s="159"/>
      <c r="D15" s="237">
        <v>45504</v>
      </c>
      <c r="E15" s="237">
        <v>45535</v>
      </c>
      <c r="F15" s="237">
        <v>45648</v>
      </c>
    </row>
    <row r="16" spans="1:6">
      <c r="A16" s="1279" t="s">
        <v>44</v>
      </c>
      <c r="B16" s="1279" t="s">
        <v>1087</v>
      </c>
      <c r="C16" s="1279" t="s">
        <v>38</v>
      </c>
      <c r="D16" s="209">
        <v>67</v>
      </c>
      <c r="E16" s="209">
        <v>78</v>
      </c>
      <c r="F16" s="209">
        <v>67</v>
      </c>
    </row>
    <row r="17" spans="1:6">
      <c r="A17" s="207" t="s">
        <v>45</v>
      </c>
      <c r="B17" s="207" t="s">
        <v>1087</v>
      </c>
      <c r="C17" s="207" t="s">
        <v>39</v>
      </c>
      <c r="D17" s="209">
        <f>+D16</f>
        <v>67</v>
      </c>
      <c r="E17" s="209">
        <f>+E16</f>
        <v>78</v>
      </c>
      <c r="F17" s="209">
        <f>+F16</f>
        <v>67</v>
      </c>
    </row>
    <row r="18" spans="1:6">
      <c r="A18" s="207" t="s">
        <v>44</v>
      </c>
      <c r="B18" s="207" t="s">
        <v>1087</v>
      </c>
      <c r="C18" s="207" t="s">
        <v>40</v>
      </c>
      <c r="D18" s="209">
        <f>+D16+22</f>
        <v>89</v>
      </c>
      <c r="E18" s="209">
        <f>+E16+22</f>
        <v>100</v>
      </c>
      <c r="F18" s="209">
        <f>+F16+22</f>
        <v>89</v>
      </c>
    </row>
    <row r="19" spans="1:6">
      <c r="A19" s="207" t="s">
        <v>44</v>
      </c>
      <c r="B19" s="207" t="s">
        <v>1087</v>
      </c>
      <c r="C19" s="207" t="s">
        <v>41</v>
      </c>
      <c r="D19" s="209">
        <f>+D16+22</f>
        <v>89</v>
      </c>
      <c r="E19" s="209">
        <f>+E16+22</f>
        <v>100</v>
      </c>
      <c r="F19" s="209">
        <f>+F16+22</f>
        <v>89</v>
      </c>
    </row>
    <row r="20" spans="1:6">
      <c r="A20" s="238" t="s">
        <v>44</v>
      </c>
      <c r="B20" s="238" t="s">
        <v>1087</v>
      </c>
      <c r="C20" s="238" t="s">
        <v>42</v>
      </c>
      <c r="D20" s="239">
        <f>+D16+10</f>
        <v>77</v>
      </c>
      <c r="E20" s="239">
        <f>+E16+10</f>
        <v>88</v>
      </c>
      <c r="F20" s="239">
        <f>+F16+10</f>
        <v>77</v>
      </c>
    </row>
    <row r="21" spans="1:6">
      <c r="A21" s="1279" t="s">
        <v>44</v>
      </c>
      <c r="B21" s="1279" t="s">
        <v>1089</v>
      </c>
      <c r="C21" s="1279" t="s">
        <v>38</v>
      </c>
      <c r="D21" s="209">
        <v>86</v>
      </c>
      <c r="E21" s="209">
        <v>97</v>
      </c>
      <c r="F21" s="209">
        <v>86</v>
      </c>
    </row>
    <row r="22" spans="1:6">
      <c r="A22" s="207" t="s">
        <v>45</v>
      </c>
      <c r="B22" s="207" t="s">
        <v>1089</v>
      </c>
      <c r="C22" s="207" t="s">
        <v>39</v>
      </c>
      <c r="D22" s="209">
        <f>+D21</f>
        <v>86</v>
      </c>
      <c r="E22" s="209">
        <f>+E21</f>
        <v>97</v>
      </c>
      <c r="F22" s="209">
        <f>+F21</f>
        <v>86</v>
      </c>
    </row>
    <row r="23" spans="1:6">
      <c r="A23" s="207" t="s">
        <v>44</v>
      </c>
      <c r="B23" s="207" t="s">
        <v>1089</v>
      </c>
      <c r="C23" s="207" t="s">
        <v>40</v>
      </c>
      <c r="D23" s="209">
        <f>+D21+22</f>
        <v>108</v>
      </c>
      <c r="E23" s="209">
        <f>+E21+22</f>
        <v>119</v>
      </c>
      <c r="F23" s="209">
        <f>+F21+22</f>
        <v>108</v>
      </c>
    </row>
    <row r="24" spans="1:6">
      <c r="A24" s="207" t="s">
        <v>44</v>
      </c>
      <c r="B24" s="207" t="s">
        <v>1089</v>
      </c>
      <c r="C24" s="207" t="s">
        <v>41</v>
      </c>
      <c r="D24" s="209">
        <f>+D21+22</f>
        <v>108</v>
      </c>
      <c r="E24" s="209">
        <f>+E21+22</f>
        <v>119</v>
      </c>
      <c r="F24" s="209">
        <f>+F21+22</f>
        <v>108</v>
      </c>
    </row>
    <row r="25" spans="1:6">
      <c r="A25" s="238" t="s">
        <v>44</v>
      </c>
      <c r="B25" s="238" t="s">
        <v>1089</v>
      </c>
      <c r="C25" s="238" t="s">
        <v>42</v>
      </c>
      <c r="D25" s="239">
        <f>+D21+10</f>
        <v>96</v>
      </c>
      <c r="E25" s="239">
        <f>+E21+10</f>
        <v>107</v>
      </c>
      <c r="F25" s="239">
        <f>+F21+10</f>
        <v>96</v>
      </c>
    </row>
    <row r="28" spans="1:6" ht="16.3">
      <c r="A28" s="1270" t="s">
        <v>1090</v>
      </c>
    </row>
    <row r="29" spans="1:6" ht="14.3">
      <c r="A29" s="1271" t="s">
        <v>417</v>
      </c>
    </row>
    <row r="32" spans="1:6" ht="14.3">
      <c r="A32" s="1280" t="s">
        <v>1091</v>
      </c>
      <c r="B32" s="1281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7"/>
  <sheetViews>
    <sheetView workbookViewId="0"/>
  </sheetViews>
  <sheetFormatPr defaultRowHeight="12.9"/>
  <cols>
    <col min="1" max="1" width="16.625" style="1" customWidth="1"/>
    <col min="2" max="2" width="28.125" style="1" customWidth="1"/>
    <col min="3" max="3" width="20.25" style="1" customWidth="1"/>
    <col min="4" max="4" width="11.25" style="34" customWidth="1"/>
    <col min="5" max="7" width="11.25" style="1" customWidth="1"/>
    <col min="8" max="8" width="12.375" style="1" customWidth="1"/>
    <col min="9" max="9" width="11.625" style="1" customWidth="1"/>
    <col min="10" max="256" width="9.125" style="1"/>
    <col min="257" max="257" width="17.875" style="1" customWidth="1"/>
    <col min="258" max="258" width="23.375" style="1" customWidth="1"/>
    <col min="259" max="259" width="20.25" style="1" customWidth="1"/>
    <col min="260" max="260" width="12.625" style="1" customWidth="1"/>
    <col min="261" max="261" width="12.875" style="1" customWidth="1"/>
    <col min="262" max="262" width="12.375" style="1" customWidth="1"/>
    <col min="263" max="263" width="12.75" style="1" customWidth="1"/>
    <col min="264" max="264" width="12.375" style="1" customWidth="1"/>
    <col min="265" max="265" width="11.625" style="1" customWidth="1"/>
    <col min="266" max="512" width="9.125" style="1"/>
    <col min="513" max="513" width="17.875" style="1" customWidth="1"/>
    <col min="514" max="514" width="23.375" style="1" customWidth="1"/>
    <col min="515" max="515" width="20.25" style="1" customWidth="1"/>
    <col min="516" max="516" width="12.625" style="1" customWidth="1"/>
    <col min="517" max="517" width="12.875" style="1" customWidth="1"/>
    <col min="518" max="518" width="12.375" style="1" customWidth="1"/>
    <col min="519" max="519" width="12.75" style="1" customWidth="1"/>
    <col min="520" max="520" width="12.375" style="1" customWidth="1"/>
    <col min="521" max="521" width="11.625" style="1" customWidth="1"/>
    <col min="522" max="768" width="9.125" style="1"/>
    <col min="769" max="769" width="17.875" style="1" customWidth="1"/>
    <col min="770" max="770" width="23.375" style="1" customWidth="1"/>
    <col min="771" max="771" width="20.25" style="1" customWidth="1"/>
    <col min="772" max="772" width="12.625" style="1" customWidth="1"/>
    <col min="773" max="773" width="12.875" style="1" customWidth="1"/>
    <col min="774" max="774" width="12.375" style="1" customWidth="1"/>
    <col min="775" max="775" width="12.75" style="1" customWidth="1"/>
    <col min="776" max="776" width="12.375" style="1" customWidth="1"/>
    <col min="777" max="777" width="11.625" style="1" customWidth="1"/>
    <col min="778" max="1024" width="9.125" style="1"/>
    <col min="1025" max="1025" width="17.875" style="1" customWidth="1"/>
    <col min="1026" max="1026" width="23.375" style="1" customWidth="1"/>
    <col min="1027" max="1027" width="20.25" style="1" customWidth="1"/>
    <col min="1028" max="1028" width="12.625" style="1" customWidth="1"/>
    <col min="1029" max="1029" width="12.875" style="1" customWidth="1"/>
    <col min="1030" max="1030" width="12.375" style="1" customWidth="1"/>
    <col min="1031" max="1031" width="12.75" style="1" customWidth="1"/>
    <col min="1032" max="1032" width="12.375" style="1" customWidth="1"/>
    <col min="1033" max="1033" width="11.625" style="1" customWidth="1"/>
    <col min="1034" max="1280" width="9.125" style="1"/>
    <col min="1281" max="1281" width="17.875" style="1" customWidth="1"/>
    <col min="1282" max="1282" width="23.375" style="1" customWidth="1"/>
    <col min="1283" max="1283" width="20.25" style="1" customWidth="1"/>
    <col min="1284" max="1284" width="12.625" style="1" customWidth="1"/>
    <col min="1285" max="1285" width="12.875" style="1" customWidth="1"/>
    <col min="1286" max="1286" width="12.375" style="1" customWidth="1"/>
    <col min="1287" max="1287" width="12.75" style="1" customWidth="1"/>
    <col min="1288" max="1288" width="12.375" style="1" customWidth="1"/>
    <col min="1289" max="1289" width="11.625" style="1" customWidth="1"/>
    <col min="1290" max="1536" width="9.125" style="1"/>
    <col min="1537" max="1537" width="17.875" style="1" customWidth="1"/>
    <col min="1538" max="1538" width="23.375" style="1" customWidth="1"/>
    <col min="1539" max="1539" width="20.25" style="1" customWidth="1"/>
    <col min="1540" max="1540" width="12.625" style="1" customWidth="1"/>
    <col min="1541" max="1541" width="12.875" style="1" customWidth="1"/>
    <col min="1542" max="1542" width="12.375" style="1" customWidth="1"/>
    <col min="1543" max="1543" width="12.75" style="1" customWidth="1"/>
    <col min="1544" max="1544" width="12.375" style="1" customWidth="1"/>
    <col min="1545" max="1545" width="11.625" style="1" customWidth="1"/>
    <col min="1546" max="1792" width="9.125" style="1"/>
    <col min="1793" max="1793" width="17.875" style="1" customWidth="1"/>
    <col min="1794" max="1794" width="23.375" style="1" customWidth="1"/>
    <col min="1795" max="1795" width="20.25" style="1" customWidth="1"/>
    <col min="1796" max="1796" width="12.625" style="1" customWidth="1"/>
    <col min="1797" max="1797" width="12.875" style="1" customWidth="1"/>
    <col min="1798" max="1798" width="12.375" style="1" customWidth="1"/>
    <col min="1799" max="1799" width="12.75" style="1" customWidth="1"/>
    <col min="1800" max="1800" width="12.375" style="1" customWidth="1"/>
    <col min="1801" max="1801" width="11.625" style="1" customWidth="1"/>
    <col min="1802" max="2048" width="9.125" style="1"/>
    <col min="2049" max="2049" width="17.875" style="1" customWidth="1"/>
    <col min="2050" max="2050" width="23.375" style="1" customWidth="1"/>
    <col min="2051" max="2051" width="20.25" style="1" customWidth="1"/>
    <col min="2052" max="2052" width="12.625" style="1" customWidth="1"/>
    <col min="2053" max="2053" width="12.875" style="1" customWidth="1"/>
    <col min="2054" max="2054" width="12.375" style="1" customWidth="1"/>
    <col min="2055" max="2055" width="12.75" style="1" customWidth="1"/>
    <col min="2056" max="2056" width="12.375" style="1" customWidth="1"/>
    <col min="2057" max="2057" width="11.625" style="1" customWidth="1"/>
    <col min="2058" max="2304" width="9.125" style="1"/>
    <col min="2305" max="2305" width="17.875" style="1" customWidth="1"/>
    <col min="2306" max="2306" width="23.375" style="1" customWidth="1"/>
    <col min="2307" max="2307" width="20.25" style="1" customWidth="1"/>
    <col min="2308" max="2308" width="12.625" style="1" customWidth="1"/>
    <col min="2309" max="2309" width="12.875" style="1" customWidth="1"/>
    <col min="2310" max="2310" width="12.375" style="1" customWidth="1"/>
    <col min="2311" max="2311" width="12.75" style="1" customWidth="1"/>
    <col min="2312" max="2312" width="12.375" style="1" customWidth="1"/>
    <col min="2313" max="2313" width="11.625" style="1" customWidth="1"/>
    <col min="2314" max="2560" width="9.125" style="1"/>
    <col min="2561" max="2561" width="17.875" style="1" customWidth="1"/>
    <col min="2562" max="2562" width="23.375" style="1" customWidth="1"/>
    <col min="2563" max="2563" width="20.25" style="1" customWidth="1"/>
    <col min="2564" max="2564" width="12.625" style="1" customWidth="1"/>
    <col min="2565" max="2565" width="12.875" style="1" customWidth="1"/>
    <col min="2566" max="2566" width="12.375" style="1" customWidth="1"/>
    <col min="2567" max="2567" width="12.75" style="1" customWidth="1"/>
    <col min="2568" max="2568" width="12.375" style="1" customWidth="1"/>
    <col min="2569" max="2569" width="11.625" style="1" customWidth="1"/>
    <col min="2570" max="2816" width="9.125" style="1"/>
    <col min="2817" max="2817" width="17.875" style="1" customWidth="1"/>
    <col min="2818" max="2818" width="23.375" style="1" customWidth="1"/>
    <col min="2819" max="2819" width="20.25" style="1" customWidth="1"/>
    <col min="2820" max="2820" width="12.625" style="1" customWidth="1"/>
    <col min="2821" max="2821" width="12.875" style="1" customWidth="1"/>
    <col min="2822" max="2822" width="12.375" style="1" customWidth="1"/>
    <col min="2823" max="2823" width="12.75" style="1" customWidth="1"/>
    <col min="2824" max="2824" width="12.375" style="1" customWidth="1"/>
    <col min="2825" max="2825" width="11.625" style="1" customWidth="1"/>
    <col min="2826" max="3072" width="9.125" style="1"/>
    <col min="3073" max="3073" width="17.875" style="1" customWidth="1"/>
    <col min="3074" max="3074" width="23.375" style="1" customWidth="1"/>
    <col min="3075" max="3075" width="20.25" style="1" customWidth="1"/>
    <col min="3076" max="3076" width="12.625" style="1" customWidth="1"/>
    <col min="3077" max="3077" width="12.875" style="1" customWidth="1"/>
    <col min="3078" max="3078" width="12.375" style="1" customWidth="1"/>
    <col min="3079" max="3079" width="12.75" style="1" customWidth="1"/>
    <col min="3080" max="3080" width="12.375" style="1" customWidth="1"/>
    <col min="3081" max="3081" width="11.625" style="1" customWidth="1"/>
    <col min="3082" max="3328" width="9.125" style="1"/>
    <col min="3329" max="3329" width="17.875" style="1" customWidth="1"/>
    <col min="3330" max="3330" width="23.375" style="1" customWidth="1"/>
    <col min="3331" max="3331" width="20.25" style="1" customWidth="1"/>
    <col min="3332" max="3332" width="12.625" style="1" customWidth="1"/>
    <col min="3333" max="3333" width="12.875" style="1" customWidth="1"/>
    <col min="3334" max="3334" width="12.375" style="1" customWidth="1"/>
    <col min="3335" max="3335" width="12.75" style="1" customWidth="1"/>
    <col min="3336" max="3336" width="12.375" style="1" customWidth="1"/>
    <col min="3337" max="3337" width="11.625" style="1" customWidth="1"/>
    <col min="3338" max="3584" width="9.125" style="1"/>
    <col min="3585" max="3585" width="17.875" style="1" customWidth="1"/>
    <col min="3586" max="3586" width="23.375" style="1" customWidth="1"/>
    <col min="3587" max="3587" width="20.25" style="1" customWidth="1"/>
    <col min="3588" max="3588" width="12.625" style="1" customWidth="1"/>
    <col min="3589" max="3589" width="12.875" style="1" customWidth="1"/>
    <col min="3590" max="3590" width="12.375" style="1" customWidth="1"/>
    <col min="3591" max="3591" width="12.75" style="1" customWidth="1"/>
    <col min="3592" max="3592" width="12.375" style="1" customWidth="1"/>
    <col min="3593" max="3593" width="11.625" style="1" customWidth="1"/>
    <col min="3594" max="3840" width="9.125" style="1"/>
    <col min="3841" max="3841" width="17.875" style="1" customWidth="1"/>
    <col min="3842" max="3842" width="23.375" style="1" customWidth="1"/>
    <col min="3843" max="3843" width="20.25" style="1" customWidth="1"/>
    <col min="3844" max="3844" width="12.625" style="1" customWidth="1"/>
    <col min="3845" max="3845" width="12.875" style="1" customWidth="1"/>
    <col min="3846" max="3846" width="12.375" style="1" customWidth="1"/>
    <col min="3847" max="3847" width="12.75" style="1" customWidth="1"/>
    <col min="3848" max="3848" width="12.375" style="1" customWidth="1"/>
    <col min="3849" max="3849" width="11.625" style="1" customWidth="1"/>
    <col min="3850" max="4096" width="9.125" style="1"/>
    <col min="4097" max="4097" width="17.875" style="1" customWidth="1"/>
    <col min="4098" max="4098" width="23.375" style="1" customWidth="1"/>
    <col min="4099" max="4099" width="20.25" style="1" customWidth="1"/>
    <col min="4100" max="4100" width="12.625" style="1" customWidth="1"/>
    <col min="4101" max="4101" width="12.875" style="1" customWidth="1"/>
    <col min="4102" max="4102" width="12.375" style="1" customWidth="1"/>
    <col min="4103" max="4103" width="12.75" style="1" customWidth="1"/>
    <col min="4104" max="4104" width="12.375" style="1" customWidth="1"/>
    <col min="4105" max="4105" width="11.625" style="1" customWidth="1"/>
    <col min="4106" max="4352" width="9.125" style="1"/>
    <col min="4353" max="4353" width="17.875" style="1" customWidth="1"/>
    <col min="4354" max="4354" width="23.375" style="1" customWidth="1"/>
    <col min="4355" max="4355" width="20.25" style="1" customWidth="1"/>
    <col min="4356" max="4356" width="12.625" style="1" customWidth="1"/>
    <col min="4357" max="4357" width="12.875" style="1" customWidth="1"/>
    <col min="4358" max="4358" width="12.375" style="1" customWidth="1"/>
    <col min="4359" max="4359" width="12.75" style="1" customWidth="1"/>
    <col min="4360" max="4360" width="12.375" style="1" customWidth="1"/>
    <col min="4361" max="4361" width="11.625" style="1" customWidth="1"/>
    <col min="4362" max="4608" width="9.125" style="1"/>
    <col min="4609" max="4609" width="17.875" style="1" customWidth="1"/>
    <col min="4610" max="4610" width="23.375" style="1" customWidth="1"/>
    <col min="4611" max="4611" width="20.25" style="1" customWidth="1"/>
    <col min="4612" max="4612" width="12.625" style="1" customWidth="1"/>
    <col min="4613" max="4613" width="12.875" style="1" customWidth="1"/>
    <col min="4614" max="4614" width="12.375" style="1" customWidth="1"/>
    <col min="4615" max="4615" width="12.75" style="1" customWidth="1"/>
    <col min="4616" max="4616" width="12.375" style="1" customWidth="1"/>
    <col min="4617" max="4617" width="11.625" style="1" customWidth="1"/>
    <col min="4618" max="4864" width="9.125" style="1"/>
    <col min="4865" max="4865" width="17.875" style="1" customWidth="1"/>
    <col min="4866" max="4866" width="23.375" style="1" customWidth="1"/>
    <col min="4867" max="4867" width="20.25" style="1" customWidth="1"/>
    <col min="4868" max="4868" width="12.625" style="1" customWidth="1"/>
    <col min="4869" max="4869" width="12.875" style="1" customWidth="1"/>
    <col min="4870" max="4870" width="12.375" style="1" customWidth="1"/>
    <col min="4871" max="4871" width="12.75" style="1" customWidth="1"/>
    <col min="4872" max="4872" width="12.375" style="1" customWidth="1"/>
    <col min="4873" max="4873" width="11.625" style="1" customWidth="1"/>
    <col min="4874" max="5120" width="9.125" style="1"/>
    <col min="5121" max="5121" width="17.875" style="1" customWidth="1"/>
    <col min="5122" max="5122" width="23.375" style="1" customWidth="1"/>
    <col min="5123" max="5123" width="20.25" style="1" customWidth="1"/>
    <col min="5124" max="5124" width="12.625" style="1" customWidth="1"/>
    <col min="5125" max="5125" width="12.875" style="1" customWidth="1"/>
    <col min="5126" max="5126" width="12.375" style="1" customWidth="1"/>
    <col min="5127" max="5127" width="12.75" style="1" customWidth="1"/>
    <col min="5128" max="5128" width="12.375" style="1" customWidth="1"/>
    <col min="5129" max="5129" width="11.625" style="1" customWidth="1"/>
    <col min="5130" max="5376" width="9.125" style="1"/>
    <col min="5377" max="5377" width="17.875" style="1" customWidth="1"/>
    <col min="5378" max="5378" width="23.375" style="1" customWidth="1"/>
    <col min="5379" max="5379" width="20.25" style="1" customWidth="1"/>
    <col min="5380" max="5380" width="12.625" style="1" customWidth="1"/>
    <col min="5381" max="5381" width="12.875" style="1" customWidth="1"/>
    <col min="5382" max="5382" width="12.375" style="1" customWidth="1"/>
    <col min="5383" max="5383" width="12.75" style="1" customWidth="1"/>
    <col min="5384" max="5384" width="12.375" style="1" customWidth="1"/>
    <col min="5385" max="5385" width="11.625" style="1" customWidth="1"/>
    <col min="5386" max="5632" width="9.125" style="1"/>
    <col min="5633" max="5633" width="17.875" style="1" customWidth="1"/>
    <col min="5634" max="5634" width="23.375" style="1" customWidth="1"/>
    <col min="5635" max="5635" width="20.25" style="1" customWidth="1"/>
    <col min="5636" max="5636" width="12.625" style="1" customWidth="1"/>
    <col min="5637" max="5637" width="12.875" style="1" customWidth="1"/>
    <col min="5638" max="5638" width="12.375" style="1" customWidth="1"/>
    <col min="5639" max="5639" width="12.75" style="1" customWidth="1"/>
    <col min="5640" max="5640" width="12.375" style="1" customWidth="1"/>
    <col min="5641" max="5641" width="11.625" style="1" customWidth="1"/>
    <col min="5642" max="5888" width="9.125" style="1"/>
    <col min="5889" max="5889" width="17.875" style="1" customWidth="1"/>
    <col min="5890" max="5890" width="23.375" style="1" customWidth="1"/>
    <col min="5891" max="5891" width="20.25" style="1" customWidth="1"/>
    <col min="5892" max="5892" width="12.625" style="1" customWidth="1"/>
    <col min="5893" max="5893" width="12.875" style="1" customWidth="1"/>
    <col min="5894" max="5894" width="12.375" style="1" customWidth="1"/>
    <col min="5895" max="5895" width="12.75" style="1" customWidth="1"/>
    <col min="5896" max="5896" width="12.375" style="1" customWidth="1"/>
    <col min="5897" max="5897" width="11.625" style="1" customWidth="1"/>
    <col min="5898" max="6144" width="9.125" style="1"/>
    <col min="6145" max="6145" width="17.875" style="1" customWidth="1"/>
    <col min="6146" max="6146" width="23.375" style="1" customWidth="1"/>
    <col min="6147" max="6147" width="20.25" style="1" customWidth="1"/>
    <col min="6148" max="6148" width="12.625" style="1" customWidth="1"/>
    <col min="6149" max="6149" width="12.875" style="1" customWidth="1"/>
    <col min="6150" max="6150" width="12.375" style="1" customWidth="1"/>
    <col min="6151" max="6151" width="12.75" style="1" customWidth="1"/>
    <col min="6152" max="6152" width="12.375" style="1" customWidth="1"/>
    <col min="6153" max="6153" width="11.625" style="1" customWidth="1"/>
    <col min="6154" max="6400" width="9.125" style="1"/>
    <col min="6401" max="6401" width="17.875" style="1" customWidth="1"/>
    <col min="6402" max="6402" width="23.375" style="1" customWidth="1"/>
    <col min="6403" max="6403" width="20.25" style="1" customWidth="1"/>
    <col min="6404" max="6404" width="12.625" style="1" customWidth="1"/>
    <col min="6405" max="6405" width="12.875" style="1" customWidth="1"/>
    <col min="6406" max="6406" width="12.375" style="1" customWidth="1"/>
    <col min="6407" max="6407" width="12.75" style="1" customWidth="1"/>
    <col min="6408" max="6408" width="12.375" style="1" customWidth="1"/>
    <col min="6409" max="6409" width="11.625" style="1" customWidth="1"/>
    <col min="6410" max="6656" width="9.125" style="1"/>
    <col min="6657" max="6657" width="17.875" style="1" customWidth="1"/>
    <col min="6658" max="6658" width="23.375" style="1" customWidth="1"/>
    <col min="6659" max="6659" width="20.25" style="1" customWidth="1"/>
    <col min="6660" max="6660" width="12.625" style="1" customWidth="1"/>
    <col min="6661" max="6661" width="12.875" style="1" customWidth="1"/>
    <col min="6662" max="6662" width="12.375" style="1" customWidth="1"/>
    <col min="6663" max="6663" width="12.75" style="1" customWidth="1"/>
    <col min="6664" max="6664" width="12.375" style="1" customWidth="1"/>
    <col min="6665" max="6665" width="11.625" style="1" customWidth="1"/>
    <col min="6666" max="6912" width="9.125" style="1"/>
    <col min="6913" max="6913" width="17.875" style="1" customWidth="1"/>
    <col min="6914" max="6914" width="23.375" style="1" customWidth="1"/>
    <col min="6915" max="6915" width="20.25" style="1" customWidth="1"/>
    <col min="6916" max="6916" width="12.625" style="1" customWidth="1"/>
    <col min="6917" max="6917" width="12.875" style="1" customWidth="1"/>
    <col min="6918" max="6918" width="12.375" style="1" customWidth="1"/>
    <col min="6919" max="6919" width="12.75" style="1" customWidth="1"/>
    <col min="6920" max="6920" width="12.375" style="1" customWidth="1"/>
    <col min="6921" max="6921" width="11.625" style="1" customWidth="1"/>
    <col min="6922" max="7168" width="9.125" style="1"/>
    <col min="7169" max="7169" width="17.875" style="1" customWidth="1"/>
    <col min="7170" max="7170" width="23.375" style="1" customWidth="1"/>
    <col min="7171" max="7171" width="20.25" style="1" customWidth="1"/>
    <col min="7172" max="7172" width="12.625" style="1" customWidth="1"/>
    <col min="7173" max="7173" width="12.875" style="1" customWidth="1"/>
    <col min="7174" max="7174" width="12.375" style="1" customWidth="1"/>
    <col min="7175" max="7175" width="12.75" style="1" customWidth="1"/>
    <col min="7176" max="7176" width="12.375" style="1" customWidth="1"/>
    <col min="7177" max="7177" width="11.625" style="1" customWidth="1"/>
    <col min="7178" max="7424" width="9.125" style="1"/>
    <col min="7425" max="7425" width="17.875" style="1" customWidth="1"/>
    <col min="7426" max="7426" width="23.375" style="1" customWidth="1"/>
    <col min="7427" max="7427" width="20.25" style="1" customWidth="1"/>
    <col min="7428" max="7428" width="12.625" style="1" customWidth="1"/>
    <col min="7429" max="7429" width="12.875" style="1" customWidth="1"/>
    <col min="7430" max="7430" width="12.375" style="1" customWidth="1"/>
    <col min="7431" max="7431" width="12.75" style="1" customWidth="1"/>
    <col min="7432" max="7432" width="12.375" style="1" customWidth="1"/>
    <col min="7433" max="7433" width="11.625" style="1" customWidth="1"/>
    <col min="7434" max="7680" width="9.125" style="1"/>
    <col min="7681" max="7681" width="17.875" style="1" customWidth="1"/>
    <col min="7682" max="7682" width="23.375" style="1" customWidth="1"/>
    <col min="7683" max="7683" width="20.25" style="1" customWidth="1"/>
    <col min="7684" max="7684" width="12.625" style="1" customWidth="1"/>
    <col min="7685" max="7685" width="12.875" style="1" customWidth="1"/>
    <col min="7686" max="7686" width="12.375" style="1" customWidth="1"/>
    <col min="7687" max="7687" width="12.75" style="1" customWidth="1"/>
    <col min="7688" max="7688" width="12.375" style="1" customWidth="1"/>
    <col min="7689" max="7689" width="11.625" style="1" customWidth="1"/>
    <col min="7690" max="7936" width="9.125" style="1"/>
    <col min="7937" max="7937" width="17.875" style="1" customWidth="1"/>
    <col min="7938" max="7938" width="23.375" style="1" customWidth="1"/>
    <col min="7939" max="7939" width="20.25" style="1" customWidth="1"/>
    <col min="7940" max="7940" width="12.625" style="1" customWidth="1"/>
    <col min="7941" max="7941" width="12.875" style="1" customWidth="1"/>
    <col min="7942" max="7942" width="12.375" style="1" customWidth="1"/>
    <col min="7943" max="7943" width="12.75" style="1" customWidth="1"/>
    <col min="7944" max="7944" width="12.375" style="1" customWidth="1"/>
    <col min="7945" max="7945" width="11.625" style="1" customWidth="1"/>
    <col min="7946" max="8192" width="9.125" style="1"/>
    <col min="8193" max="8193" width="17.875" style="1" customWidth="1"/>
    <col min="8194" max="8194" width="23.375" style="1" customWidth="1"/>
    <col min="8195" max="8195" width="20.25" style="1" customWidth="1"/>
    <col min="8196" max="8196" width="12.625" style="1" customWidth="1"/>
    <col min="8197" max="8197" width="12.875" style="1" customWidth="1"/>
    <col min="8198" max="8198" width="12.375" style="1" customWidth="1"/>
    <col min="8199" max="8199" width="12.75" style="1" customWidth="1"/>
    <col min="8200" max="8200" width="12.375" style="1" customWidth="1"/>
    <col min="8201" max="8201" width="11.625" style="1" customWidth="1"/>
    <col min="8202" max="8448" width="9.125" style="1"/>
    <col min="8449" max="8449" width="17.875" style="1" customWidth="1"/>
    <col min="8450" max="8450" width="23.375" style="1" customWidth="1"/>
    <col min="8451" max="8451" width="20.25" style="1" customWidth="1"/>
    <col min="8452" max="8452" width="12.625" style="1" customWidth="1"/>
    <col min="8453" max="8453" width="12.875" style="1" customWidth="1"/>
    <col min="8454" max="8454" width="12.375" style="1" customWidth="1"/>
    <col min="8455" max="8455" width="12.75" style="1" customWidth="1"/>
    <col min="8456" max="8456" width="12.375" style="1" customWidth="1"/>
    <col min="8457" max="8457" width="11.625" style="1" customWidth="1"/>
    <col min="8458" max="8704" width="9.125" style="1"/>
    <col min="8705" max="8705" width="17.875" style="1" customWidth="1"/>
    <col min="8706" max="8706" width="23.375" style="1" customWidth="1"/>
    <col min="8707" max="8707" width="20.25" style="1" customWidth="1"/>
    <col min="8708" max="8708" width="12.625" style="1" customWidth="1"/>
    <col min="8709" max="8709" width="12.875" style="1" customWidth="1"/>
    <col min="8710" max="8710" width="12.375" style="1" customWidth="1"/>
    <col min="8711" max="8711" width="12.75" style="1" customWidth="1"/>
    <col min="8712" max="8712" width="12.375" style="1" customWidth="1"/>
    <col min="8713" max="8713" width="11.625" style="1" customWidth="1"/>
    <col min="8714" max="8960" width="9.125" style="1"/>
    <col min="8961" max="8961" width="17.875" style="1" customWidth="1"/>
    <col min="8962" max="8962" width="23.375" style="1" customWidth="1"/>
    <col min="8963" max="8963" width="20.25" style="1" customWidth="1"/>
    <col min="8964" max="8964" width="12.625" style="1" customWidth="1"/>
    <col min="8965" max="8965" width="12.875" style="1" customWidth="1"/>
    <col min="8966" max="8966" width="12.375" style="1" customWidth="1"/>
    <col min="8967" max="8967" width="12.75" style="1" customWidth="1"/>
    <col min="8968" max="8968" width="12.375" style="1" customWidth="1"/>
    <col min="8969" max="8969" width="11.625" style="1" customWidth="1"/>
    <col min="8970" max="9216" width="9.125" style="1"/>
    <col min="9217" max="9217" width="17.875" style="1" customWidth="1"/>
    <col min="9218" max="9218" width="23.375" style="1" customWidth="1"/>
    <col min="9219" max="9219" width="20.25" style="1" customWidth="1"/>
    <col min="9220" max="9220" width="12.625" style="1" customWidth="1"/>
    <col min="9221" max="9221" width="12.875" style="1" customWidth="1"/>
    <col min="9222" max="9222" width="12.375" style="1" customWidth="1"/>
    <col min="9223" max="9223" width="12.75" style="1" customWidth="1"/>
    <col min="9224" max="9224" width="12.375" style="1" customWidth="1"/>
    <col min="9225" max="9225" width="11.625" style="1" customWidth="1"/>
    <col min="9226" max="9472" width="9.125" style="1"/>
    <col min="9473" max="9473" width="17.875" style="1" customWidth="1"/>
    <col min="9474" max="9474" width="23.375" style="1" customWidth="1"/>
    <col min="9475" max="9475" width="20.25" style="1" customWidth="1"/>
    <col min="9476" max="9476" width="12.625" style="1" customWidth="1"/>
    <col min="9477" max="9477" width="12.875" style="1" customWidth="1"/>
    <col min="9478" max="9478" width="12.375" style="1" customWidth="1"/>
    <col min="9479" max="9479" width="12.75" style="1" customWidth="1"/>
    <col min="9480" max="9480" width="12.375" style="1" customWidth="1"/>
    <col min="9481" max="9481" width="11.625" style="1" customWidth="1"/>
    <col min="9482" max="9728" width="9.125" style="1"/>
    <col min="9729" max="9729" width="17.875" style="1" customWidth="1"/>
    <col min="9730" max="9730" width="23.375" style="1" customWidth="1"/>
    <col min="9731" max="9731" width="20.25" style="1" customWidth="1"/>
    <col min="9732" max="9732" width="12.625" style="1" customWidth="1"/>
    <col min="9733" max="9733" width="12.875" style="1" customWidth="1"/>
    <col min="9734" max="9734" width="12.375" style="1" customWidth="1"/>
    <col min="9735" max="9735" width="12.75" style="1" customWidth="1"/>
    <col min="9736" max="9736" width="12.375" style="1" customWidth="1"/>
    <col min="9737" max="9737" width="11.625" style="1" customWidth="1"/>
    <col min="9738" max="9984" width="9.125" style="1"/>
    <col min="9985" max="9985" width="17.875" style="1" customWidth="1"/>
    <col min="9986" max="9986" width="23.375" style="1" customWidth="1"/>
    <col min="9987" max="9987" width="20.25" style="1" customWidth="1"/>
    <col min="9988" max="9988" width="12.625" style="1" customWidth="1"/>
    <col min="9989" max="9989" width="12.875" style="1" customWidth="1"/>
    <col min="9990" max="9990" width="12.375" style="1" customWidth="1"/>
    <col min="9991" max="9991" width="12.75" style="1" customWidth="1"/>
    <col min="9992" max="9992" width="12.375" style="1" customWidth="1"/>
    <col min="9993" max="9993" width="11.625" style="1" customWidth="1"/>
    <col min="9994" max="10240" width="9.125" style="1"/>
    <col min="10241" max="10241" width="17.875" style="1" customWidth="1"/>
    <col min="10242" max="10242" width="23.375" style="1" customWidth="1"/>
    <col min="10243" max="10243" width="20.25" style="1" customWidth="1"/>
    <col min="10244" max="10244" width="12.625" style="1" customWidth="1"/>
    <col min="10245" max="10245" width="12.875" style="1" customWidth="1"/>
    <col min="10246" max="10246" width="12.375" style="1" customWidth="1"/>
    <col min="10247" max="10247" width="12.75" style="1" customWidth="1"/>
    <col min="10248" max="10248" width="12.375" style="1" customWidth="1"/>
    <col min="10249" max="10249" width="11.625" style="1" customWidth="1"/>
    <col min="10250" max="10496" width="9.125" style="1"/>
    <col min="10497" max="10497" width="17.875" style="1" customWidth="1"/>
    <col min="10498" max="10498" width="23.375" style="1" customWidth="1"/>
    <col min="10499" max="10499" width="20.25" style="1" customWidth="1"/>
    <col min="10500" max="10500" width="12.625" style="1" customWidth="1"/>
    <col min="10501" max="10501" width="12.875" style="1" customWidth="1"/>
    <col min="10502" max="10502" width="12.375" style="1" customWidth="1"/>
    <col min="10503" max="10503" width="12.75" style="1" customWidth="1"/>
    <col min="10504" max="10504" width="12.375" style="1" customWidth="1"/>
    <col min="10505" max="10505" width="11.625" style="1" customWidth="1"/>
    <col min="10506" max="10752" width="9.125" style="1"/>
    <col min="10753" max="10753" width="17.875" style="1" customWidth="1"/>
    <col min="10754" max="10754" width="23.375" style="1" customWidth="1"/>
    <col min="10755" max="10755" width="20.25" style="1" customWidth="1"/>
    <col min="10756" max="10756" width="12.625" style="1" customWidth="1"/>
    <col min="10757" max="10757" width="12.875" style="1" customWidth="1"/>
    <col min="10758" max="10758" width="12.375" style="1" customWidth="1"/>
    <col min="10759" max="10759" width="12.75" style="1" customWidth="1"/>
    <col min="10760" max="10760" width="12.375" style="1" customWidth="1"/>
    <col min="10761" max="10761" width="11.625" style="1" customWidth="1"/>
    <col min="10762" max="11008" width="9.125" style="1"/>
    <col min="11009" max="11009" width="17.875" style="1" customWidth="1"/>
    <col min="11010" max="11010" width="23.375" style="1" customWidth="1"/>
    <col min="11011" max="11011" width="20.25" style="1" customWidth="1"/>
    <col min="11012" max="11012" width="12.625" style="1" customWidth="1"/>
    <col min="11013" max="11013" width="12.875" style="1" customWidth="1"/>
    <col min="11014" max="11014" width="12.375" style="1" customWidth="1"/>
    <col min="11015" max="11015" width="12.75" style="1" customWidth="1"/>
    <col min="11016" max="11016" width="12.375" style="1" customWidth="1"/>
    <col min="11017" max="11017" width="11.625" style="1" customWidth="1"/>
    <col min="11018" max="11264" width="9.125" style="1"/>
    <col min="11265" max="11265" width="17.875" style="1" customWidth="1"/>
    <col min="11266" max="11266" width="23.375" style="1" customWidth="1"/>
    <col min="11267" max="11267" width="20.25" style="1" customWidth="1"/>
    <col min="11268" max="11268" width="12.625" style="1" customWidth="1"/>
    <col min="11269" max="11269" width="12.875" style="1" customWidth="1"/>
    <col min="11270" max="11270" width="12.375" style="1" customWidth="1"/>
    <col min="11271" max="11271" width="12.75" style="1" customWidth="1"/>
    <col min="11272" max="11272" width="12.375" style="1" customWidth="1"/>
    <col min="11273" max="11273" width="11.625" style="1" customWidth="1"/>
    <col min="11274" max="11520" width="9.125" style="1"/>
    <col min="11521" max="11521" width="17.875" style="1" customWidth="1"/>
    <col min="11522" max="11522" width="23.375" style="1" customWidth="1"/>
    <col min="11523" max="11523" width="20.25" style="1" customWidth="1"/>
    <col min="11524" max="11524" width="12.625" style="1" customWidth="1"/>
    <col min="11525" max="11525" width="12.875" style="1" customWidth="1"/>
    <col min="11526" max="11526" width="12.375" style="1" customWidth="1"/>
    <col min="11527" max="11527" width="12.75" style="1" customWidth="1"/>
    <col min="11528" max="11528" width="12.375" style="1" customWidth="1"/>
    <col min="11529" max="11529" width="11.625" style="1" customWidth="1"/>
    <col min="11530" max="11776" width="9.125" style="1"/>
    <col min="11777" max="11777" width="17.875" style="1" customWidth="1"/>
    <col min="11778" max="11778" width="23.375" style="1" customWidth="1"/>
    <col min="11779" max="11779" width="20.25" style="1" customWidth="1"/>
    <col min="11780" max="11780" width="12.625" style="1" customWidth="1"/>
    <col min="11781" max="11781" width="12.875" style="1" customWidth="1"/>
    <col min="11782" max="11782" width="12.375" style="1" customWidth="1"/>
    <col min="11783" max="11783" width="12.75" style="1" customWidth="1"/>
    <col min="11784" max="11784" width="12.375" style="1" customWidth="1"/>
    <col min="11785" max="11785" width="11.625" style="1" customWidth="1"/>
    <col min="11786" max="12032" width="9.125" style="1"/>
    <col min="12033" max="12033" width="17.875" style="1" customWidth="1"/>
    <col min="12034" max="12034" width="23.375" style="1" customWidth="1"/>
    <col min="12035" max="12035" width="20.25" style="1" customWidth="1"/>
    <col min="12036" max="12036" width="12.625" style="1" customWidth="1"/>
    <col min="12037" max="12037" width="12.875" style="1" customWidth="1"/>
    <col min="12038" max="12038" width="12.375" style="1" customWidth="1"/>
    <col min="12039" max="12039" width="12.75" style="1" customWidth="1"/>
    <col min="12040" max="12040" width="12.375" style="1" customWidth="1"/>
    <col min="12041" max="12041" width="11.625" style="1" customWidth="1"/>
    <col min="12042" max="12288" width="9.125" style="1"/>
    <col min="12289" max="12289" width="17.875" style="1" customWidth="1"/>
    <col min="12290" max="12290" width="23.375" style="1" customWidth="1"/>
    <col min="12291" max="12291" width="20.25" style="1" customWidth="1"/>
    <col min="12292" max="12292" width="12.625" style="1" customWidth="1"/>
    <col min="12293" max="12293" width="12.875" style="1" customWidth="1"/>
    <col min="12294" max="12294" width="12.375" style="1" customWidth="1"/>
    <col min="12295" max="12295" width="12.75" style="1" customWidth="1"/>
    <col min="12296" max="12296" width="12.375" style="1" customWidth="1"/>
    <col min="12297" max="12297" width="11.625" style="1" customWidth="1"/>
    <col min="12298" max="12544" width="9.125" style="1"/>
    <col min="12545" max="12545" width="17.875" style="1" customWidth="1"/>
    <col min="12546" max="12546" width="23.375" style="1" customWidth="1"/>
    <col min="12547" max="12547" width="20.25" style="1" customWidth="1"/>
    <col min="12548" max="12548" width="12.625" style="1" customWidth="1"/>
    <col min="12549" max="12549" width="12.875" style="1" customWidth="1"/>
    <col min="12550" max="12550" width="12.375" style="1" customWidth="1"/>
    <col min="12551" max="12551" width="12.75" style="1" customWidth="1"/>
    <col min="12552" max="12552" width="12.375" style="1" customWidth="1"/>
    <col min="12553" max="12553" width="11.625" style="1" customWidth="1"/>
    <col min="12554" max="12800" width="9.125" style="1"/>
    <col min="12801" max="12801" width="17.875" style="1" customWidth="1"/>
    <col min="12802" max="12802" width="23.375" style="1" customWidth="1"/>
    <col min="12803" max="12803" width="20.25" style="1" customWidth="1"/>
    <col min="12804" max="12804" width="12.625" style="1" customWidth="1"/>
    <col min="12805" max="12805" width="12.875" style="1" customWidth="1"/>
    <col min="12806" max="12806" width="12.375" style="1" customWidth="1"/>
    <col min="12807" max="12807" width="12.75" style="1" customWidth="1"/>
    <col min="12808" max="12808" width="12.375" style="1" customWidth="1"/>
    <col min="12809" max="12809" width="11.625" style="1" customWidth="1"/>
    <col min="12810" max="13056" width="9.125" style="1"/>
    <col min="13057" max="13057" width="17.875" style="1" customWidth="1"/>
    <col min="13058" max="13058" width="23.375" style="1" customWidth="1"/>
    <col min="13059" max="13059" width="20.25" style="1" customWidth="1"/>
    <col min="13060" max="13060" width="12.625" style="1" customWidth="1"/>
    <col min="13061" max="13061" width="12.875" style="1" customWidth="1"/>
    <col min="13062" max="13062" width="12.375" style="1" customWidth="1"/>
    <col min="13063" max="13063" width="12.75" style="1" customWidth="1"/>
    <col min="13064" max="13064" width="12.375" style="1" customWidth="1"/>
    <col min="13065" max="13065" width="11.625" style="1" customWidth="1"/>
    <col min="13066" max="13312" width="9.125" style="1"/>
    <col min="13313" max="13313" width="17.875" style="1" customWidth="1"/>
    <col min="13314" max="13314" width="23.375" style="1" customWidth="1"/>
    <col min="13315" max="13315" width="20.25" style="1" customWidth="1"/>
    <col min="13316" max="13316" width="12.625" style="1" customWidth="1"/>
    <col min="13317" max="13317" width="12.875" style="1" customWidth="1"/>
    <col min="13318" max="13318" width="12.375" style="1" customWidth="1"/>
    <col min="13319" max="13319" width="12.75" style="1" customWidth="1"/>
    <col min="13320" max="13320" width="12.375" style="1" customWidth="1"/>
    <col min="13321" max="13321" width="11.625" style="1" customWidth="1"/>
    <col min="13322" max="13568" width="9.125" style="1"/>
    <col min="13569" max="13569" width="17.875" style="1" customWidth="1"/>
    <col min="13570" max="13570" width="23.375" style="1" customWidth="1"/>
    <col min="13571" max="13571" width="20.25" style="1" customWidth="1"/>
    <col min="13572" max="13572" width="12.625" style="1" customWidth="1"/>
    <col min="13573" max="13573" width="12.875" style="1" customWidth="1"/>
    <col min="13574" max="13574" width="12.375" style="1" customWidth="1"/>
    <col min="13575" max="13575" width="12.75" style="1" customWidth="1"/>
    <col min="13576" max="13576" width="12.375" style="1" customWidth="1"/>
    <col min="13577" max="13577" width="11.625" style="1" customWidth="1"/>
    <col min="13578" max="13824" width="9.125" style="1"/>
    <col min="13825" max="13825" width="17.875" style="1" customWidth="1"/>
    <col min="13826" max="13826" width="23.375" style="1" customWidth="1"/>
    <col min="13827" max="13827" width="20.25" style="1" customWidth="1"/>
    <col min="13828" max="13828" width="12.625" style="1" customWidth="1"/>
    <col min="13829" max="13829" width="12.875" style="1" customWidth="1"/>
    <col min="13830" max="13830" width="12.375" style="1" customWidth="1"/>
    <col min="13831" max="13831" width="12.75" style="1" customWidth="1"/>
    <col min="13832" max="13832" width="12.375" style="1" customWidth="1"/>
    <col min="13833" max="13833" width="11.625" style="1" customWidth="1"/>
    <col min="13834" max="14080" width="9.125" style="1"/>
    <col min="14081" max="14081" width="17.875" style="1" customWidth="1"/>
    <col min="14082" max="14082" width="23.375" style="1" customWidth="1"/>
    <col min="14083" max="14083" width="20.25" style="1" customWidth="1"/>
    <col min="14084" max="14084" width="12.625" style="1" customWidth="1"/>
    <col min="14085" max="14085" width="12.875" style="1" customWidth="1"/>
    <col min="14086" max="14086" width="12.375" style="1" customWidth="1"/>
    <col min="14087" max="14087" width="12.75" style="1" customWidth="1"/>
    <col min="14088" max="14088" width="12.375" style="1" customWidth="1"/>
    <col min="14089" max="14089" width="11.625" style="1" customWidth="1"/>
    <col min="14090" max="14336" width="9.125" style="1"/>
    <col min="14337" max="14337" width="17.875" style="1" customWidth="1"/>
    <col min="14338" max="14338" width="23.375" style="1" customWidth="1"/>
    <col min="14339" max="14339" width="20.25" style="1" customWidth="1"/>
    <col min="14340" max="14340" width="12.625" style="1" customWidth="1"/>
    <col min="14341" max="14341" width="12.875" style="1" customWidth="1"/>
    <col min="14342" max="14342" width="12.375" style="1" customWidth="1"/>
    <col min="14343" max="14343" width="12.75" style="1" customWidth="1"/>
    <col min="14344" max="14344" width="12.375" style="1" customWidth="1"/>
    <col min="14345" max="14345" width="11.625" style="1" customWidth="1"/>
    <col min="14346" max="14592" width="9.125" style="1"/>
    <col min="14593" max="14593" width="17.875" style="1" customWidth="1"/>
    <col min="14594" max="14594" width="23.375" style="1" customWidth="1"/>
    <col min="14595" max="14595" width="20.25" style="1" customWidth="1"/>
    <col min="14596" max="14596" width="12.625" style="1" customWidth="1"/>
    <col min="14597" max="14597" width="12.875" style="1" customWidth="1"/>
    <col min="14598" max="14598" width="12.375" style="1" customWidth="1"/>
    <col min="14599" max="14599" width="12.75" style="1" customWidth="1"/>
    <col min="14600" max="14600" width="12.375" style="1" customWidth="1"/>
    <col min="14601" max="14601" width="11.625" style="1" customWidth="1"/>
    <col min="14602" max="14848" width="9.125" style="1"/>
    <col min="14849" max="14849" width="17.875" style="1" customWidth="1"/>
    <col min="14850" max="14850" width="23.375" style="1" customWidth="1"/>
    <col min="14851" max="14851" width="20.25" style="1" customWidth="1"/>
    <col min="14852" max="14852" width="12.625" style="1" customWidth="1"/>
    <col min="14853" max="14853" width="12.875" style="1" customWidth="1"/>
    <col min="14854" max="14854" width="12.375" style="1" customWidth="1"/>
    <col min="14855" max="14855" width="12.75" style="1" customWidth="1"/>
    <col min="14856" max="14856" width="12.375" style="1" customWidth="1"/>
    <col min="14857" max="14857" width="11.625" style="1" customWidth="1"/>
    <col min="14858" max="15104" width="9.125" style="1"/>
    <col min="15105" max="15105" width="17.875" style="1" customWidth="1"/>
    <col min="15106" max="15106" width="23.375" style="1" customWidth="1"/>
    <col min="15107" max="15107" width="20.25" style="1" customWidth="1"/>
    <col min="15108" max="15108" width="12.625" style="1" customWidth="1"/>
    <col min="15109" max="15109" width="12.875" style="1" customWidth="1"/>
    <col min="15110" max="15110" width="12.375" style="1" customWidth="1"/>
    <col min="15111" max="15111" width="12.75" style="1" customWidth="1"/>
    <col min="15112" max="15112" width="12.375" style="1" customWidth="1"/>
    <col min="15113" max="15113" width="11.625" style="1" customWidth="1"/>
    <col min="15114" max="15360" width="9.125" style="1"/>
    <col min="15361" max="15361" width="17.875" style="1" customWidth="1"/>
    <col min="15362" max="15362" width="23.375" style="1" customWidth="1"/>
    <col min="15363" max="15363" width="20.25" style="1" customWidth="1"/>
    <col min="15364" max="15364" width="12.625" style="1" customWidth="1"/>
    <col min="15365" max="15365" width="12.875" style="1" customWidth="1"/>
    <col min="15366" max="15366" width="12.375" style="1" customWidth="1"/>
    <col min="15367" max="15367" width="12.75" style="1" customWidth="1"/>
    <col min="15368" max="15368" width="12.375" style="1" customWidth="1"/>
    <col min="15369" max="15369" width="11.625" style="1" customWidth="1"/>
    <col min="15370" max="15616" width="9.125" style="1"/>
    <col min="15617" max="15617" width="17.875" style="1" customWidth="1"/>
    <col min="15618" max="15618" width="23.375" style="1" customWidth="1"/>
    <col min="15619" max="15619" width="20.25" style="1" customWidth="1"/>
    <col min="15620" max="15620" width="12.625" style="1" customWidth="1"/>
    <col min="15621" max="15621" width="12.875" style="1" customWidth="1"/>
    <col min="15622" max="15622" width="12.375" style="1" customWidth="1"/>
    <col min="15623" max="15623" width="12.75" style="1" customWidth="1"/>
    <col min="15624" max="15624" width="12.375" style="1" customWidth="1"/>
    <col min="15625" max="15625" width="11.625" style="1" customWidth="1"/>
    <col min="15626" max="15872" width="9.125" style="1"/>
    <col min="15873" max="15873" width="17.875" style="1" customWidth="1"/>
    <col min="15874" max="15874" width="23.375" style="1" customWidth="1"/>
    <col min="15875" max="15875" width="20.25" style="1" customWidth="1"/>
    <col min="15876" max="15876" width="12.625" style="1" customWidth="1"/>
    <col min="15877" max="15877" width="12.875" style="1" customWidth="1"/>
    <col min="15878" max="15878" width="12.375" style="1" customWidth="1"/>
    <col min="15879" max="15879" width="12.75" style="1" customWidth="1"/>
    <col min="15880" max="15880" width="12.375" style="1" customWidth="1"/>
    <col min="15881" max="15881" width="11.625" style="1" customWidth="1"/>
    <col min="15882" max="16128" width="9.125" style="1"/>
    <col min="16129" max="16129" width="17.875" style="1" customWidth="1"/>
    <col min="16130" max="16130" width="23.375" style="1" customWidth="1"/>
    <col min="16131" max="16131" width="20.25" style="1" customWidth="1"/>
    <col min="16132" max="16132" width="12.625" style="1" customWidth="1"/>
    <col min="16133" max="16133" width="12.875" style="1" customWidth="1"/>
    <col min="16134" max="16134" width="12.375" style="1" customWidth="1"/>
    <col min="16135" max="16135" width="12.75" style="1" customWidth="1"/>
    <col min="16136" max="16136" width="12.375" style="1" customWidth="1"/>
    <col min="16137" max="16137" width="11.625" style="1" customWidth="1"/>
    <col min="16138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229</v>
      </c>
    </row>
    <row r="5" spans="1:4">
      <c r="A5" s="1" t="s">
        <v>23</v>
      </c>
      <c r="B5" s="1" t="s">
        <v>268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158" t="s">
        <v>35</v>
      </c>
      <c r="B13" s="124" t="s">
        <v>36</v>
      </c>
      <c r="C13" s="124" t="s">
        <v>37</v>
      </c>
      <c r="D13" s="164">
        <v>44597</v>
      </c>
    </row>
    <row r="14" spans="1:4">
      <c r="A14" s="165"/>
      <c r="B14" s="159"/>
      <c r="C14" s="159"/>
      <c r="D14" s="166">
        <v>44865</v>
      </c>
    </row>
    <row r="15" spans="1:4" ht="14.3">
      <c r="A15" s="167" t="s">
        <v>44</v>
      </c>
      <c r="B15" s="167" t="s">
        <v>269</v>
      </c>
      <c r="C15" s="167" t="s">
        <v>38</v>
      </c>
      <c r="D15" s="79">
        <v>55</v>
      </c>
    </row>
    <row r="16" spans="1:4" ht="14.3">
      <c r="A16" s="78" t="s">
        <v>45</v>
      </c>
      <c r="B16" s="78" t="s">
        <v>269</v>
      </c>
      <c r="C16" s="78" t="s">
        <v>39</v>
      </c>
      <c r="D16" s="79">
        <f>+D15</f>
        <v>55</v>
      </c>
    </row>
    <row r="17" spans="1:4" ht="14.3">
      <c r="A17" s="78" t="s">
        <v>44</v>
      </c>
      <c r="B17" s="78" t="s">
        <v>269</v>
      </c>
      <c r="C17" s="78" t="s">
        <v>40</v>
      </c>
      <c r="D17" s="79">
        <f>+D15+33</f>
        <v>88</v>
      </c>
    </row>
    <row r="18" spans="1:4" ht="14.3">
      <c r="A18" s="78" t="s">
        <v>44</v>
      </c>
      <c r="B18" s="78" t="s">
        <v>269</v>
      </c>
      <c r="C18" s="78" t="s">
        <v>41</v>
      </c>
      <c r="D18" s="79">
        <f>+D15+33</f>
        <v>88</v>
      </c>
    </row>
    <row r="19" spans="1:4" ht="14.3">
      <c r="A19" s="168" t="s">
        <v>44</v>
      </c>
      <c r="B19" s="168" t="s">
        <v>269</v>
      </c>
      <c r="C19" s="168" t="s">
        <v>42</v>
      </c>
      <c r="D19" s="169">
        <f>+D15+16</f>
        <v>71</v>
      </c>
    </row>
    <row r="20" spans="1:4" ht="14.3">
      <c r="A20" s="170" t="s">
        <v>44</v>
      </c>
      <c r="B20" s="167" t="s">
        <v>270</v>
      </c>
      <c r="C20" s="78" t="s">
        <v>38</v>
      </c>
      <c r="D20" s="79">
        <v>70</v>
      </c>
    </row>
    <row r="21" spans="1:4" ht="14.3">
      <c r="A21" s="170" t="s">
        <v>45</v>
      </c>
      <c r="B21" s="78" t="s">
        <v>270</v>
      </c>
      <c r="C21" s="78" t="s">
        <v>39</v>
      </c>
      <c r="D21" s="79">
        <f>+D20</f>
        <v>70</v>
      </c>
    </row>
    <row r="22" spans="1:4" ht="14.3">
      <c r="A22" s="170" t="s">
        <v>44</v>
      </c>
      <c r="B22" s="78" t="s">
        <v>270</v>
      </c>
      <c r="C22" s="78" t="s">
        <v>40</v>
      </c>
      <c r="D22" s="79">
        <f>+D20+33</f>
        <v>103</v>
      </c>
    </row>
    <row r="23" spans="1:4" ht="14.3">
      <c r="A23" s="170" t="s">
        <v>44</v>
      </c>
      <c r="B23" s="78" t="s">
        <v>270</v>
      </c>
      <c r="C23" s="78" t="s">
        <v>41</v>
      </c>
      <c r="D23" s="79">
        <f>+D20+33</f>
        <v>103</v>
      </c>
    </row>
    <row r="24" spans="1:4" ht="14.3">
      <c r="A24" s="165" t="s">
        <v>44</v>
      </c>
      <c r="B24" s="168" t="s">
        <v>270</v>
      </c>
      <c r="C24" s="171" t="s">
        <v>42</v>
      </c>
      <c r="D24" s="169">
        <f>+D20+16</f>
        <v>86</v>
      </c>
    </row>
    <row r="25" spans="1:4">
      <c r="A25" s="172"/>
    </row>
    <row r="26" spans="1:4">
      <c r="A26" s="173"/>
      <c r="D26" s="1"/>
    </row>
    <row r="27" spans="1:4">
      <c r="A27" s="174"/>
      <c r="D27" s="1"/>
    </row>
    <row r="29" spans="1:4">
      <c r="D29" s="1"/>
    </row>
    <row r="31" spans="1:4" ht="14.3">
      <c r="A31" s="29" t="s">
        <v>273</v>
      </c>
      <c r="D31" s="1"/>
    </row>
    <row r="32" spans="1:4">
      <c r="D32" s="1"/>
    </row>
    <row r="33" spans="4:4">
      <c r="D33" s="1"/>
    </row>
    <row r="34" spans="4:4">
      <c r="D34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1" spans="4:4">
      <c r="D61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1" spans="4:4">
      <c r="D91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7" spans="4:4">
      <c r="D197" s="1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workbookViewId="0"/>
  </sheetViews>
  <sheetFormatPr defaultColWidth="9.125" defaultRowHeight="12.9"/>
  <cols>
    <col min="1" max="1" width="15.75" style="1" customWidth="1"/>
    <col min="2" max="2" width="19.875" style="1" customWidth="1"/>
    <col min="3" max="3" width="19" style="1" customWidth="1"/>
    <col min="4" max="8" width="13" style="34" customWidth="1"/>
    <col min="9" max="16384" width="9.125" style="1"/>
  </cols>
  <sheetData>
    <row r="3" spans="1:8">
      <c r="A3" s="1" t="s">
        <v>20</v>
      </c>
      <c r="B3" s="1" t="s">
        <v>21</v>
      </c>
    </row>
    <row r="4" spans="1:8">
      <c r="A4" s="1" t="s">
        <v>22</v>
      </c>
      <c r="B4" s="1" t="s">
        <v>229</v>
      </c>
    </row>
    <row r="5" spans="1:8">
      <c r="A5" s="1" t="s">
        <v>23</v>
      </c>
      <c r="B5" s="1" t="s">
        <v>280</v>
      </c>
    </row>
    <row r="6" spans="1:8">
      <c r="A6" s="1" t="s">
        <v>24</v>
      </c>
      <c r="B6" s="1" t="s">
        <v>25</v>
      </c>
    </row>
    <row r="7" spans="1:8">
      <c r="A7" s="1" t="s">
        <v>26</v>
      </c>
      <c r="B7" s="1" t="s">
        <v>27</v>
      </c>
    </row>
    <row r="8" spans="1:8">
      <c r="A8" s="1" t="s">
        <v>28</v>
      </c>
      <c r="B8" s="1" t="s">
        <v>166</v>
      </c>
    </row>
    <row r="9" spans="1:8">
      <c r="A9" s="1" t="s">
        <v>29</v>
      </c>
      <c r="B9" s="1" t="s">
        <v>30</v>
      </c>
    </row>
    <row r="10" spans="1:8" ht="14.3">
      <c r="A10" s="1" t="s">
        <v>31</v>
      </c>
      <c r="B10" s="29" t="s">
        <v>32</v>
      </c>
    </row>
    <row r="11" spans="1:8">
      <c r="A11" s="1" t="s">
        <v>33</v>
      </c>
      <c r="B11" s="1" t="s">
        <v>34</v>
      </c>
    </row>
    <row r="13" spans="1:8">
      <c r="A13" s="158" t="s">
        <v>35</v>
      </c>
      <c r="B13" s="124" t="s">
        <v>36</v>
      </c>
      <c r="C13" s="124" t="s">
        <v>37</v>
      </c>
      <c r="D13" s="185">
        <v>44671</v>
      </c>
      <c r="E13" s="185">
        <v>44743</v>
      </c>
      <c r="F13" s="1"/>
      <c r="G13" s="1"/>
      <c r="H13" s="1"/>
    </row>
    <row r="14" spans="1:8">
      <c r="A14" s="170"/>
      <c r="B14" s="159"/>
      <c r="C14" s="159"/>
      <c r="D14" s="186">
        <v>44742</v>
      </c>
      <c r="E14" s="186">
        <v>44865</v>
      </c>
      <c r="F14" s="1"/>
      <c r="G14" s="1"/>
      <c r="H14" s="1"/>
    </row>
    <row r="15" spans="1:8" ht="14.3">
      <c r="A15" s="167" t="s">
        <v>49</v>
      </c>
      <c r="B15" s="187" t="s">
        <v>281</v>
      </c>
      <c r="C15" s="78" t="s">
        <v>38</v>
      </c>
      <c r="D15" s="188">
        <v>125</v>
      </c>
      <c r="E15" s="188">
        <v>149</v>
      </c>
      <c r="F15" s="1"/>
      <c r="G15" s="1"/>
      <c r="H15" s="1"/>
    </row>
    <row r="16" spans="1:8" ht="14.3">
      <c r="A16" s="161" t="s">
        <v>49</v>
      </c>
      <c r="B16" s="199" t="s">
        <v>281</v>
      </c>
      <c r="C16" s="78" t="s">
        <v>39</v>
      </c>
      <c r="D16" s="188">
        <f>+D15</f>
        <v>125</v>
      </c>
      <c r="E16" s="188">
        <f>+E15</f>
        <v>149</v>
      </c>
      <c r="F16" s="1"/>
      <c r="G16" s="1"/>
      <c r="H16" s="1"/>
    </row>
    <row r="17" spans="1:8" ht="14.3">
      <c r="A17" s="161" t="s">
        <v>49</v>
      </c>
      <c r="B17" s="199" t="s">
        <v>281</v>
      </c>
      <c r="C17" s="168" t="s">
        <v>40</v>
      </c>
      <c r="D17" s="188">
        <f>+D15+39</f>
        <v>164</v>
      </c>
      <c r="E17" s="188">
        <f>+E15+39</f>
        <v>188</v>
      </c>
      <c r="F17" s="1"/>
      <c r="G17" s="1"/>
      <c r="H17" s="1"/>
    </row>
    <row r="18" spans="1:8">
      <c r="A18" s="167" t="s">
        <v>47</v>
      </c>
      <c r="B18" s="167" t="s">
        <v>282</v>
      </c>
      <c r="C18" s="78" t="s">
        <v>38</v>
      </c>
      <c r="D18" s="190">
        <v>195</v>
      </c>
      <c r="E18" s="190">
        <v>222</v>
      </c>
      <c r="F18" s="1"/>
      <c r="G18" s="1"/>
      <c r="H18" s="1"/>
    </row>
    <row r="19" spans="1:8">
      <c r="A19" s="161" t="s">
        <v>47</v>
      </c>
      <c r="B19" s="161" t="s">
        <v>282</v>
      </c>
      <c r="C19" s="78" t="s">
        <v>39</v>
      </c>
      <c r="D19" s="188">
        <f>+D18</f>
        <v>195</v>
      </c>
      <c r="E19" s="188">
        <f>+E18</f>
        <v>222</v>
      </c>
      <c r="F19" s="1"/>
      <c r="G19" s="1"/>
      <c r="H19" s="1"/>
    </row>
    <row r="20" spans="1:8">
      <c r="A20" s="161" t="s">
        <v>47</v>
      </c>
      <c r="B20" s="161" t="s">
        <v>282</v>
      </c>
      <c r="C20" s="168" t="s">
        <v>40</v>
      </c>
      <c r="D20" s="189">
        <f>+D18+46</f>
        <v>241</v>
      </c>
      <c r="E20" s="189">
        <f>+E18+46</f>
        <v>268</v>
      </c>
      <c r="F20" s="1"/>
      <c r="G20" s="1"/>
      <c r="H20" s="1"/>
    </row>
    <row r="21" spans="1:8">
      <c r="A21" s="167" t="s">
        <v>47</v>
      </c>
      <c r="B21" s="167" t="s">
        <v>283</v>
      </c>
      <c r="C21" s="78" t="s">
        <v>38</v>
      </c>
      <c r="D21" s="188">
        <v>267</v>
      </c>
      <c r="E21" s="188">
        <v>295</v>
      </c>
      <c r="F21" s="1"/>
      <c r="G21" s="1"/>
      <c r="H21" s="1"/>
    </row>
    <row r="22" spans="1:8">
      <c r="A22" s="161" t="s">
        <v>47</v>
      </c>
      <c r="B22" s="161" t="s">
        <v>283</v>
      </c>
      <c r="C22" s="78" t="s">
        <v>39</v>
      </c>
      <c r="D22" s="188">
        <f>+D21</f>
        <v>267</v>
      </c>
      <c r="E22" s="188">
        <f>+E21</f>
        <v>295</v>
      </c>
      <c r="F22" s="1"/>
      <c r="G22" s="1"/>
      <c r="H22" s="1"/>
    </row>
    <row r="23" spans="1:8">
      <c r="A23" s="161" t="s">
        <v>47</v>
      </c>
      <c r="B23" s="168" t="s">
        <v>283</v>
      </c>
      <c r="C23" s="168" t="s">
        <v>40</v>
      </c>
      <c r="D23" s="189">
        <f>+D21+46</f>
        <v>313</v>
      </c>
      <c r="E23" s="189">
        <f>+E21+46</f>
        <v>341</v>
      </c>
      <c r="F23" s="1"/>
      <c r="G23" s="1"/>
      <c r="H23" s="1"/>
    </row>
    <row r="24" spans="1:8">
      <c r="A24" s="191" t="s">
        <v>445</v>
      </c>
      <c r="B24" s="192"/>
      <c r="C24" s="193"/>
    </row>
    <row r="25" spans="1:8" ht="13.6">
      <c r="A25" s="208" t="s">
        <v>444</v>
      </c>
    </row>
    <row r="26" spans="1:8" ht="13.6">
      <c r="A26" s="208" t="s">
        <v>311</v>
      </c>
    </row>
    <row r="27" spans="1:8" ht="13.6">
      <c r="A27" s="208" t="s">
        <v>442</v>
      </c>
    </row>
    <row r="28" spans="1:8" ht="13.6">
      <c r="A28" s="208"/>
    </row>
    <row r="29" spans="1:8">
      <c r="A29" s="194" t="s">
        <v>284</v>
      </c>
      <c r="B29" s="192"/>
      <c r="C29" s="193"/>
    </row>
    <row r="30" spans="1:8" ht="16.3">
      <c r="A30" s="195" t="s">
        <v>285</v>
      </c>
      <c r="B30" s="196"/>
      <c r="C30" s="197"/>
    </row>
    <row r="31" spans="1:8" ht="16.3">
      <c r="A31" s="198" t="s">
        <v>286</v>
      </c>
      <c r="B31" s="196"/>
      <c r="C31" s="197"/>
    </row>
    <row r="32" spans="1:8" ht="16.3">
      <c r="A32" s="195" t="s">
        <v>287</v>
      </c>
      <c r="B32" s="196"/>
      <c r="C32" s="197"/>
    </row>
    <row r="33" spans="1:8" ht="16.3">
      <c r="A33" s="195" t="s">
        <v>288</v>
      </c>
      <c r="B33" s="196"/>
      <c r="C33" s="197"/>
    </row>
    <row r="34" spans="1:8" ht="16.3">
      <c r="A34" s="195" t="s">
        <v>289</v>
      </c>
      <c r="B34" s="196"/>
      <c r="C34" s="197"/>
      <c r="D34" s="1"/>
      <c r="E34" s="1"/>
      <c r="F34" s="1"/>
      <c r="G34" s="1"/>
      <c r="H34" s="1"/>
    </row>
    <row r="35" spans="1:8" ht="16.3">
      <c r="A35" s="195" t="s">
        <v>290</v>
      </c>
      <c r="B35" s="196"/>
      <c r="C35" s="197"/>
      <c r="D35" s="1"/>
      <c r="E35" s="1"/>
      <c r="F35" s="1"/>
      <c r="G35" s="1"/>
      <c r="H35" s="1"/>
    </row>
    <row r="36" spans="1:8" ht="16.3">
      <c r="A36" s="195" t="s">
        <v>291</v>
      </c>
      <c r="B36" s="196"/>
      <c r="C36" s="197"/>
      <c r="D36" s="1"/>
      <c r="E36" s="1"/>
      <c r="F36" s="1"/>
      <c r="G36" s="1"/>
      <c r="H36" s="1"/>
    </row>
    <row r="37" spans="1:8">
      <c r="D37" s="1"/>
      <c r="E37" s="1"/>
      <c r="F37" s="1"/>
      <c r="G37" s="1"/>
      <c r="H37" s="1"/>
    </row>
    <row r="38" spans="1:8" ht="14.3">
      <c r="A38" s="29" t="s">
        <v>453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3"/>
  <sheetViews>
    <sheetView topLeftCell="A10" workbookViewId="0">
      <selection activeCell="C30" sqref="C30"/>
    </sheetView>
  </sheetViews>
  <sheetFormatPr defaultRowHeight="12.9"/>
  <cols>
    <col min="1" max="1" width="18.625" style="1" customWidth="1"/>
    <col min="2" max="2" width="25.75" style="1" customWidth="1"/>
    <col min="3" max="3" width="19.25" style="1" customWidth="1"/>
    <col min="4" max="4" width="11.625" style="1" customWidth="1"/>
    <col min="5" max="5" width="12.75" style="1" customWidth="1"/>
    <col min="6" max="253" width="9.125" style="1"/>
    <col min="254" max="254" width="13.125" style="1" customWidth="1"/>
    <col min="255" max="255" width="25.75" style="1" customWidth="1"/>
    <col min="256" max="256" width="19.25" style="1" customWidth="1"/>
    <col min="257" max="257" width="12.125" style="1" customWidth="1"/>
    <col min="258" max="258" width="11.875" style="1" customWidth="1"/>
    <col min="259" max="259" width="12.375" style="1" customWidth="1"/>
    <col min="260" max="261" width="11.875" style="1" customWidth="1"/>
    <col min="262" max="509" width="9.125" style="1"/>
    <col min="510" max="510" width="13.125" style="1" customWidth="1"/>
    <col min="511" max="511" width="25.75" style="1" customWidth="1"/>
    <col min="512" max="512" width="19.25" style="1" customWidth="1"/>
    <col min="513" max="513" width="12.125" style="1" customWidth="1"/>
    <col min="514" max="514" width="11.875" style="1" customWidth="1"/>
    <col min="515" max="515" width="12.375" style="1" customWidth="1"/>
    <col min="516" max="517" width="11.875" style="1" customWidth="1"/>
    <col min="518" max="765" width="9.125" style="1"/>
    <col min="766" max="766" width="13.125" style="1" customWidth="1"/>
    <col min="767" max="767" width="25.75" style="1" customWidth="1"/>
    <col min="768" max="768" width="19.25" style="1" customWidth="1"/>
    <col min="769" max="769" width="12.125" style="1" customWidth="1"/>
    <col min="770" max="770" width="11.875" style="1" customWidth="1"/>
    <col min="771" max="771" width="12.375" style="1" customWidth="1"/>
    <col min="772" max="773" width="11.875" style="1" customWidth="1"/>
    <col min="774" max="1021" width="9.125" style="1"/>
    <col min="1022" max="1022" width="13.125" style="1" customWidth="1"/>
    <col min="1023" max="1023" width="25.75" style="1" customWidth="1"/>
    <col min="1024" max="1024" width="19.25" style="1" customWidth="1"/>
    <col min="1025" max="1025" width="12.125" style="1" customWidth="1"/>
    <col min="1026" max="1026" width="11.875" style="1" customWidth="1"/>
    <col min="1027" max="1027" width="12.375" style="1" customWidth="1"/>
    <col min="1028" max="1029" width="11.875" style="1" customWidth="1"/>
    <col min="1030" max="1277" width="9.125" style="1"/>
    <col min="1278" max="1278" width="13.125" style="1" customWidth="1"/>
    <col min="1279" max="1279" width="25.75" style="1" customWidth="1"/>
    <col min="1280" max="1280" width="19.25" style="1" customWidth="1"/>
    <col min="1281" max="1281" width="12.125" style="1" customWidth="1"/>
    <col min="1282" max="1282" width="11.875" style="1" customWidth="1"/>
    <col min="1283" max="1283" width="12.375" style="1" customWidth="1"/>
    <col min="1284" max="1285" width="11.875" style="1" customWidth="1"/>
    <col min="1286" max="1533" width="9.125" style="1"/>
    <col min="1534" max="1534" width="13.125" style="1" customWidth="1"/>
    <col min="1535" max="1535" width="25.75" style="1" customWidth="1"/>
    <col min="1536" max="1536" width="19.25" style="1" customWidth="1"/>
    <col min="1537" max="1537" width="12.125" style="1" customWidth="1"/>
    <col min="1538" max="1538" width="11.875" style="1" customWidth="1"/>
    <col min="1539" max="1539" width="12.375" style="1" customWidth="1"/>
    <col min="1540" max="1541" width="11.875" style="1" customWidth="1"/>
    <col min="1542" max="1789" width="9.125" style="1"/>
    <col min="1790" max="1790" width="13.125" style="1" customWidth="1"/>
    <col min="1791" max="1791" width="25.75" style="1" customWidth="1"/>
    <col min="1792" max="1792" width="19.25" style="1" customWidth="1"/>
    <col min="1793" max="1793" width="12.125" style="1" customWidth="1"/>
    <col min="1794" max="1794" width="11.875" style="1" customWidth="1"/>
    <col min="1795" max="1795" width="12.375" style="1" customWidth="1"/>
    <col min="1796" max="1797" width="11.875" style="1" customWidth="1"/>
    <col min="1798" max="2045" width="9.125" style="1"/>
    <col min="2046" max="2046" width="13.125" style="1" customWidth="1"/>
    <col min="2047" max="2047" width="25.75" style="1" customWidth="1"/>
    <col min="2048" max="2048" width="19.25" style="1" customWidth="1"/>
    <col min="2049" max="2049" width="12.125" style="1" customWidth="1"/>
    <col min="2050" max="2050" width="11.875" style="1" customWidth="1"/>
    <col min="2051" max="2051" width="12.375" style="1" customWidth="1"/>
    <col min="2052" max="2053" width="11.875" style="1" customWidth="1"/>
    <col min="2054" max="2301" width="9.125" style="1"/>
    <col min="2302" max="2302" width="13.125" style="1" customWidth="1"/>
    <col min="2303" max="2303" width="25.75" style="1" customWidth="1"/>
    <col min="2304" max="2304" width="19.25" style="1" customWidth="1"/>
    <col min="2305" max="2305" width="12.125" style="1" customWidth="1"/>
    <col min="2306" max="2306" width="11.875" style="1" customWidth="1"/>
    <col min="2307" max="2307" width="12.375" style="1" customWidth="1"/>
    <col min="2308" max="2309" width="11.875" style="1" customWidth="1"/>
    <col min="2310" max="2557" width="9.125" style="1"/>
    <col min="2558" max="2558" width="13.125" style="1" customWidth="1"/>
    <col min="2559" max="2559" width="25.75" style="1" customWidth="1"/>
    <col min="2560" max="2560" width="19.25" style="1" customWidth="1"/>
    <col min="2561" max="2561" width="12.125" style="1" customWidth="1"/>
    <col min="2562" max="2562" width="11.875" style="1" customWidth="1"/>
    <col min="2563" max="2563" width="12.375" style="1" customWidth="1"/>
    <col min="2564" max="2565" width="11.875" style="1" customWidth="1"/>
    <col min="2566" max="2813" width="9.125" style="1"/>
    <col min="2814" max="2814" width="13.125" style="1" customWidth="1"/>
    <col min="2815" max="2815" width="25.75" style="1" customWidth="1"/>
    <col min="2816" max="2816" width="19.25" style="1" customWidth="1"/>
    <col min="2817" max="2817" width="12.125" style="1" customWidth="1"/>
    <col min="2818" max="2818" width="11.875" style="1" customWidth="1"/>
    <col min="2819" max="2819" width="12.375" style="1" customWidth="1"/>
    <col min="2820" max="2821" width="11.875" style="1" customWidth="1"/>
    <col min="2822" max="3069" width="9.125" style="1"/>
    <col min="3070" max="3070" width="13.125" style="1" customWidth="1"/>
    <col min="3071" max="3071" width="25.75" style="1" customWidth="1"/>
    <col min="3072" max="3072" width="19.25" style="1" customWidth="1"/>
    <col min="3073" max="3073" width="12.125" style="1" customWidth="1"/>
    <col min="3074" max="3074" width="11.875" style="1" customWidth="1"/>
    <col min="3075" max="3075" width="12.375" style="1" customWidth="1"/>
    <col min="3076" max="3077" width="11.875" style="1" customWidth="1"/>
    <col min="3078" max="3325" width="9.125" style="1"/>
    <col min="3326" max="3326" width="13.125" style="1" customWidth="1"/>
    <col min="3327" max="3327" width="25.75" style="1" customWidth="1"/>
    <col min="3328" max="3328" width="19.25" style="1" customWidth="1"/>
    <col min="3329" max="3329" width="12.125" style="1" customWidth="1"/>
    <col min="3330" max="3330" width="11.875" style="1" customWidth="1"/>
    <col min="3331" max="3331" width="12.375" style="1" customWidth="1"/>
    <col min="3332" max="3333" width="11.875" style="1" customWidth="1"/>
    <col min="3334" max="3581" width="9.125" style="1"/>
    <col min="3582" max="3582" width="13.125" style="1" customWidth="1"/>
    <col min="3583" max="3583" width="25.75" style="1" customWidth="1"/>
    <col min="3584" max="3584" width="19.25" style="1" customWidth="1"/>
    <col min="3585" max="3585" width="12.125" style="1" customWidth="1"/>
    <col min="3586" max="3586" width="11.875" style="1" customWidth="1"/>
    <col min="3587" max="3587" width="12.375" style="1" customWidth="1"/>
    <col min="3588" max="3589" width="11.875" style="1" customWidth="1"/>
    <col min="3590" max="3837" width="9.125" style="1"/>
    <col min="3838" max="3838" width="13.125" style="1" customWidth="1"/>
    <col min="3839" max="3839" width="25.75" style="1" customWidth="1"/>
    <col min="3840" max="3840" width="19.25" style="1" customWidth="1"/>
    <col min="3841" max="3841" width="12.125" style="1" customWidth="1"/>
    <col min="3842" max="3842" width="11.875" style="1" customWidth="1"/>
    <col min="3843" max="3843" width="12.375" style="1" customWidth="1"/>
    <col min="3844" max="3845" width="11.875" style="1" customWidth="1"/>
    <col min="3846" max="4093" width="9.125" style="1"/>
    <col min="4094" max="4094" width="13.125" style="1" customWidth="1"/>
    <col min="4095" max="4095" width="25.75" style="1" customWidth="1"/>
    <col min="4096" max="4096" width="19.25" style="1" customWidth="1"/>
    <col min="4097" max="4097" width="12.125" style="1" customWidth="1"/>
    <col min="4098" max="4098" width="11.875" style="1" customWidth="1"/>
    <col min="4099" max="4099" width="12.375" style="1" customWidth="1"/>
    <col min="4100" max="4101" width="11.875" style="1" customWidth="1"/>
    <col min="4102" max="4349" width="9.125" style="1"/>
    <col min="4350" max="4350" width="13.125" style="1" customWidth="1"/>
    <col min="4351" max="4351" width="25.75" style="1" customWidth="1"/>
    <col min="4352" max="4352" width="19.25" style="1" customWidth="1"/>
    <col min="4353" max="4353" width="12.125" style="1" customWidth="1"/>
    <col min="4354" max="4354" width="11.875" style="1" customWidth="1"/>
    <col min="4355" max="4355" width="12.375" style="1" customWidth="1"/>
    <col min="4356" max="4357" width="11.875" style="1" customWidth="1"/>
    <col min="4358" max="4605" width="9.125" style="1"/>
    <col min="4606" max="4606" width="13.125" style="1" customWidth="1"/>
    <col min="4607" max="4607" width="25.75" style="1" customWidth="1"/>
    <col min="4608" max="4608" width="19.25" style="1" customWidth="1"/>
    <col min="4609" max="4609" width="12.125" style="1" customWidth="1"/>
    <col min="4610" max="4610" width="11.875" style="1" customWidth="1"/>
    <col min="4611" max="4611" width="12.375" style="1" customWidth="1"/>
    <col min="4612" max="4613" width="11.875" style="1" customWidth="1"/>
    <col min="4614" max="4861" width="9.125" style="1"/>
    <col min="4862" max="4862" width="13.125" style="1" customWidth="1"/>
    <col min="4863" max="4863" width="25.75" style="1" customWidth="1"/>
    <col min="4864" max="4864" width="19.25" style="1" customWidth="1"/>
    <col min="4865" max="4865" width="12.125" style="1" customWidth="1"/>
    <col min="4866" max="4866" width="11.875" style="1" customWidth="1"/>
    <col min="4867" max="4867" width="12.375" style="1" customWidth="1"/>
    <col min="4868" max="4869" width="11.875" style="1" customWidth="1"/>
    <col min="4870" max="5117" width="9.125" style="1"/>
    <col min="5118" max="5118" width="13.125" style="1" customWidth="1"/>
    <col min="5119" max="5119" width="25.75" style="1" customWidth="1"/>
    <col min="5120" max="5120" width="19.25" style="1" customWidth="1"/>
    <col min="5121" max="5121" width="12.125" style="1" customWidth="1"/>
    <col min="5122" max="5122" width="11.875" style="1" customWidth="1"/>
    <col min="5123" max="5123" width="12.375" style="1" customWidth="1"/>
    <col min="5124" max="5125" width="11.875" style="1" customWidth="1"/>
    <col min="5126" max="5373" width="9.125" style="1"/>
    <col min="5374" max="5374" width="13.125" style="1" customWidth="1"/>
    <col min="5375" max="5375" width="25.75" style="1" customWidth="1"/>
    <col min="5376" max="5376" width="19.25" style="1" customWidth="1"/>
    <col min="5377" max="5377" width="12.125" style="1" customWidth="1"/>
    <col min="5378" max="5378" width="11.875" style="1" customWidth="1"/>
    <col min="5379" max="5379" width="12.375" style="1" customWidth="1"/>
    <col min="5380" max="5381" width="11.875" style="1" customWidth="1"/>
    <col min="5382" max="5629" width="9.125" style="1"/>
    <col min="5630" max="5630" width="13.125" style="1" customWidth="1"/>
    <col min="5631" max="5631" width="25.75" style="1" customWidth="1"/>
    <col min="5632" max="5632" width="19.25" style="1" customWidth="1"/>
    <col min="5633" max="5633" width="12.125" style="1" customWidth="1"/>
    <col min="5634" max="5634" width="11.875" style="1" customWidth="1"/>
    <col min="5635" max="5635" width="12.375" style="1" customWidth="1"/>
    <col min="5636" max="5637" width="11.875" style="1" customWidth="1"/>
    <col min="5638" max="5885" width="9.125" style="1"/>
    <col min="5886" max="5886" width="13.125" style="1" customWidth="1"/>
    <col min="5887" max="5887" width="25.75" style="1" customWidth="1"/>
    <col min="5888" max="5888" width="19.25" style="1" customWidth="1"/>
    <col min="5889" max="5889" width="12.125" style="1" customWidth="1"/>
    <col min="5890" max="5890" width="11.875" style="1" customWidth="1"/>
    <col min="5891" max="5891" width="12.375" style="1" customWidth="1"/>
    <col min="5892" max="5893" width="11.875" style="1" customWidth="1"/>
    <col min="5894" max="6141" width="9.125" style="1"/>
    <col min="6142" max="6142" width="13.125" style="1" customWidth="1"/>
    <col min="6143" max="6143" width="25.75" style="1" customWidth="1"/>
    <col min="6144" max="6144" width="19.25" style="1" customWidth="1"/>
    <col min="6145" max="6145" width="12.125" style="1" customWidth="1"/>
    <col min="6146" max="6146" width="11.875" style="1" customWidth="1"/>
    <col min="6147" max="6147" width="12.375" style="1" customWidth="1"/>
    <col min="6148" max="6149" width="11.875" style="1" customWidth="1"/>
    <col min="6150" max="6397" width="9.125" style="1"/>
    <col min="6398" max="6398" width="13.125" style="1" customWidth="1"/>
    <col min="6399" max="6399" width="25.75" style="1" customWidth="1"/>
    <col min="6400" max="6400" width="19.25" style="1" customWidth="1"/>
    <col min="6401" max="6401" width="12.125" style="1" customWidth="1"/>
    <col min="6402" max="6402" width="11.875" style="1" customWidth="1"/>
    <col min="6403" max="6403" width="12.375" style="1" customWidth="1"/>
    <col min="6404" max="6405" width="11.875" style="1" customWidth="1"/>
    <col min="6406" max="6653" width="9.125" style="1"/>
    <col min="6654" max="6654" width="13.125" style="1" customWidth="1"/>
    <col min="6655" max="6655" width="25.75" style="1" customWidth="1"/>
    <col min="6656" max="6656" width="19.25" style="1" customWidth="1"/>
    <col min="6657" max="6657" width="12.125" style="1" customWidth="1"/>
    <col min="6658" max="6658" width="11.875" style="1" customWidth="1"/>
    <col min="6659" max="6659" width="12.375" style="1" customWidth="1"/>
    <col min="6660" max="6661" width="11.875" style="1" customWidth="1"/>
    <col min="6662" max="6909" width="9.125" style="1"/>
    <col min="6910" max="6910" width="13.125" style="1" customWidth="1"/>
    <col min="6911" max="6911" width="25.75" style="1" customWidth="1"/>
    <col min="6912" max="6912" width="19.25" style="1" customWidth="1"/>
    <col min="6913" max="6913" width="12.125" style="1" customWidth="1"/>
    <col min="6914" max="6914" width="11.875" style="1" customWidth="1"/>
    <col min="6915" max="6915" width="12.375" style="1" customWidth="1"/>
    <col min="6916" max="6917" width="11.875" style="1" customWidth="1"/>
    <col min="6918" max="7165" width="9.125" style="1"/>
    <col min="7166" max="7166" width="13.125" style="1" customWidth="1"/>
    <col min="7167" max="7167" width="25.75" style="1" customWidth="1"/>
    <col min="7168" max="7168" width="19.25" style="1" customWidth="1"/>
    <col min="7169" max="7169" width="12.125" style="1" customWidth="1"/>
    <col min="7170" max="7170" width="11.875" style="1" customWidth="1"/>
    <col min="7171" max="7171" width="12.375" style="1" customWidth="1"/>
    <col min="7172" max="7173" width="11.875" style="1" customWidth="1"/>
    <col min="7174" max="7421" width="9.125" style="1"/>
    <col min="7422" max="7422" width="13.125" style="1" customWidth="1"/>
    <col min="7423" max="7423" width="25.75" style="1" customWidth="1"/>
    <col min="7424" max="7424" width="19.25" style="1" customWidth="1"/>
    <col min="7425" max="7425" width="12.125" style="1" customWidth="1"/>
    <col min="7426" max="7426" width="11.875" style="1" customWidth="1"/>
    <col min="7427" max="7427" width="12.375" style="1" customWidth="1"/>
    <col min="7428" max="7429" width="11.875" style="1" customWidth="1"/>
    <col min="7430" max="7677" width="9.125" style="1"/>
    <col min="7678" max="7678" width="13.125" style="1" customWidth="1"/>
    <col min="7679" max="7679" width="25.75" style="1" customWidth="1"/>
    <col min="7680" max="7680" width="19.25" style="1" customWidth="1"/>
    <col min="7681" max="7681" width="12.125" style="1" customWidth="1"/>
    <col min="7682" max="7682" width="11.875" style="1" customWidth="1"/>
    <col min="7683" max="7683" width="12.375" style="1" customWidth="1"/>
    <col min="7684" max="7685" width="11.875" style="1" customWidth="1"/>
    <col min="7686" max="7933" width="9.125" style="1"/>
    <col min="7934" max="7934" width="13.125" style="1" customWidth="1"/>
    <col min="7935" max="7935" width="25.75" style="1" customWidth="1"/>
    <col min="7936" max="7936" width="19.25" style="1" customWidth="1"/>
    <col min="7937" max="7937" width="12.125" style="1" customWidth="1"/>
    <col min="7938" max="7938" width="11.875" style="1" customWidth="1"/>
    <col min="7939" max="7939" width="12.375" style="1" customWidth="1"/>
    <col min="7940" max="7941" width="11.875" style="1" customWidth="1"/>
    <col min="7942" max="8189" width="9.125" style="1"/>
    <col min="8190" max="8190" width="13.125" style="1" customWidth="1"/>
    <col min="8191" max="8191" width="25.75" style="1" customWidth="1"/>
    <col min="8192" max="8192" width="19.25" style="1" customWidth="1"/>
    <col min="8193" max="8193" width="12.125" style="1" customWidth="1"/>
    <col min="8194" max="8194" width="11.875" style="1" customWidth="1"/>
    <col min="8195" max="8195" width="12.375" style="1" customWidth="1"/>
    <col min="8196" max="8197" width="11.875" style="1" customWidth="1"/>
    <col min="8198" max="8445" width="9.125" style="1"/>
    <col min="8446" max="8446" width="13.125" style="1" customWidth="1"/>
    <col min="8447" max="8447" width="25.75" style="1" customWidth="1"/>
    <col min="8448" max="8448" width="19.25" style="1" customWidth="1"/>
    <col min="8449" max="8449" width="12.125" style="1" customWidth="1"/>
    <col min="8450" max="8450" width="11.875" style="1" customWidth="1"/>
    <col min="8451" max="8451" width="12.375" style="1" customWidth="1"/>
    <col min="8452" max="8453" width="11.875" style="1" customWidth="1"/>
    <col min="8454" max="8701" width="9.125" style="1"/>
    <col min="8702" max="8702" width="13.125" style="1" customWidth="1"/>
    <col min="8703" max="8703" width="25.75" style="1" customWidth="1"/>
    <col min="8704" max="8704" width="19.25" style="1" customWidth="1"/>
    <col min="8705" max="8705" width="12.125" style="1" customWidth="1"/>
    <col min="8706" max="8706" width="11.875" style="1" customWidth="1"/>
    <col min="8707" max="8707" width="12.375" style="1" customWidth="1"/>
    <col min="8708" max="8709" width="11.875" style="1" customWidth="1"/>
    <col min="8710" max="8957" width="9.125" style="1"/>
    <col min="8958" max="8958" width="13.125" style="1" customWidth="1"/>
    <col min="8959" max="8959" width="25.75" style="1" customWidth="1"/>
    <col min="8960" max="8960" width="19.25" style="1" customWidth="1"/>
    <col min="8961" max="8961" width="12.125" style="1" customWidth="1"/>
    <col min="8962" max="8962" width="11.875" style="1" customWidth="1"/>
    <col min="8963" max="8963" width="12.375" style="1" customWidth="1"/>
    <col min="8964" max="8965" width="11.875" style="1" customWidth="1"/>
    <col min="8966" max="9213" width="9.125" style="1"/>
    <col min="9214" max="9214" width="13.125" style="1" customWidth="1"/>
    <col min="9215" max="9215" width="25.75" style="1" customWidth="1"/>
    <col min="9216" max="9216" width="19.25" style="1" customWidth="1"/>
    <col min="9217" max="9217" width="12.125" style="1" customWidth="1"/>
    <col min="9218" max="9218" width="11.875" style="1" customWidth="1"/>
    <col min="9219" max="9219" width="12.375" style="1" customWidth="1"/>
    <col min="9220" max="9221" width="11.875" style="1" customWidth="1"/>
    <col min="9222" max="9469" width="9.125" style="1"/>
    <col min="9470" max="9470" width="13.125" style="1" customWidth="1"/>
    <col min="9471" max="9471" width="25.75" style="1" customWidth="1"/>
    <col min="9472" max="9472" width="19.25" style="1" customWidth="1"/>
    <col min="9473" max="9473" width="12.125" style="1" customWidth="1"/>
    <col min="9474" max="9474" width="11.875" style="1" customWidth="1"/>
    <col min="9475" max="9475" width="12.375" style="1" customWidth="1"/>
    <col min="9476" max="9477" width="11.875" style="1" customWidth="1"/>
    <col min="9478" max="9725" width="9.125" style="1"/>
    <col min="9726" max="9726" width="13.125" style="1" customWidth="1"/>
    <col min="9727" max="9727" width="25.75" style="1" customWidth="1"/>
    <col min="9728" max="9728" width="19.25" style="1" customWidth="1"/>
    <col min="9729" max="9729" width="12.125" style="1" customWidth="1"/>
    <col min="9730" max="9730" width="11.875" style="1" customWidth="1"/>
    <col min="9731" max="9731" width="12.375" style="1" customWidth="1"/>
    <col min="9732" max="9733" width="11.875" style="1" customWidth="1"/>
    <col min="9734" max="9981" width="9.125" style="1"/>
    <col min="9982" max="9982" width="13.125" style="1" customWidth="1"/>
    <col min="9983" max="9983" width="25.75" style="1" customWidth="1"/>
    <col min="9984" max="9984" width="19.25" style="1" customWidth="1"/>
    <col min="9985" max="9985" width="12.125" style="1" customWidth="1"/>
    <col min="9986" max="9986" width="11.875" style="1" customWidth="1"/>
    <col min="9987" max="9987" width="12.375" style="1" customWidth="1"/>
    <col min="9988" max="9989" width="11.875" style="1" customWidth="1"/>
    <col min="9990" max="10237" width="9.125" style="1"/>
    <col min="10238" max="10238" width="13.125" style="1" customWidth="1"/>
    <col min="10239" max="10239" width="25.75" style="1" customWidth="1"/>
    <col min="10240" max="10240" width="19.25" style="1" customWidth="1"/>
    <col min="10241" max="10241" width="12.125" style="1" customWidth="1"/>
    <col min="10242" max="10242" width="11.875" style="1" customWidth="1"/>
    <col min="10243" max="10243" width="12.375" style="1" customWidth="1"/>
    <col min="10244" max="10245" width="11.875" style="1" customWidth="1"/>
    <col min="10246" max="10493" width="9.125" style="1"/>
    <col min="10494" max="10494" width="13.125" style="1" customWidth="1"/>
    <col min="10495" max="10495" width="25.75" style="1" customWidth="1"/>
    <col min="10496" max="10496" width="19.25" style="1" customWidth="1"/>
    <col min="10497" max="10497" width="12.125" style="1" customWidth="1"/>
    <col min="10498" max="10498" width="11.875" style="1" customWidth="1"/>
    <col min="10499" max="10499" width="12.375" style="1" customWidth="1"/>
    <col min="10500" max="10501" width="11.875" style="1" customWidth="1"/>
    <col min="10502" max="10749" width="9.125" style="1"/>
    <col min="10750" max="10750" width="13.125" style="1" customWidth="1"/>
    <col min="10751" max="10751" width="25.75" style="1" customWidth="1"/>
    <col min="10752" max="10752" width="19.25" style="1" customWidth="1"/>
    <col min="10753" max="10753" width="12.125" style="1" customWidth="1"/>
    <col min="10754" max="10754" width="11.875" style="1" customWidth="1"/>
    <col min="10755" max="10755" width="12.375" style="1" customWidth="1"/>
    <col min="10756" max="10757" width="11.875" style="1" customWidth="1"/>
    <col min="10758" max="11005" width="9.125" style="1"/>
    <col min="11006" max="11006" width="13.125" style="1" customWidth="1"/>
    <col min="11007" max="11007" width="25.75" style="1" customWidth="1"/>
    <col min="11008" max="11008" width="19.25" style="1" customWidth="1"/>
    <col min="11009" max="11009" width="12.125" style="1" customWidth="1"/>
    <col min="11010" max="11010" width="11.875" style="1" customWidth="1"/>
    <col min="11011" max="11011" width="12.375" style="1" customWidth="1"/>
    <col min="11012" max="11013" width="11.875" style="1" customWidth="1"/>
    <col min="11014" max="11261" width="9.125" style="1"/>
    <col min="11262" max="11262" width="13.125" style="1" customWidth="1"/>
    <col min="11263" max="11263" width="25.75" style="1" customWidth="1"/>
    <col min="11264" max="11264" width="19.25" style="1" customWidth="1"/>
    <col min="11265" max="11265" width="12.125" style="1" customWidth="1"/>
    <col min="11266" max="11266" width="11.875" style="1" customWidth="1"/>
    <col min="11267" max="11267" width="12.375" style="1" customWidth="1"/>
    <col min="11268" max="11269" width="11.875" style="1" customWidth="1"/>
    <col min="11270" max="11517" width="9.125" style="1"/>
    <col min="11518" max="11518" width="13.125" style="1" customWidth="1"/>
    <col min="11519" max="11519" width="25.75" style="1" customWidth="1"/>
    <col min="11520" max="11520" width="19.25" style="1" customWidth="1"/>
    <col min="11521" max="11521" width="12.125" style="1" customWidth="1"/>
    <col min="11522" max="11522" width="11.875" style="1" customWidth="1"/>
    <col min="11523" max="11523" width="12.375" style="1" customWidth="1"/>
    <col min="11524" max="11525" width="11.875" style="1" customWidth="1"/>
    <col min="11526" max="11773" width="9.125" style="1"/>
    <col min="11774" max="11774" width="13.125" style="1" customWidth="1"/>
    <col min="11775" max="11775" width="25.75" style="1" customWidth="1"/>
    <col min="11776" max="11776" width="19.25" style="1" customWidth="1"/>
    <col min="11777" max="11777" width="12.125" style="1" customWidth="1"/>
    <col min="11778" max="11778" width="11.875" style="1" customWidth="1"/>
    <col min="11779" max="11779" width="12.375" style="1" customWidth="1"/>
    <col min="11780" max="11781" width="11.875" style="1" customWidth="1"/>
    <col min="11782" max="12029" width="9.125" style="1"/>
    <col min="12030" max="12030" width="13.125" style="1" customWidth="1"/>
    <col min="12031" max="12031" width="25.75" style="1" customWidth="1"/>
    <col min="12032" max="12032" width="19.25" style="1" customWidth="1"/>
    <col min="12033" max="12033" width="12.125" style="1" customWidth="1"/>
    <col min="12034" max="12034" width="11.875" style="1" customWidth="1"/>
    <col min="12035" max="12035" width="12.375" style="1" customWidth="1"/>
    <col min="12036" max="12037" width="11.875" style="1" customWidth="1"/>
    <col min="12038" max="12285" width="9.125" style="1"/>
    <col min="12286" max="12286" width="13.125" style="1" customWidth="1"/>
    <col min="12287" max="12287" width="25.75" style="1" customWidth="1"/>
    <col min="12288" max="12288" width="19.25" style="1" customWidth="1"/>
    <col min="12289" max="12289" width="12.125" style="1" customWidth="1"/>
    <col min="12290" max="12290" width="11.875" style="1" customWidth="1"/>
    <col min="12291" max="12291" width="12.375" style="1" customWidth="1"/>
    <col min="12292" max="12293" width="11.875" style="1" customWidth="1"/>
    <col min="12294" max="12541" width="9.125" style="1"/>
    <col min="12542" max="12542" width="13.125" style="1" customWidth="1"/>
    <col min="12543" max="12543" width="25.75" style="1" customWidth="1"/>
    <col min="12544" max="12544" width="19.25" style="1" customWidth="1"/>
    <col min="12545" max="12545" width="12.125" style="1" customWidth="1"/>
    <col min="12546" max="12546" width="11.875" style="1" customWidth="1"/>
    <col min="12547" max="12547" width="12.375" style="1" customWidth="1"/>
    <col min="12548" max="12549" width="11.875" style="1" customWidth="1"/>
    <col min="12550" max="12797" width="9.125" style="1"/>
    <col min="12798" max="12798" width="13.125" style="1" customWidth="1"/>
    <col min="12799" max="12799" width="25.75" style="1" customWidth="1"/>
    <col min="12800" max="12800" width="19.25" style="1" customWidth="1"/>
    <col min="12801" max="12801" width="12.125" style="1" customWidth="1"/>
    <col min="12802" max="12802" width="11.875" style="1" customWidth="1"/>
    <col min="12803" max="12803" width="12.375" style="1" customWidth="1"/>
    <col min="12804" max="12805" width="11.875" style="1" customWidth="1"/>
    <col min="12806" max="13053" width="9.125" style="1"/>
    <col min="13054" max="13054" width="13.125" style="1" customWidth="1"/>
    <col min="13055" max="13055" width="25.75" style="1" customWidth="1"/>
    <col min="13056" max="13056" width="19.25" style="1" customWidth="1"/>
    <col min="13057" max="13057" width="12.125" style="1" customWidth="1"/>
    <col min="13058" max="13058" width="11.875" style="1" customWidth="1"/>
    <col min="13059" max="13059" width="12.375" style="1" customWidth="1"/>
    <col min="13060" max="13061" width="11.875" style="1" customWidth="1"/>
    <col min="13062" max="13309" width="9.125" style="1"/>
    <col min="13310" max="13310" width="13.125" style="1" customWidth="1"/>
    <col min="13311" max="13311" width="25.75" style="1" customWidth="1"/>
    <col min="13312" max="13312" width="19.25" style="1" customWidth="1"/>
    <col min="13313" max="13313" width="12.125" style="1" customWidth="1"/>
    <col min="13314" max="13314" width="11.875" style="1" customWidth="1"/>
    <col min="13315" max="13315" width="12.375" style="1" customWidth="1"/>
    <col min="13316" max="13317" width="11.875" style="1" customWidth="1"/>
    <col min="13318" max="13565" width="9.125" style="1"/>
    <col min="13566" max="13566" width="13.125" style="1" customWidth="1"/>
    <col min="13567" max="13567" width="25.75" style="1" customWidth="1"/>
    <col min="13568" max="13568" width="19.25" style="1" customWidth="1"/>
    <col min="13569" max="13569" width="12.125" style="1" customWidth="1"/>
    <col min="13570" max="13570" width="11.875" style="1" customWidth="1"/>
    <col min="13571" max="13571" width="12.375" style="1" customWidth="1"/>
    <col min="13572" max="13573" width="11.875" style="1" customWidth="1"/>
    <col min="13574" max="13821" width="9.125" style="1"/>
    <col min="13822" max="13822" width="13.125" style="1" customWidth="1"/>
    <col min="13823" max="13823" width="25.75" style="1" customWidth="1"/>
    <col min="13824" max="13824" width="19.25" style="1" customWidth="1"/>
    <col min="13825" max="13825" width="12.125" style="1" customWidth="1"/>
    <col min="13826" max="13826" width="11.875" style="1" customWidth="1"/>
    <col min="13827" max="13827" width="12.375" style="1" customWidth="1"/>
    <col min="13828" max="13829" width="11.875" style="1" customWidth="1"/>
    <col min="13830" max="14077" width="9.125" style="1"/>
    <col min="14078" max="14078" width="13.125" style="1" customWidth="1"/>
    <col min="14079" max="14079" width="25.75" style="1" customWidth="1"/>
    <col min="14080" max="14080" width="19.25" style="1" customWidth="1"/>
    <col min="14081" max="14081" width="12.125" style="1" customWidth="1"/>
    <col min="14082" max="14082" width="11.875" style="1" customWidth="1"/>
    <col min="14083" max="14083" width="12.375" style="1" customWidth="1"/>
    <col min="14084" max="14085" width="11.875" style="1" customWidth="1"/>
    <col min="14086" max="14333" width="9.125" style="1"/>
    <col min="14334" max="14334" width="13.125" style="1" customWidth="1"/>
    <col min="14335" max="14335" width="25.75" style="1" customWidth="1"/>
    <col min="14336" max="14336" width="19.25" style="1" customWidth="1"/>
    <col min="14337" max="14337" width="12.125" style="1" customWidth="1"/>
    <col min="14338" max="14338" width="11.875" style="1" customWidth="1"/>
    <col min="14339" max="14339" width="12.375" style="1" customWidth="1"/>
    <col min="14340" max="14341" width="11.875" style="1" customWidth="1"/>
    <col min="14342" max="14589" width="9.125" style="1"/>
    <col min="14590" max="14590" width="13.125" style="1" customWidth="1"/>
    <col min="14591" max="14591" width="25.75" style="1" customWidth="1"/>
    <col min="14592" max="14592" width="19.25" style="1" customWidth="1"/>
    <col min="14593" max="14593" width="12.125" style="1" customWidth="1"/>
    <col min="14594" max="14594" width="11.875" style="1" customWidth="1"/>
    <col min="14595" max="14595" width="12.375" style="1" customWidth="1"/>
    <col min="14596" max="14597" width="11.875" style="1" customWidth="1"/>
    <col min="14598" max="14845" width="9.125" style="1"/>
    <col min="14846" max="14846" width="13.125" style="1" customWidth="1"/>
    <col min="14847" max="14847" width="25.75" style="1" customWidth="1"/>
    <col min="14848" max="14848" width="19.25" style="1" customWidth="1"/>
    <col min="14849" max="14849" width="12.125" style="1" customWidth="1"/>
    <col min="14850" max="14850" width="11.875" style="1" customWidth="1"/>
    <col min="14851" max="14851" width="12.375" style="1" customWidth="1"/>
    <col min="14852" max="14853" width="11.875" style="1" customWidth="1"/>
    <col min="14854" max="15101" width="9.125" style="1"/>
    <col min="15102" max="15102" width="13.125" style="1" customWidth="1"/>
    <col min="15103" max="15103" width="25.75" style="1" customWidth="1"/>
    <col min="15104" max="15104" width="19.25" style="1" customWidth="1"/>
    <col min="15105" max="15105" width="12.125" style="1" customWidth="1"/>
    <col min="15106" max="15106" width="11.875" style="1" customWidth="1"/>
    <col min="15107" max="15107" width="12.375" style="1" customWidth="1"/>
    <col min="15108" max="15109" width="11.875" style="1" customWidth="1"/>
    <col min="15110" max="15357" width="9.125" style="1"/>
    <col min="15358" max="15358" width="13.125" style="1" customWidth="1"/>
    <col min="15359" max="15359" width="25.75" style="1" customWidth="1"/>
    <col min="15360" max="15360" width="19.25" style="1" customWidth="1"/>
    <col min="15361" max="15361" width="12.125" style="1" customWidth="1"/>
    <col min="15362" max="15362" width="11.875" style="1" customWidth="1"/>
    <col min="15363" max="15363" width="12.375" style="1" customWidth="1"/>
    <col min="15364" max="15365" width="11.875" style="1" customWidth="1"/>
    <col min="15366" max="15613" width="9.125" style="1"/>
    <col min="15614" max="15614" width="13.125" style="1" customWidth="1"/>
    <col min="15615" max="15615" width="25.75" style="1" customWidth="1"/>
    <col min="15616" max="15616" width="19.25" style="1" customWidth="1"/>
    <col min="15617" max="15617" width="12.125" style="1" customWidth="1"/>
    <col min="15618" max="15618" width="11.875" style="1" customWidth="1"/>
    <col min="15619" max="15619" width="12.375" style="1" customWidth="1"/>
    <col min="15620" max="15621" width="11.875" style="1" customWidth="1"/>
    <col min="15622" max="15869" width="9.125" style="1"/>
    <col min="15870" max="15870" width="13.125" style="1" customWidth="1"/>
    <col min="15871" max="15871" width="25.75" style="1" customWidth="1"/>
    <col min="15872" max="15872" width="19.25" style="1" customWidth="1"/>
    <col min="15873" max="15873" width="12.125" style="1" customWidth="1"/>
    <col min="15874" max="15874" width="11.875" style="1" customWidth="1"/>
    <col min="15875" max="15875" width="12.375" style="1" customWidth="1"/>
    <col min="15876" max="15877" width="11.875" style="1" customWidth="1"/>
    <col min="15878" max="16125" width="9.125" style="1"/>
    <col min="16126" max="16126" width="13.125" style="1" customWidth="1"/>
    <col min="16127" max="16127" width="25.75" style="1" customWidth="1"/>
    <col min="16128" max="16128" width="19.25" style="1" customWidth="1"/>
    <col min="16129" max="16129" width="12.125" style="1" customWidth="1"/>
    <col min="16130" max="16130" width="11.875" style="1" customWidth="1"/>
    <col min="16131" max="16131" width="12.375" style="1" customWidth="1"/>
    <col min="16132" max="16133" width="11.875" style="1" customWidth="1"/>
    <col min="16134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456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651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428" t="s">
        <v>35</v>
      </c>
      <c r="B13" s="378" t="s">
        <v>36</v>
      </c>
      <c r="C13" s="435" t="s">
        <v>37</v>
      </c>
      <c r="D13" s="377">
        <v>44954</v>
      </c>
      <c r="E13" s="377">
        <v>45017</v>
      </c>
    </row>
    <row r="14" spans="1:5">
      <c r="A14" s="247"/>
      <c r="B14" s="238"/>
      <c r="C14" s="159"/>
      <c r="D14" s="237">
        <v>45016</v>
      </c>
      <c r="E14" s="237">
        <v>45107</v>
      </c>
    </row>
    <row r="15" spans="1:5">
      <c r="A15" s="378" t="s">
        <v>47</v>
      </c>
      <c r="B15" s="378" t="s">
        <v>403</v>
      </c>
      <c r="C15" s="207" t="s">
        <v>38</v>
      </c>
      <c r="D15" s="209">
        <v>258</v>
      </c>
      <c r="E15" s="209">
        <v>280</v>
      </c>
    </row>
    <row r="16" spans="1:5">
      <c r="A16" s="247" t="s">
        <v>47</v>
      </c>
      <c r="B16" s="207" t="s">
        <v>403</v>
      </c>
      <c r="C16" s="207" t="s">
        <v>39</v>
      </c>
      <c r="D16" s="209">
        <f>+D15</f>
        <v>258</v>
      </c>
      <c r="E16" s="209">
        <f>+E15</f>
        <v>280</v>
      </c>
    </row>
    <row r="17" spans="1:5">
      <c r="A17" s="247" t="s">
        <v>47</v>
      </c>
      <c r="B17" s="207" t="s">
        <v>403</v>
      </c>
      <c r="C17" s="207" t="s">
        <v>40</v>
      </c>
      <c r="D17" s="209">
        <f>+D15+58</f>
        <v>316</v>
      </c>
      <c r="E17" s="209">
        <f>+E15+68</f>
        <v>348</v>
      </c>
    </row>
    <row r="18" spans="1:5">
      <c r="A18" s="247" t="s">
        <v>47</v>
      </c>
      <c r="B18" s="207" t="s">
        <v>403</v>
      </c>
      <c r="C18" s="207" t="s">
        <v>41</v>
      </c>
      <c r="D18" s="209">
        <f>+D16+58</f>
        <v>316</v>
      </c>
      <c r="E18" s="209">
        <f>+E16+68</f>
        <v>348</v>
      </c>
    </row>
    <row r="19" spans="1:5">
      <c r="A19" s="238" t="s">
        <v>47</v>
      </c>
      <c r="B19" s="238" t="s">
        <v>403</v>
      </c>
      <c r="C19" s="238" t="s">
        <v>42</v>
      </c>
      <c r="D19" s="239">
        <f>+D15</f>
        <v>258</v>
      </c>
      <c r="E19" s="239">
        <f>+E15</f>
        <v>280</v>
      </c>
    </row>
    <row r="20" spans="1:5">
      <c r="A20" s="378" t="s">
        <v>47</v>
      </c>
      <c r="B20" s="378" t="s">
        <v>463</v>
      </c>
      <c r="C20" s="207" t="s">
        <v>38</v>
      </c>
      <c r="D20" s="209">
        <v>303</v>
      </c>
      <c r="E20" s="209">
        <v>330</v>
      </c>
    </row>
    <row r="21" spans="1:5">
      <c r="A21" s="247" t="s">
        <v>47</v>
      </c>
      <c r="B21" s="207" t="s">
        <v>463</v>
      </c>
      <c r="C21" s="207" t="s">
        <v>39</v>
      </c>
      <c r="D21" s="209">
        <f>+D20</f>
        <v>303</v>
      </c>
      <c r="E21" s="209">
        <f>+E20</f>
        <v>330</v>
      </c>
    </row>
    <row r="22" spans="1:5">
      <c r="A22" s="247" t="s">
        <v>47</v>
      </c>
      <c r="B22" s="207" t="s">
        <v>463</v>
      </c>
      <c r="C22" s="207" t="s">
        <v>40</v>
      </c>
      <c r="D22" s="209">
        <f>+D20+58</f>
        <v>361</v>
      </c>
      <c r="E22" s="209">
        <f>+E20+68</f>
        <v>398</v>
      </c>
    </row>
    <row r="23" spans="1:5">
      <c r="A23" s="247" t="s">
        <v>47</v>
      </c>
      <c r="B23" s="207" t="s">
        <v>463</v>
      </c>
      <c r="C23" s="207" t="s">
        <v>41</v>
      </c>
      <c r="D23" s="209">
        <f>+D20+58</f>
        <v>361</v>
      </c>
      <c r="E23" s="209">
        <f>+E20+68</f>
        <v>398</v>
      </c>
    </row>
    <row r="24" spans="1:5">
      <c r="A24" s="238" t="s">
        <v>47</v>
      </c>
      <c r="B24" s="238" t="s">
        <v>463</v>
      </c>
      <c r="C24" s="238" t="s">
        <v>42</v>
      </c>
      <c r="D24" s="239">
        <f>+D20</f>
        <v>303</v>
      </c>
      <c r="E24" s="239">
        <f>+E20</f>
        <v>330</v>
      </c>
    </row>
    <row r="26" spans="1:5" ht="16.3">
      <c r="A26" s="436" t="s">
        <v>648</v>
      </c>
    </row>
    <row r="27" spans="1:5" ht="16.3">
      <c r="A27" s="439" t="s">
        <v>649</v>
      </c>
    </row>
    <row r="28" spans="1:5" ht="16.3">
      <c r="A28" s="440" t="s">
        <v>650</v>
      </c>
    </row>
    <row r="29" spans="1:5" ht="16.3">
      <c r="A29" s="437" t="s">
        <v>644</v>
      </c>
    </row>
    <row r="30" spans="1:5" ht="16.3">
      <c r="A30" s="437" t="s">
        <v>457</v>
      </c>
    </row>
    <row r="31" spans="1:5" ht="16.3">
      <c r="A31" s="438" t="s">
        <v>458</v>
      </c>
    </row>
    <row r="33" spans="1:2" ht="14.3">
      <c r="A33" s="364" t="s">
        <v>652</v>
      </c>
      <c r="B33" s="36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opLeftCell="A4" workbookViewId="0">
      <selection activeCell="C30" sqref="C30"/>
    </sheetView>
  </sheetViews>
  <sheetFormatPr defaultColWidth="9.125" defaultRowHeight="12.9"/>
  <cols>
    <col min="1" max="1" width="17.375" style="1" customWidth="1"/>
    <col min="2" max="2" width="21.25" style="1" customWidth="1"/>
    <col min="3" max="3" width="20" style="1" customWidth="1"/>
    <col min="4" max="7" width="13" style="1" customWidth="1"/>
    <col min="8" max="8" width="11.25" style="1" customWidth="1"/>
    <col min="9" max="16384" width="9.125" style="1"/>
  </cols>
  <sheetData>
    <row r="2" spans="1:5">
      <c r="A2" s="1" t="s">
        <v>20</v>
      </c>
      <c r="B2" s="1" t="s">
        <v>21</v>
      </c>
    </row>
    <row r="3" spans="1:5">
      <c r="A3" s="1" t="s">
        <v>22</v>
      </c>
      <c r="B3" s="1" t="s">
        <v>229</v>
      </c>
    </row>
    <row r="4" spans="1:5">
      <c r="A4" s="1" t="s">
        <v>23</v>
      </c>
      <c r="B4" s="1" t="s">
        <v>459</v>
      </c>
    </row>
    <row r="5" spans="1:5">
      <c r="A5" s="1" t="s">
        <v>24</v>
      </c>
      <c r="B5" s="1" t="s">
        <v>25</v>
      </c>
    </row>
    <row r="6" spans="1:5">
      <c r="A6" s="1" t="s">
        <v>26</v>
      </c>
      <c r="B6" s="1" t="s">
        <v>27</v>
      </c>
    </row>
    <row r="7" spans="1:5">
      <c r="A7" s="1" t="s">
        <v>28</v>
      </c>
      <c r="B7" s="1" t="s">
        <v>651</v>
      </c>
    </row>
    <row r="8" spans="1:5">
      <c r="A8" s="1" t="s">
        <v>29</v>
      </c>
      <c r="B8" s="1" t="s">
        <v>30</v>
      </c>
    </row>
    <row r="9" spans="1:5" ht="14.3">
      <c r="A9" s="1" t="s">
        <v>31</v>
      </c>
      <c r="B9" s="29" t="s">
        <v>32</v>
      </c>
    </row>
    <row r="10" spans="1:5">
      <c r="A10" s="1" t="s">
        <v>33</v>
      </c>
      <c r="B10" s="1" t="s">
        <v>34</v>
      </c>
    </row>
    <row r="12" spans="1:5">
      <c r="A12" s="428" t="s">
        <v>35</v>
      </c>
      <c r="B12" s="378" t="s">
        <v>36</v>
      </c>
      <c r="C12" s="435" t="s">
        <v>37</v>
      </c>
      <c r="D12" s="377">
        <v>44954</v>
      </c>
      <c r="E12" s="377">
        <v>45017</v>
      </c>
    </row>
    <row r="13" spans="1:5">
      <c r="A13" s="247"/>
      <c r="B13" s="238"/>
      <c r="C13" s="159"/>
      <c r="D13" s="237">
        <v>45016</v>
      </c>
      <c r="E13" s="237">
        <v>45107</v>
      </c>
    </row>
    <row r="14" spans="1:5">
      <c r="A14" s="378" t="s">
        <v>47</v>
      </c>
      <c r="B14" s="378" t="s">
        <v>464</v>
      </c>
      <c r="C14" s="378" t="s">
        <v>38</v>
      </c>
      <c r="D14" s="209">
        <v>186</v>
      </c>
      <c r="E14" s="209">
        <v>211</v>
      </c>
    </row>
    <row r="15" spans="1:5">
      <c r="A15" s="247" t="s">
        <v>47</v>
      </c>
      <c r="B15" s="207" t="s">
        <v>464</v>
      </c>
      <c r="C15" s="207" t="s">
        <v>39</v>
      </c>
      <c r="D15" s="209">
        <f>+D14</f>
        <v>186</v>
      </c>
      <c r="E15" s="209">
        <f>+E14</f>
        <v>211</v>
      </c>
    </row>
    <row r="16" spans="1:5">
      <c r="A16" s="247" t="s">
        <v>47</v>
      </c>
      <c r="B16" s="207" t="s">
        <v>464</v>
      </c>
      <c r="C16" s="207" t="s">
        <v>40</v>
      </c>
      <c r="D16" s="209">
        <f>+D14+54</f>
        <v>240</v>
      </c>
      <c r="E16" s="209">
        <f>+E14+58</f>
        <v>269</v>
      </c>
    </row>
    <row r="17" spans="1:5">
      <c r="A17" s="247" t="s">
        <v>47</v>
      </c>
      <c r="B17" s="207" t="s">
        <v>464</v>
      </c>
      <c r="C17" s="207" t="s">
        <v>41</v>
      </c>
      <c r="D17" s="209">
        <f>+D14+54</f>
        <v>240</v>
      </c>
      <c r="E17" s="209">
        <f>+E14+58</f>
        <v>269</v>
      </c>
    </row>
    <row r="18" spans="1:5">
      <c r="A18" s="238" t="s">
        <v>47</v>
      </c>
      <c r="B18" s="238" t="s">
        <v>464</v>
      </c>
      <c r="C18" s="238" t="s">
        <v>42</v>
      </c>
      <c r="D18" s="239">
        <f>+D14</f>
        <v>186</v>
      </c>
      <c r="E18" s="239">
        <f>+E14</f>
        <v>211</v>
      </c>
    </row>
    <row r="19" spans="1:5">
      <c r="A19" s="378" t="s">
        <v>47</v>
      </c>
      <c r="B19" s="378" t="s">
        <v>465</v>
      </c>
      <c r="C19" s="378" t="s">
        <v>38</v>
      </c>
      <c r="D19" s="209">
        <v>220</v>
      </c>
      <c r="E19" s="209">
        <v>249</v>
      </c>
    </row>
    <row r="20" spans="1:5">
      <c r="A20" s="247" t="s">
        <v>47</v>
      </c>
      <c r="B20" s="207" t="s">
        <v>465</v>
      </c>
      <c r="C20" s="207" t="s">
        <v>39</v>
      </c>
      <c r="D20" s="209">
        <f>+D19</f>
        <v>220</v>
      </c>
      <c r="E20" s="209">
        <f>+E19</f>
        <v>249</v>
      </c>
    </row>
    <row r="21" spans="1:5">
      <c r="A21" s="247" t="s">
        <v>47</v>
      </c>
      <c r="B21" s="207" t="s">
        <v>465</v>
      </c>
      <c r="C21" s="207" t="s">
        <v>40</v>
      </c>
      <c r="D21" s="209">
        <f>+D19+54</f>
        <v>274</v>
      </c>
      <c r="E21" s="209">
        <f>+E19+58</f>
        <v>307</v>
      </c>
    </row>
    <row r="22" spans="1:5">
      <c r="A22" s="247" t="s">
        <v>47</v>
      </c>
      <c r="B22" s="207" t="s">
        <v>465</v>
      </c>
      <c r="C22" s="207" t="s">
        <v>41</v>
      </c>
      <c r="D22" s="209">
        <f>+D19+54</f>
        <v>274</v>
      </c>
      <c r="E22" s="209">
        <f>+E19+58</f>
        <v>307</v>
      </c>
    </row>
    <row r="23" spans="1:5">
      <c r="A23" s="238" t="s">
        <v>47</v>
      </c>
      <c r="B23" s="238" t="s">
        <v>465</v>
      </c>
      <c r="C23" s="238" t="s">
        <v>42</v>
      </c>
      <c r="D23" s="239">
        <f>+D19</f>
        <v>220</v>
      </c>
      <c r="E23" s="239">
        <f>+E19</f>
        <v>249</v>
      </c>
    </row>
    <row r="24" spans="1:5">
      <c r="A24" s="378" t="s">
        <v>47</v>
      </c>
      <c r="B24" s="378" t="s">
        <v>645</v>
      </c>
      <c r="C24" s="207" t="s">
        <v>46</v>
      </c>
      <c r="D24" s="209">
        <v>303</v>
      </c>
      <c r="E24" s="209">
        <v>340</v>
      </c>
    </row>
    <row r="25" spans="1:5">
      <c r="A25" s="247" t="s">
        <v>47</v>
      </c>
      <c r="B25" s="207" t="s">
        <v>645</v>
      </c>
      <c r="C25" s="207" t="s">
        <v>199</v>
      </c>
      <c r="D25" s="209">
        <f>+D24</f>
        <v>303</v>
      </c>
      <c r="E25" s="209">
        <f>+E24</f>
        <v>340</v>
      </c>
    </row>
    <row r="26" spans="1:5">
      <c r="A26" s="247" t="s">
        <v>47</v>
      </c>
      <c r="B26" s="207" t="s">
        <v>645</v>
      </c>
      <c r="C26" s="207" t="s">
        <v>163</v>
      </c>
      <c r="D26" s="209">
        <f>+D24+54+54</f>
        <v>411</v>
      </c>
      <c r="E26" s="209">
        <f>+E24+58+58</f>
        <v>456</v>
      </c>
    </row>
    <row r="27" spans="1:5">
      <c r="A27" s="396" t="s">
        <v>47</v>
      </c>
      <c r="B27" s="238" t="s">
        <v>645</v>
      </c>
      <c r="C27" s="238" t="s">
        <v>50</v>
      </c>
      <c r="D27" s="239">
        <f>+D24</f>
        <v>303</v>
      </c>
      <c r="E27" s="239">
        <f>+E24</f>
        <v>340</v>
      </c>
    </row>
    <row r="28" spans="1:5" ht="16.3">
      <c r="A28" s="436" t="s">
        <v>648</v>
      </c>
    </row>
    <row r="29" spans="1:5" ht="16.3">
      <c r="A29" s="436" t="s">
        <v>649</v>
      </c>
    </row>
    <row r="30" spans="1:5" ht="16.3">
      <c r="A30" s="436" t="s">
        <v>650</v>
      </c>
    </row>
    <row r="31" spans="1:5" ht="16.3">
      <c r="A31" s="437" t="s">
        <v>646</v>
      </c>
    </row>
    <row r="32" spans="1:5" ht="16.3">
      <c r="A32" s="437" t="s">
        <v>647</v>
      </c>
    </row>
    <row r="33" spans="1:2" ht="16.3">
      <c r="A33" s="438" t="s">
        <v>458</v>
      </c>
    </row>
    <row r="35" spans="1:2">
      <c r="A35" s="252"/>
    </row>
    <row r="36" spans="1:2">
      <c r="A36" s="252"/>
    </row>
    <row r="38" spans="1:2" ht="14.3">
      <c r="A38" s="364" t="s">
        <v>652</v>
      </c>
      <c r="B38" s="36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3"/>
  <sheetViews>
    <sheetView topLeftCell="A4" workbookViewId="0">
      <selection activeCell="C30" sqref="C30"/>
    </sheetView>
  </sheetViews>
  <sheetFormatPr defaultRowHeight="12.9"/>
  <cols>
    <col min="1" max="1" width="17" style="1" customWidth="1"/>
    <col min="2" max="2" width="22.625" style="1" customWidth="1"/>
    <col min="3" max="3" width="19.375" style="1" customWidth="1"/>
    <col min="4" max="4" width="11.125" style="34" customWidth="1"/>
    <col min="5" max="6" width="11.125" style="1" customWidth="1"/>
    <col min="7" max="8" width="12.25" style="1" customWidth="1"/>
    <col min="9" max="256" width="9.125" style="1"/>
    <col min="257" max="257" width="13.125" style="1" customWidth="1"/>
    <col min="258" max="258" width="27.375" style="1" customWidth="1"/>
    <col min="259" max="259" width="18.25" style="1" customWidth="1"/>
    <col min="260" max="261" width="10.625" style="1" customWidth="1"/>
    <col min="262" max="262" width="11.75" style="1" customWidth="1"/>
    <col min="263" max="264" width="12.25" style="1" customWidth="1"/>
    <col min="265" max="512" width="9.125" style="1"/>
    <col min="513" max="513" width="13.125" style="1" customWidth="1"/>
    <col min="514" max="514" width="27.375" style="1" customWidth="1"/>
    <col min="515" max="515" width="18.25" style="1" customWidth="1"/>
    <col min="516" max="517" width="10.625" style="1" customWidth="1"/>
    <col min="518" max="518" width="11.75" style="1" customWidth="1"/>
    <col min="519" max="520" width="12.25" style="1" customWidth="1"/>
    <col min="521" max="768" width="9.125" style="1"/>
    <col min="769" max="769" width="13.125" style="1" customWidth="1"/>
    <col min="770" max="770" width="27.375" style="1" customWidth="1"/>
    <col min="771" max="771" width="18.25" style="1" customWidth="1"/>
    <col min="772" max="773" width="10.625" style="1" customWidth="1"/>
    <col min="774" max="774" width="11.75" style="1" customWidth="1"/>
    <col min="775" max="776" width="12.25" style="1" customWidth="1"/>
    <col min="777" max="1024" width="9.125" style="1"/>
    <col min="1025" max="1025" width="13.125" style="1" customWidth="1"/>
    <col min="1026" max="1026" width="27.375" style="1" customWidth="1"/>
    <col min="1027" max="1027" width="18.25" style="1" customWidth="1"/>
    <col min="1028" max="1029" width="10.625" style="1" customWidth="1"/>
    <col min="1030" max="1030" width="11.75" style="1" customWidth="1"/>
    <col min="1031" max="1032" width="12.25" style="1" customWidth="1"/>
    <col min="1033" max="1280" width="9.125" style="1"/>
    <col min="1281" max="1281" width="13.125" style="1" customWidth="1"/>
    <col min="1282" max="1282" width="27.375" style="1" customWidth="1"/>
    <col min="1283" max="1283" width="18.25" style="1" customWidth="1"/>
    <col min="1284" max="1285" width="10.625" style="1" customWidth="1"/>
    <col min="1286" max="1286" width="11.75" style="1" customWidth="1"/>
    <col min="1287" max="1288" width="12.25" style="1" customWidth="1"/>
    <col min="1289" max="1536" width="9.125" style="1"/>
    <col min="1537" max="1537" width="13.125" style="1" customWidth="1"/>
    <col min="1538" max="1538" width="27.375" style="1" customWidth="1"/>
    <col min="1539" max="1539" width="18.25" style="1" customWidth="1"/>
    <col min="1540" max="1541" width="10.625" style="1" customWidth="1"/>
    <col min="1542" max="1542" width="11.75" style="1" customWidth="1"/>
    <col min="1543" max="1544" width="12.25" style="1" customWidth="1"/>
    <col min="1545" max="1792" width="9.125" style="1"/>
    <col min="1793" max="1793" width="13.125" style="1" customWidth="1"/>
    <col min="1794" max="1794" width="27.375" style="1" customWidth="1"/>
    <col min="1795" max="1795" width="18.25" style="1" customWidth="1"/>
    <col min="1796" max="1797" width="10.625" style="1" customWidth="1"/>
    <col min="1798" max="1798" width="11.75" style="1" customWidth="1"/>
    <col min="1799" max="1800" width="12.25" style="1" customWidth="1"/>
    <col min="1801" max="2048" width="9.125" style="1"/>
    <col min="2049" max="2049" width="13.125" style="1" customWidth="1"/>
    <col min="2050" max="2050" width="27.375" style="1" customWidth="1"/>
    <col min="2051" max="2051" width="18.25" style="1" customWidth="1"/>
    <col min="2052" max="2053" width="10.625" style="1" customWidth="1"/>
    <col min="2054" max="2054" width="11.75" style="1" customWidth="1"/>
    <col min="2055" max="2056" width="12.25" style="1" customWidth="1"/>
    <col min="2057" max="2304" width="9.125" style="1"/>
    <col min="2305" max="2305" width="13.125" style="1" customWidth="1"/>
    <col min="2306" max="2306" width="27.375" style="1" customWidth="1"/>
    <col min="2307" max="2307" width="18.25" style="1" customWidth="1"/>
    <col min="2308" max="2309" width="10.625" style="1" customWidth="1"/>
    <col min="2310" max="2310" width="11.75" style="1" customWidth="1"/>
    <col min="2311" max="2312" width="12.25" style="1" customWidth="1"/>
    <col min="2313" max="2560" width="9.125" style="1"/>
    <col min="2561" max="2561" width="13.125" style="1" customWidth="1"/>
    <col min="2562" max="2562" width="27.375" style="1" customWidth="1"/>
    <col min="2563" max="2563" width="18.25" style="1" customWidth="1"/>
    <col min="2564" max="2565" width="10.625" style="1" customWidth="1"/>
    <col min="2566" max="2566" width="11.75" style="1" customWidth="1"/>
    <col min="2567" max="2568" width="12.25" style="1" customWidth="1"/>
    <col min="2569" max="2816" width="9.125" style="1"/>
    <col min="2817" max="2817" width="13.125" style="1" customWidth="1"/>
    <col min="2818" max="2818" width="27.375" style="1" customWidth="1"/>
    <col min="2819" max="2819" width="18.25" style="1" customWidth="1"/>
    <col min="2820" max="2821" width="10.625" style="1" customWidth="1"/>
    <col min="2822" max="2822" width="11.75" style="1" customWidth="1"/>
    <col min="2823" max="2824" width="12.25" style="1" customWidth="1"/>
    <col min="2825" max="3072" width="9.125" style="1"/>
    <col min="3073" max="3073" width="13.125" style="1" customWidth="1"/>
    <col min="3074" max="3074" width="27.375" style="1" customWidth="1"/>
    <col min="3075" max="3075" width="18.25" style="1" customWidth="1"/>
    <col min="3076" max="3077" width="10.625" style="1" customWidth="1"/>
    <col min="3078" max="3078" width="11.75" style="1" customWidth="1"/>
    <col min="3079" max="3080" width="12.25" style="1" customWidth="1"/>
    <col min="3081" max="3328" width="9.125" style="1"/>
    <col min="3329" max="3329" width="13.125" style="1" customWidth="1"/>
    <col min="3330" max="3330" width="27.375" style="1" customWidth="1"/>
    <col min="3331" max="3331" width="18.25" style="1" customWidth="1"/>
    <col min="3332" max="3333" width="10.625" style="1" customWidth="1"/>
    <col min="3334" max="3334" width="11.75" style="1" customWidth="1"/>
    <col min="3335" max="3336" width="12.25" style="1" customWidth="1"/>
    <col min="3337" max="3584" width="9.125" style="1"/>
    <col min="3585" max="3585" width="13.125" style="1" customWidth="1"/>
    <col min="3586" max="3586" width="27.375" style="1" customWidth="1"/>
    <col min="3587" max="3587" width="18.25" style="1" customWidth="1"/>
    <col min="3588" max="3589" width="10.625" style="1" customWidth="1"/>
    <col min="3590" max="3590" width="11.75" style="1" customWidth="1"/>
    <col min="3591" max="3592" width="12.25" style="1" customWidth="1"/>
    <col min="3593" max="3840" width="9.125" style="1"/>
    <col min="3841" max="3841" width="13.125" style="1" customWidth="1"/>
    <col min="3842" max="3842" width="27.375" style="1" customWidth="1"/>
    <col min="3843" max="3843" width="18.25" style="1" customWidth="1"/>
    <col min="3844" max="3845" width="10.625" style="1" customWidth="1"/>
    <col min="3846" max="3846" width="11.75" style="1" customWidth="1"/>
    <col min="3847" max="3848" width="12.25" style="1" customWidth="1"/>
    <col min="3849" max="4096" width="9.125" style="1"/>
    <col min="4097" max="4097" width="13.125" style="1" customWidth="1"/>
    <col min="4098" max="4098" width="27.375" style="1" customWidth="1"/>
    <col min="4099" max="4099" width="18.25" style="1" customWidth="1"/>
    <col min="4100" max="4101" width="10.625" style="1" customWidth="1"/>
    <col min="4102" max="4102" width="11.75" style="1" customWidth="1"/>
    <col min="4103" max="4104" width="12.25" style="1" customWidth="1"/>
    <col min="4105" max="4352" width="9.125" style="1"/>
    <col min="4353" max="4353" width="13.125" style="1" customWidth="1"/>
    <col min="4354" max="4354" width="27.375" style="1" customWidth="1"/>
    <col min="4355" max="4355" width="18.25" style="1" customWidth="1"/>
    <col min="4356" max="4357" width="10.625" style="1" customWidth="1"/>
    <col min="4358" max="4358" width="11.75" style="1" customWidth="1"/>
    <col min="4359" max="4360" width="12.25" style="1" customWidth="1"/>
    <col min="4361" max="4608" width="9.125" style="1"/>
    <col min="4609" max="4609" width="13.125" style="1" customWidth="1"/>
    <col min="4610" max="4610" width="27.375" style="1" customWidth="1"/>
    <col min="4611" max="4611" width="18.25" style="1" customWidth="1"/>
    <col min="4612" max="4613" width="10.625" style="1" customWidth="1"/>
    <col min="4614" max="4614" width="11.75" style="1" customWidth="1"/>
    <col min="4615" max="4616" width="12.25" style="1" customWidth="1"/>
    <col min="4617" max="4864" width="9.125" style="1"/>
    <col min="4865" max="4865" width="13.125" style="1" customWidth="1"/>
    <col min="4866" max="4866" width="27.375" style="1" customWidth="1"/>
    <col min="4867" max="4867" width="18.25" style="1" customWidth="1"/>
    <col min="4868" max="4869" width="10.625" style="1" customWidth="1"/>
    <col min="4870" max="4870" width="11.75" style="1" customWidth="1"/>
    <col min="4871" max="4872" width="12.25" style="1" customWidth="1"/>
    <col min="4873" max="5120" width="9.125" style="1"/>
    <col min="5121" max="5121" width="13.125" style="1" customWidth="1"/>
    <col min="5122" max="5122" width="27.375" style="1" customWidth="1"/>
    <col min="5123" max="5123" width="18.25" style="1" customWidth="1"/>
    <col min="5124" max="5125" width="10.625" style="1" customWidth="1"/>
    <col min="5126" max="5126" width="11.75" style="1" customWidth="1"/>
    <col min="5127" max="5128" width="12.25" style="1" customWidth="1"/>
    <col min="5129" max="5376" width="9.125" style="1"/>
    <col min="5377" max="5377" width="13.125" style="1" customWidth="1"/>
    <col min="5378" max="5378" width="27.375" style="1" customWidth="1"/>
    <col min="5379" max="5379" width="18.25" style="1" customWidth="1"/>
    <col min="5380" max="5381" width="10.625" style="1" customWidth="1"/>
    <col min="5382" max="5382" width="11.75" style="1" customWidth="1"/>
    <col min="5383" max="5384" width="12.25" style="1" customWidth="1"/>
    <col min="5385" max="5632" width="9.125" style="1"/>
    <col min="5633" max="5633" width="13.125" style="1" customWidth="1"/>
    <col min="5634" max="5634" width="27.375" style="1" customWidth="1"/>
    <col min="5635" max="5635" width="18.25" style="1" customWidth="1"/>
    <col min="5636" max="5637" width="10.625" style="1" customWidth="1"/>
    <col min="5638" max="5638" width="11.75" style="1" customWidth="1"/>
    <col min="5639" max="5640" width="12.25" style="1" customWidth="1"/>
    <col min="5641" max="5888" width="9.125" style="1"/>
    <col min="5889" max="5889" width="13.125" style="1" customWidth="1"/>
    <col min="5890" max="5890" width="27.375" style="1" customWidth="1"/>
    <col min="5891" max="5891" width="18.25" style="1" customWidth="1"/>
    <col min="5892" max="5893" width="10.625" style="1" customWidth="1"/>
    <col min="5894" max="5894" width="11.75" style="1" customWidth="1"/>
    <col min="5895" max="5896" width="12.25" style="1" customWidth="1"/>
    <col min="5897" max="6144" width="9.125" style="1"/>
    <col min="6145" max="6145" width="13.125" style="1" customWidth="1"/>
    <col min="6146" max="6146" width="27.375" style="1" customWidth="1"/>
    <col min="6147" max="6147" width="18.25" style="1" customWidth="1"/>
    <col min="6148" max="6149" width="10.625" style="1" customWidth="1"/>
    <col min="6150" max="6150" width="11.75" style="1" customWidth="1"/>
    <col min="6151" max="6152" width="12.25" style="1" customWidth="1"/>
    <col min="6153" max="6400" width="9.125" style="1"/>
    <col min="6401" max="6401" width="13.125" style="1" customWidth="1"/>
    <col min="6402" max="6402" width="27.375" style="1" customWidth="1"/>
    <col min="6403" max="6403" width="18.25" style="1" customWidth="1"/>
    <col min="6404" max="6405" width="10.625" style="1" customWidth="1"/>
    <col min="6406" max="6406" width="11.75" style="1" customWidth="1"/>
    <col min="6407" max="6408" width="12.25" style="1" customWidth="1"/>
    <col min="6409" max="6656" width="9.125" style="1"/>
    <col min="6657" max="6657" width="13.125" style="1" customWidth="1"/>
    <col min="6658" max="6658" width="27.375" style="1" customWidth="1"/>
    <col min="6659" max="6659" width="18.25" style="1" customWidth="1"/>
    <col min="6660" max="6661" width="10.625" style="1" customWidth="1"/>
    <col min="6662" max="6662" width="11.75" style="1" customWidth="1"/>
    <col min="6663" max="6664" width="12.25" style="1" customWidth="1"/>
    <col min="6665" max="6912" width="9.125" style="1"/>
    <col min="6913" max="6913" width="13.125" style="1" customWidth="1"/>
    <col min="6914" max="6914" width="27.375" style="1" customWidth="1"/>
    <col min="6915" max="6915" width="18.25" style="1" customWidth="1"/>
    <col min="6916" max="6917" width="10.625" style="1" customWidth="1"/>
    <col min="6918" max="6918" width="11.75" style="1" customWidth="1"/>
    <col min="6919" max="6920" width="12.25" style="1" customWidth="1"/>
    <col min="6921" max="7168" width="9.125" style="1"/>
    <col min="7169" max="7169" width="13.125" style="1" customWidth="1"/>
    <col min="7170" max="7170" width="27.375" style="1" customWidth="1"/>
    <col min="7171" max="7171" width="18.25" style="1" customWidth="1"/>
    <col min="7172" max="7173" width="10.625" style="1" customWidth="1"/>
    <col min="7174" max="7174" width="11.75" style="1" customWidth="1"/>
    <col min="7175" max="7176" width="12.25" style="1" customWidth="1"/>
    <col min="7177" max="7424" width="9.125" style="1"/>
    <col min="7425" max="7425" width="13.125" style="1" customWidth="1"/>
    <col min="7426" max="7426" width="27.375" style="1" customWidth="1"/>
    <col min="7427" max="7427" width="18.25" style="1" customWidth="1"/>
    <col min="7428" max="7429" width="10.625" style="1" customWidth="1"/>
    <col min="7430" max="7430" width="11.75" style="1" customWidth="1"/>
    <col min="7431" max="7432" width="12.25" style="1" customWidth="1"/>
    <col min="7433" max="7680" width="9.125" style="1"/>
    <col min="7681" max="7681" width="13.125" style="1" customWidth="1"/>
    <col min="7682" max="7682" width="27.375" style="1" customWidth="1"/>
    <col min="7683" max="7683" width="18.25" style="1" customWidth="1"/>
    <col min="7684" max="7685" width="10.625" style="1" customWidth="1"/>
    <col min="7686" max="7686" width="11.75" style="1" customWidth="1"/>
    <col min="7687" max="7688" width="12.25" style="1" customWidth="1"/>
    <col min="7689" max="7936" width="9.125" style="1"/>
    <col min="7937" max="7937" width="13.125" style="1" customWidth="1"/>
    <col min="7938" max="7938" width="27.375" style="1" customWidth="1"/>
    <col min="7939" max="7939" width="18.25" style="1" customWidth="1"/>
    <col min="7940" max="7941" width="10.625" style="1" customWidth="1"/>
    <col min="7942" max="7942" width="11.75" style="1" customWidth="1"/>
    <col min="7943" max="7944" width="12.25" style="1" customWidth="1"/>
    <col min="7945" max="8192" width="9.125" style="1"/>
    <col min="8193" max="8193" width="13.125" style="1" customWidth="1"/>
    <col min="8194" max="8194" width="27.375" style="1" customWidth="1"/>
    <col min="8195" max="8195" width="18.25" style="1" customWidth="1"/>
    <col min="8196" max="8197" width="10.625" style="1" customWidth="1"/>
    <col min="8198" max="8198" width="11.75" style="1" customWidth="1"/>
    <col min="8199" max="8200" width="12.25" style="1" customWidth="1"/>
    <col min="8201" max="8448" width="9.125" style="1"/>
    <col min="8449" max="8449" width="13.125" style="1" customWidth="1"/>
    <col min="8450" max="8450" width="27.375" style="1" customWidth="1"/>
    <col min="8451" max="8451" width="18.25" style="1" customWidth="1"/>
    <col min="8452" max="8453" width="10.625" style="1" customWidth="1"/>
    <col min="8454" max="8454" width="11.75" style="1" customWidth="1"/>
    <col min="8455" max="8456" width="12.25" style="1" customWidth="1"/>
    <col min="8457" max="8704" width="9.125" style="1"/>
    <col min="8705" max="8705" width="13.125" style="1" customWidth="1"/>
    <col min="8706" max="8706" width="27.375" style="1" customWidth="1"/>
    <col min="8707" max="8707" width="18.25" style="1" customWidth="1"/>
    <col min="8708" max="8709" width="10.625" style="1" customWidth="1"/>
    <col min="8710" max="8710" width="11.75" style="1" customWidth="1"/>
    <col min="8711" max="8712" width="12.25" style="1" customWidth="1"/>
    <col min="8713" max="8960" width="9.125" style="1"/>
    <col min="8961" max="8961" width="13.125" style="1" customWidth="1"/>
    <col min="8962" max="8962" width="27.375" style="1" customWidth="1"/>
    <col min="8963" max="8963" width="18.25" style="1" customWidth="1"/>
    <col min="8964" max="8965" width="10.625" style="1" customWidth="1"/>
    <col min="8966" max="8966" width="11.75" style="1" customWidth="1"/>
    <col min="8967" max="8968" width="12.25" style="1" customWidth="1"/>
    <col min="8969" max="9216" width="9.125" style="1"/>
    <col min="9217" max="9217" width="13.125" style="1" customWidth="1"/>
    <col min="9218" max="9218" width="27.375" style="1" customWidth="1"/>
    <col min="9219" max="9219" width="18.25" style="1" customWidth="1"/>
    <col min="9220" max="9221" width="10.625" style="1" customWidth="1"/>
    <col min="9222" max="9222" width="11.75" style="1" customWidth="1"/>
    <col min="9223" max="9224" width="12.25" style="1" customWidth="1"/>
    <col min="9225" max="9472" width="9.125" style="1"/>
    <col min="9473" max="9473" width="13.125" style="1" customWidth="1"/>
    <col min="9474" max="9474" width="27.375" style="1" customWidth="1"/>
    <col min="9475" max="9475" width="18.25" style="1" customWidth="1"/>
    <col min="9476" max="9477" width="10.625" style="1" customWidth="1"/>
    <col min="9478" max="9478" width="11.75" style="1" customWidth="1"/>
    <col min="9479" max="9480" width="12.25" style="1" customWidth="1"/>
    <col min="9481" max="9728" width="9.125" style="1"/>
    <col min="9729" max="9729" width="13.125" style="1" customWidth="1"/>
    <col min="9730" max="9730" width="27.375" style="1" customWidth="1"/>
    <col min="9731" max="9731" width="18.25" style="1" customWidth="1"/>
    <col min="9732" max="9733" width="10.625" style="1" customWidth="1"/>
    <col min="9734" max="9734" width="11.75" style="1" customWidth="1"/>
    <col min="9735" max="9736" width="12.25" style="1" customWidth="1"/>
    <col min="9737" max="9984" width="9.125" style="1"/>
    <col min="9985" max="9985" width="13.125" style="1" customWidth="1"/>
    <col min="9986" max="9986" width="27.375" style="1" customWidth="1"/>
    <col min="9987" max="9987" width="18.25" style="1" customWidth="1"/>
    <col min="9988" max="9989" width="10.625" style="1" customWidth="1"/>
    <col min="9990" max="9990" width="11.75" style="1" customWidth="1"/>
    <col min="9991" max="9992" width="12.25" style="1" customWidth="1"/>
    <col min="9993" max="10240" width="9.125" style="1"/>
    <col min="10241" max="10241" width="13.125" style="1" customWidth="1"/>
    <col min="10242" max="10242" width="27.375" style="1" customWidth="1"/>
    <col min="10243" max="10243" width="18.25" style="1" customWidth="1"/>
    <col min="10244" max="10245" width="10.625" style="1" customWidth="1"/>
    <col min="10246" max="10246" width="11.75" style="1" customWidth="1"/>
    <col min="10247" max="10248" width="12.25" style="1" customWidth="1"/>
    <col min="10249" max="10496" width="9.125" style="1"/>
    <col min="10497" max="10497" width="13.125" style="1" customWidth="1"/>
    <col min="10498" max="10498" width="27.375" style="1" customWidth="1"/>
    <col min="10499" max="10499" width="18.25" style="1" customWidth="1"/>
    <col min="10500" max="10501" width="10.625" style="1" customWidth="1"/>
    <col min="10502" max="10502" width="11.75" style="1" customWidth="1"/>
    <col min="10503" max="10504" width="12.25" style="1" customWidth="1"/>
    <col min="10505" max="10752" width="9.125" style="1"/>
    <col min="10753" max="10753" width="13.125" style="1" customWidth="1"/>
    <col min="10754" max="10754" width="27.375" style="1" customWidth="1"/>
    <col min="10755" max="10755" width="18.25" style="1" customWidth="1"/>
    <col min="10756" max="10757" width="10.625" style="1" customWidth="1"/>
    <col min="10758" max="10758" width="11.75" style="1" customWidth="1"/>
    <col min="10759" max="10760" width="12.25" style="1" customWidth="1"/>
    <col min="10761" max="11008" width="9.125" style="1"/>
    <col min="11009" max="11009" width="13.125" style="1" customWidth="1"/>
    <col min="11010" max="11010" width="27.375" style="1" customWidth="1"/>
    <col min="11011" max="11011" width="18.25" style="1" customWidth="1"/>
    <col min="11012" max="11013" width="10.625" style="1" customWidth="1"/>
    <col min="11014" max="11014" width="11.75" style="1" customWidth="1"/>
    <col min="11015" max="11016" width="12.25" style="1" customWidth="1"/>
    <col min="11017" max="11264" width="9.125" style="1"/>
    <col min="11265" max="11265" width="13.125" style="1" customWidth="1"/>
    <col min="11266" max="11266" width="27.375" style="1" customWidth="1"/>
    <col min="11267" max="11267" width="18.25" style="1" customWidth="1"/>
    <col min="11268" max="11269" width="10.625" style="1" customWidth="1"/>
    <col min="11270" max="11270" width="11.75" style="1" customWidth="1"/>
    <col min="11271" max="11272" width="12.25" style="1" customWidth="1"/>
    <col min="11273" max="11520" width="9.125" style="1"/>
    <col min="11521" max="11521" width="13.125" style="1" customWidth="1"/>
    <col min="11522" max="11522" width="27.375" style="1" customWidth="1"/>
    <col min="11523" max="11523" width="18.25" style="1" customWidth="1"/>
    <col min="11524" max="11525" width="10.625" style="1" customWidth="1"/>
    <col min="11526" max="11526" width="11.75" style="1" customWidth="1"/>
    <col min="11527" max="11528" width="12.25" style="1" customWidth="1"/>
    <col min="11529" max="11776" width="9.125" style="1"/>
    <col min="11777" max="11777" width="13.125" style="1" customWidth="1"/>
    <col min="11778" max="11778" width="27.375" style="1" customWidth="1"/>
    <col min="11779" max="11779" width="18.25" style="1" customWidth="1"/>
    <col min="11780" max="11781" width="10.625" style="1" customWidth="1"/>
    <col min="11782" max="11782" width="11.75" style="1" customWidth="1"/>
    <col min="11783" max="11784" width="12.25" style="1" customWidth="1"/>
    <col min="11785" max="12032" width="9.125" style="1"/>
    <col min="12033" max="12033" width="13.125" style="1" customWidth="1"/>
    <col min="12034" max="12034" width="27.375" style="1" customWidth="1"/>
    <col min="12035" max="12035" width="18.25" style="1" customWidth="1"/>
    <col min="12036" max="12037" width="10.625" style="1" customWidth="1"/>
    <col min="12038" max="12038" width="11.75" style="1" customWidth="1"/>
    <col min="12039" max="12040" width="12.25" style="1" customWidth="1"/>
    <col min="12041" max="12288" width="9.125" style="1"/>
    <col min="12289" max="12289" width="13.125" style="1" customWidth="1"/>
    <col min="12290" max="12290" width="27.375" style="1" customWidth="1"/>
    <col min="12291" max="12291" width="18.25" style="1" customWidth="1"/>
    <col min="12292" max="12293" width="10.625" style="1" customWidth="1"/>
    <col min="12294" max="12294" width="11.75" style="1" customWidth="1"/>
    <col min="12295" max="12296" width="12.25" style="1" customWidth="1"/>
    <col min="12297" max="12544" width="9.125" style="1"/>
    <col min="12545" max="12545" width="13.125" style="1" customWidth="1"/>
    <col min="12546" max="12546" width="27.375" style="1" customWidth="1"/>
    <col min="12547" max="12547" width="18.25" style="1" customWidth="1"/>
    <col min="12548" max="12549" width="10.625" style="1" customWidth="1"/>
    <col min="12550" max="12550" width="11.75" style="1" customWidth="1"/>
    <col min="12551" max="12552" width="12.25" style="1" customWidth="1"/>
    <col min="12553" max="12800" width="9.125" style="1"/>
    <col min="12801" max="12801" width="13.125" style="1" customWidth="1"/>
    <col min="12802" max="12802" width="27.375" style="1" customWidth="1"/>
    <col min="12803" max="12803" width="18.25" style="1" customWidth="1"/>
    <col min="12804" max="12805" width="10.625" style="1" customWidth="1"/>
    <col min="12806" max="12806" width="11.75" style="1" customWidth="1"/>
    <col min="12807" max="12808" width="12.25" style="1" customWidth="1"/>
    <col min="12809" max="13056" width="9.125" style="1"/>
    <col min="13057" max="13057" width="13.125" style="1" customWidth="1"/>
    <col min="13058" max="13058" width="27.375" style="1" customWidth="1"/>
    <col min="13059" max="13059" width="18.25" style="1" customWidth="1"/>
    <col min="13060" max="13061" width="10.625" style="1" customWidth="1"/>
    <col min="13062" max="13062" width="11.75" style="1" customWidth="1"/>
    <col min="13063" max="13064" width="12.25" style="1" customWidth="1"/>
    <col min="13065" max="13312" width="9.125" style="1"/>
    <col min="13313" max="13313" width="13.125" style="1" customWidth="1"/>
    <col min="13314" max="13314" width="27.375" style="1" customWidth="1"/>
    <col min="13315" max="13315" width="18.25" style="1" customWidth="1"/>
    <col min="13316" max="13317" width="10.625" style="1" customWidth="1"/>
    <col min="13318" max="13318" width="11.75" style="1" customWidth="1"/>
    <col min="13319" max="13320" width="12.25" style="1" customWidth="1"/>
    <col min="13321" max="13568" width="9.125" style="1"/>
    <col min="13569" max="13569" width="13.125" style="1" customWidth="1"/>
    <col min="13570" max="13570" width="27.375" style="1" customWidth="1"/>
    <col min="13571" max="13571" width="18.25" style="1" customWidth="1"/>
    <col min="13572" max="13573" width="10.625" style="1" customWidth="1"/>
    <col min="13574" max="13574" width="11.75" style="1" customWidth="1"/>
    <col min="13575" max="13576" width="12.25" style="1" customWidth="1"/>
    <col min="13577" max="13824" width="9.125" style="1"/>
    <col min="13825" max="13825" width="13.125" style="1" customWidth="1"/>
    <col min="13826" max="13826" width="27.375" style="1" customWidth="1"/>
    <col min="13827" max="13827" width="18.25" style="1" customWidth="1"/>
    <col min="13828" max="13829" width="10.625" style="1" customWidth="1"/>
    <col min="13830" max="13830" width="11.75" style="1" customWidth="1"/>
    <col min="13831" max="13832" width="12.25" style="1" customWidth="1"/>
    <col min="13833" max="14080" width="9.125" style="1"/>
    <col min="14081" max="14081" width="13.125" style="1" customWidth="1"/>
    <col min="14082" max="14082" width="27.375" style="1" customWidth="1"/>
    <col min="14083" max="14083" width="18.25" style="1" customWidth="1"/>
    <col min="14084" max="14085" width="10.625" style="1" customWidth="1"/>
    <col min="14086" max="14086" width="11.75" style="1" customWidth="1"/>
    <col min="14087" max="14088" width="12.25" style="1" customWidth="1"/>
    <col min="14089" max="14336" width="9.125" style="1"/>
    <col min="14337" max="14337" width="13.125" style="1" customWidth="1"/>
    <col min="14338" max="14338" width="27.375" style="1" customWidth="1"/>
    <col min="14339" max="14339" width="18.25" style="1" customWidth="1"/>
    <col min="14340" max="14341" width="10.625" style="1" customWidth="1"/>
    <col min="14342" max="14342" width="11.75" style="1" customWidth="1"/>
    <col min="14343" max="14344" width="12.25" style="1" customWidth="1"/>
    <col min="14345" max="14592" width="9.125" style="1"/>
    <col min="14593" max="14593" width="13.125" style="1" customWidth="1"/>
    <col min="14594" max="14594" width="27.375" style="1" customWidth="1"/>
    <col min="14595" max="14595" width="18.25" style="1" customWidth="1"/>
    <col min="14596" max="14597" width="10.625" style="1" customWidth="1"/>
    <col min="14598" max="14598" width="11.75" style="1" customWidth="1"/>
    <col min="14599" max="14600" width="12.25" style="1" customWidth="1"/>
    <col min="14601" max="14848" width="9.125" style="1"/>
    <col min="14849" max="14849" width="13.125" style="1" customWidth="1"/>
    <col min="14850" max="14850" width="27.375" style="1" customWidth="1"/>
    <col min="14851" max="14851" width="18.25" style="1" customWidth="1"/>
    <col min="14852" max="14853" width="10.625" style="1" customWidth="1"/>
    <col min="14854" max="14854" width="11.75" style="1" customWidth="1"/>
    <col min="14855" max="14856" width="12.25" style="1" customWidth="1"/>
    <col min="14857" max="15104" width="9.125" style="1"/>
    <col min="15105" max="15105" width="13.125" style="1" customWidth="1"/>
    <col min="15106" max="15106" width="27.375" style="1" customWidth="1"/>
    <col min="15107" max="15107" width="18.25" style="1" customWidth="1"/>
    <col min="15108" max="15109" width="10.625" style="1" customWidth="1"/>
    <col min="15110" max="15110" width="11.75" style="1" customWidth="1"/>
    <col min="15111" max="15112" width="12.25" style="1" customWidth="1"/>
    <col min="15113" max="15360" width="9.125" style="1"/>
    <col min="15361" max="15361" width="13.125" style="1" customWidth="1"/>
    <col min="15362" max="15362" width="27.375" style="1" customWidth="1"/>
    <col min="15363" max="15363" width="18.25" style="1" customWidth="1"/>
    <col min="15364" max="15365" width="10.625" style="1" customWidth="1"/>
    <col min="15366" max="15366" width="11.75" style="1" customWidth="1"/>
    <col min="15367" max="15368" width="12.25" style="1" customWidth="1"/>
    <col min="15369" max="15616" width="9.125" style="1"/>
    <col min="15617" max="15617" width="13.125" style="1" customWidth="1"/>
    <col min="15618" max="15618" width="27.375" style="1" customWidth="1"/>
    <col min="15619" max="15619" width="18.25" style="1" customWidth="1"/>
    <col min="15620" max="15621" width="10.625" style="1" customWidth="1"/>
    <col min="15622" max="15622" width="11.75" style="1" customWidth="1"/>
    <col min="15623" max="15624" width="12.25" style="1" customWidth="1"/>
    <col min="15625" max="15872" width="9.125" style="1"/>
    <col min="15873" max="15873" width="13.125" style="1" customWidth="1"/>
    <col min="15874" max="15874" width="27.375" style="1" customWidth="1"/>
    <col min="15875" max="15875" width="18.25" style="1" customWidth="1"/>
    <col min="15876" max="15877" width="10.625" style="1" customWidth="1"/>
    <col min="15878" max="15878" width="11.75" style="1" customWidth="1"/>
    <col min="15879" max="15880" width="12.25" style="1" customWidth="1"/>
    <col min="15881" max="16128" width="9.125" style="1"/>
    <col min="16129" max="16129" width="13.125" style="1" customWidth="1"/>
    <col min="16130" max="16130" width="27.375" style="1" customWidth="1"/>
    <col min="16131" max="16131" width="18.25" style="1" customWidth="1"/>
    <col min="16132" max="16133" width="10.625" style="1" customWidth="1"/>
    <col min="16134" max="16134" width="11.75" style="1" customWidth="1"/>
    <col min="16135" max="16136" width="12.25" style="1" customWidth="1"/>
    <col min="16137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466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651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428" t="s">
        <v>35</v>
      </c>
      <c r="B13" s="378" t="s">
        <v>36</v>
      </c>
      <c r="C13" s="435" t="s">
        <v>37</v>
      </c>
      <c r="D13" s="377">
        <v>44954</v>
      </c>
      <c r="E13" s="377">
        <v>45017</v>
      </c>
    </row>
    <row r="14" spans="1:5">
      <c r="A14" s="247"/>
      <c r="B14" s="238"/>
      <c r="C14" s="159"/>
      <c r="D14" s="237">
        <v>45016</v>
      </c>
      <c r="E14" s="237">
        <v>45107</v>
      </c>
    </row>
    <row r="15" spans="1:5">
      <c r="A15" s="378" t="s">
        <v>44</v>
      </c>
      <c r="B15" s="378" t="s">
        <v>467</v>
      </c>
      <c r="C15" s="378" t="s">
        <v>38</v>
      </c>
      <c r="D15" s="209">
        <v>64</v>
      </c>
      <c r="E15" s="209">
        <v>72</v>
      </c>
    </row>
    <row r="16" spans="1:5">
      <c r="A16" s="247" t="s">
        <v>45</v>
      </c>
      <c r="B16" s="207" t="s">
        <v>467</v>
      </c>
      <c r="C16" s="207" t="s">
        <v>39</v>
      </c>
      <c r="D16" s="209">
        <f>+D15</f>
        <v>64</v>
      </c>
      <c r="E16" s="209">
        <f>+E15</f>
        <v>72</v>
      </c>
    </row>
    <row r="17" spans="1:5">
      <c r="A17" s="247" t="s">
        <v>44</v>
      </c>
      <c r="B17" s="207" t="s">
        <v>467</v>
      </c>
      <c r="C17" s="207" t="s">
        <v>40</v>
      </c>
      <c r="D17" s="209">
        <f>+D15+16</f>
        <v>80</v>
      </c>
      <c r="E17" s="209">
        <f>+E15+18</f>
        <v>90</v>
      </c>
    </row>
    <row r="18" spans="1:5">
      <c r="A18" s="247" t="s">
        <v>44</v>
      </c>
      <c r="B18" s="207" t="s">
        <v>467</v>
      </c>
      <c r="C18" s="207" t="s">
        <v>41</v>
      </c>
      <c r="D18" s="209">
        <f>+D15+16</f>
        <v>80</v>
      </c>
      <c r="E18" s="209">
        <f>+E15+18</f>
        <v>90</v>
      </c>
    </row>
    <row r="19" spans="1:5">
      <c r="A19" s="238" t="s">
        <v>44</v>
      </c>
      <c r="B19" s="238" t="s">
        <v>467</v>
      </c>
      <c r="C19" s="238" t="s">
        <v>42</v>
      </c>
      <c r="D19" s="239">
        <f>+D15</f>
        <v>64</v>
      </c>
      <c r="E19" s="239">
        <f>+E15</f>
        <v>72</v>
      </c>
    </row>
    <row r="20" spans="1:5">
      <c r="A20" s="247" t="s">
        <v>44</v>
      </c>
      <c r="B20" s="378" t="s">
        <v>468</v>
      </c>
      <c r="C20" s="207" t="s">
        <v>38</v>
      </c>
      <c r="D20" s="209">
        <v>80</v>
      </c>
      <c r="E20" s="209">
        <v>83</v>
      </c>
    </row>
    <row r="21" spans="1:5">
      <c r="A21" s="247" t="s">
        <v>45</v>
      </c>
      <c r="B21" s="207" t="s">
        <v>468</v>
      </c>
      <c r="C21" s="207" t="s">
        <v>39</v>
      </c>
      <c r="D21" s="209">
        <f>+D20</f>
        <v>80</v>
      </c>
      <c r="E21" s="209">
        <f>+E20</f>
        <v>83</v>
      </c>
    </row>
    <row r="22" spans="1:5">
      <c r="A22" s="247" t="s">
        <v>44</v>
      </c>
      <c r="B22" s="207" t="s">
        <v>468</v>
      </c>
      <c r="C22" s="207" t="s">
        <v>40</v>
      </c>
      <c r="D22" s="209">
        <f>+D20+16</f>
        <v>96</v>
      </c>
      <c r="E22" s="209">
        <f>+E20+18</f>
        <v>101</v>
      </c>
    </row>
    <row r="23" spans="1:5">
      <c r="A23" s="247" t="s">
        <v>44</v>
      </c>
      <c r="B23" s="207" t="s">
        <v>468</v>
      </c>
      <c r="C23" s="207" t="s">
        <v>41</v>
      </c>
      <c r="D23" s="209">
        <f>+D20+16</f>
        <v>96</v>
      </c>
      <c r="E23" s="209">
        <f>+E20+18</f>
        <v>101</v>
      </c>
    </row>
    <row r="24" spans="1:5">
      <c r="A24" s="238" t="s">
        <v>44</v>
      </c>
      <c r="B24" s="238" t="s">
        <v>468</v>
      </c>
      <c r="C24" s="238" t="s">
        <v>42</v>
      </c>
      <c r="D24" s="239">
        <f>+D20</f>
        <v>80</v>
      </c>
      <c r="E24" s="239">
        <f>+E20</f>
        <v>83</v>
      </c>
    </row>
    <row r="25" spans="1:5">
      <c r="A25" s="151" t="s">
        <v>648</v>
      </c>
      <c r="D25" s="1"/>
    </row>
    <row r="26" spans="1:5">
      <c r="A26" s="253" t="s">
        <v>649</v>
      </c>
    </row>
    <row r="27" spans="1:5">
      <c r="A27" s="253" t="s">
        <v>650</v>
      </c>
    </row>
    <row r="28" spans="1:5">
      <c r="A28" s="253" t="s">
        <v>461</v>
      </c>
    </row>
    <row r="29" spans="1:5">
      <c r="A29" s="253" t="s">
        <v>462</v>
      </c>
    </row>
    <row r="30" spans="1:5">
      <c r="A30" s="254" t="s">
        <v>458</v>
      </c>
      <c r="D30" s="1"/>
    </row>
    <row r="31" spans="1:5">
      <c r="D31" s="1"/>
    </row>
    <row r="33" spans="1:4" ht="14.3">
      <c r="A33" s="364" t="s">
        <v>652</v>
      </c>
      <c r="B33" s="365"/>
      <c r="D33" s="1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opLeftCell="A3" workbookViewId="0">
      <selection activeCell="D13" sqref="D13:D39"/>
    </sheetView>
  </sheetViews>
  <sheetFormatPr defaultRowHeight="12.9"/>
  <cols>
    <col min="1" max="1" width="16.75" style="1" customWidth="1"/>
    <col min="2" max="2" width="22.75" style="1" customWidth="1"/>
    <col min="3" max="3" width="19" style="1" customWidth="1"/>
    <col min="4" max="6" width="11.625" style="1" customWidth="1"/>
    <col min="7" max="7" width="14.25" style="1" customWidth="1"/>
    <col min="8" max="256" width="9.125" style="1"/>
    <col min="257" max="257" width="13.125" style="1" customWidth="1"/>
    <col min="258" max="258" width="22.75" style="1" customWidth="1"/>
    <col min="259" max="259" width="20.25" style="1" customWidth="1"/>
    <col min="260" max="260" width="11.625" style="1" customWidth="1"/>
    <col min="261" max="261" width="10.875" style="1" customWidth="1"/>
    <col min="262" max="262" width="11.875" style="1" customWidth="1"/>
    <col min="263" max="512" width="9.125" style="1"/>
    <col min="513" max="513" width="13.125" style="1" customWidth="1"/>
    <col min="514" max="514" width="22.75" style="1" customWidth="1"/>
    <col min="515" max="515" width="20.25" style="1" customWidth="1"/>
    <col min="516" max="516" width="11.625" style="1" customWidth="1"/>
    <col min="517" max="517" width="10.875" style="1" customWidth="1"/>
    <col min="518" max="518" width="11.875" style="1" customWidth="1"/>
    <col min="519" max="768" width="9.125" style="1"/>
    <col min="769" max="769" width="13.125" style="1" customWidth="1"/>
    <col min="770" max="770" width="22.75" style="1" customWidth="1"/>
    <col min="771" max="771" width="20.25" style="1" customWidth="1"/>
    <col min="772" max="772" width="11.625" style="1" customWidth="1"/>
    <col min="773" max="773" width="10.875" style="1" customWidth="1"/>
    <col min="774" max="774" width="11.875" style="1" customWidth="1"/>
    <col min="775" max="1024" width="9.125" style="1"/>
    <col min="1025" max="1025" width="13.125" style="1" customWidth="1"/>
    <col min="1026" max="1026" width="22.75" style="1" customWidth="1"/>
    <col min="1027" max="1027" width="20.25" style="1" customWidth="1"/>
    <col min="1028" max="1028" width="11.625" style="1" customWidth="1"/>
    <col min="1029" max="1029" width="10.875" style="1" customWidth="1"/>
    <col min="1030" max="1030" width="11.875" style="1" customWidth="1"/>
    <col min="1031" max="1280" width="9.125" style="1"/>
    <col min="1281" max="1281" width="13.125" style="1" customWidth="1"/>
    <col min="1282" max="1282" width="22.75" style="1" customWidth="1"/>
    <col min="1283" max="1283" width="20.25" style="1" customWidth="1"/>
    <col min="1284" max="1284" width="11.625" style="1" customWidth="1"/>
    <col min="1285" max="1285" width="10.875" style="1" customWidth="1"/>
    <col min="1286" max="1286" width="11.875" style="1" customWidth="1"/>
    <col min="1287" max="1536" width="9.125" style="1"/>
    <col min="1537" max="1537" width="13.125" style="1" customWidth="1"/>
    <col min="1538" max="1538" width="22.75" style="1" customWidth="1"/>
    <col min="1539" max="1539" width="20.25" style="1" customWidth="1"/>
    <col min="1540" max="1540" width="11.625" style="1" customWidth="1"/>
    <col min="1541" max="1541" width="10.875" style="1" customWidth="1"/>
    <col min="1542" max="1542" width="11.875" style="1" customWidth="1"/>
    <col min="1543" max="1792" width="9.125" style="1"/>
    <col min="1793" max="1793" width="13.125" style="1" customWidth="1"/>
    <col min="1794" max="1794" width="22.75" style="1" customWidth="1"/>
    <col min="1795" max="1795" width="20.25" style="1" customWidth="1"/>
    <col min="1796" max="1796" width="11.625" style="1" customWidth="1"/>
    <col min="1797" max="1797" width="10.875" style="1" customWidth="1"/>
    <col min="1798" max="1798" width="11.875" style="1" customWidth="1"/>
    <col min="1799" max="2048" width="9.125" style="1"/>
    <col min="2049" max="2049" width="13.125" style="1" customWidth="1"/>
    <col min="2050" max="2050" width="22.75" style="1" customWidth="1"/>
    <col min="2051" max="2051" width="20.25" style="1" customWidth="1"/>
    <col min="2052" max="2052" width="11.625" style="1" customWidth="1"/>
    <col min="2053" max="2053" width="10.875" style="1" customWidth="1"/>
    <col min="2054" max="2054" width="11.875" style="1" customWidth="1"/>
    <col min="2055" max="2304" width="9.125" style="1"/>
    <col min="2305" max="2305" width="13.125" style="1" customWidth="1"/>
    <col min="2306" max="2306" width="22.75" style="1" customWidth="1"/>
    <col min="2307" max="2307" width="20.25" style="1" customWidth="1"/>
    <col min="2308" max="2308" width="11.625" style="1" customWidth="1"/>
    <col min="2309" max="2309" width="10.875" style="1" customWidth="1"/>
    <col min="2310" max="2310" width="11.875" style="1" customWidth="1"/>
    <col min="2311" max="2560" width="9.125" style="1"/>
    <col min="2561" max="2561" width="13.125" style="1" customWidth="1"/>
    <col min="2562" max="2562" width="22.75" style="1" customWidth="1"/>
    <col min="2563" max="2563" width="20.25" style="1" customWidth="1"/>
    <col min="2564" max="2564" width="11.625" style="1" customWidth="1"/>
    <col min="2565" max="2565" width="10.875" style="1" customWidth="1"/>
    <col min="2566" max="2566" width="11.875" style="1" customWidth="1"/>
    <col min="2567" max="2816" width="9.125" style="1"/>
    <col min="2817" max="2817" width="13.125" style="1" customWidth="1"/>
    <col min="2818" max="2818" width="22.75" style="1" customWidth="1"/>
    <col min="2819" max="2819" width="20.25" style="1" customWidth="1"/>
    <col min="2820" max="2820" width="11.625" style="1" customWidth="1"/>
    <col min="2821" max="2821" width="10.875" style="1" customWidth="1"/>
    <col min="2822" max="2822" width="11.875" style="1" customWidth="1"/>
    <col min="2823" max="3072" width="9.125" style="1"/>
    <col min="3073" max="3073" width="13.125" style="1" customWidth="1"/>
    <col min="3074" max="3074" width="22.75" style="1" customWidth="1"/>
    <col min="3075" max="3075" width="20.25" style="1" customWidth="1"/>
    <col min="3076" max="3076" width="11.625" style="1" customWidth="1"/>
    <col min="3077" max="3077" width="10.875" style="1" customWidth="1"/>
    <col min="3078" max="3078" width="11.875" style="1" customWidth="1"/>
    <col min="3079" max="3328" width="9.125" style="1"/>
    <col min="3329" max="3329" width="13.125" style="1" customWidth="1"/>
    <col min="3330" max="3330" width="22.75" style="1" customWidth="1"/>
    <col min="3331" max="3331" width="20.25" style="1" customWidth="1"/>
    <col min="3332" max="3332" width="11.625" style="1" customWidth="1"/>
    <col min="3333" max="3333" width="10.875" style="1" customWidth="1"/>
    <col min="3334" max="3334" width="11.875" style="1" customWidth="1"/>
    <col min="3335" max="3584" width="9.125" style="1"/>
    <col min="3585" max="3585" width="13.125" style="1" customWidth="1"/>
    <col min="3586" max="3586" width="22.75" style="1" customWidth="1"/>
    <col min="3587" max="3587" width="20.25" style="1" customWidth="1"/>
    <col min="3588" max="3588" width="11.625" style="1" customWidth="1"/>
    <col min="3589" max="3589" width="10.875" style="1" customWidth="1"/>
    <col min="3590" max="3590" width="11.875" style="1" customWidth="1"/>
    <col min="3591" max="3840" width="9.125" style="1"/>
    <col min="3841" max="3841" width="13.125" style="1" customWidth="1"/>
    <col min="3842" max="3842" width="22.75" style="1" customWidth="1"/>
    <col min="3843" max="3843" width="20.25" style="1" customWidth="1"/>
    <col min="3844" max="3844" width="11.625" style="1" customWidth="1"/>
    <col min="3845" max="3845" width="10.875" style="1" customWidth="1"/>
    <col min="3846" max="3846" width="11.875" style="1" customWidth="1"/>
    <col min="3847" max="4096" width="9.125" style="1"/>
    <col min="4097" max="4097" width="13.125" style="1" customWidth="1"/>
    <col min="4098" max="4098" width="22.75" style="1" customWidth="1"/>
    <col min="4099" max="4099" width="20.25" style="1" customWidth="1"/>
    <col min="4100" max="4100" width="11.625" style="1" customWidth="1"/>
    <col min="4101" max="4101" width="10.875" style="1" customWidth="1"/>
    <col min="4102" max="4102" width="11.875" style="1" customWidth="1"/>
    <col min="4103" max="4352" width="9.125" style="1"/>
    <col min="4353" max="4353" width="13.125" style="1" customWidth="1"/>
    <col min="4354" max="4354" width="22.75" style="1" customWidth="1"/>
    <col min="4355" max="4355" width="20.25" style="1" customWidth="1"/>
    <col min="4356" max="4356" width="11.625" style="1" customWidth="1"/>
    <col min="4357" max="4357" width="10.875" style="1" customWidth="1"/>
    <col min="4358" max="4358" width="11.875" style="1" customWidth="1"/>
    <col min="4359" max="4608" width="9.125" style="1"/>
    <col min="4609" max="4609" width="13.125" style="1" customWidth="1"/>
    <col min="4610" max="4610" width="22.75" style="1" customWidth="1"/>
    <col min="4611" max="4611" width="20.25" style="1" customWidth="1"/>
    <col min="4612" max="4612" width="11.625" style="1" customWidth="1"/>
    <col min="4613" max="4613" width="10.875" style="1" customWidth="1"/>
    <col min="4614" max="4614" width="11.875" style="1" customWidth="1"/>
    <col min="4615" max="4864" width="9.125" style="1"/>
    <col min="4865" max="4865" width="13.125" style="1" customWidth="1"/>
    <col min="4866" max="4866" width="22.75" style="1" customWidth="1"/>
    <col min="4867" max="4867" width="20.25" style="1" customWidth="1"/>
    <col min="4868" max="4868" width="11.625" style="1" customWidth="1"/>
    <col min="4869" max="4869" width="10.875" style="1" customWidth="1"/>
    <col min="4870" max="4870" width="11.875" style="1" customWidth="1"/>
    <col min="4871" max="5120" width="9.125" style="1"/>
    <col min="5121" max="5121" width="13.125" style="1" customWidth="1"/>
    <col min="5122" max="5122" width="22.75" style="1" customWidth="1"/>
    <col min="5123" max="5123" width="20.25" style="1" customWidth="1"/>
    <col min="5124" max="5124" width="11.625" style="1" customWidth="1"/>
    <col min="5125" max="5125" width="10.875" style="1" customWidth="1"/>
    <col min="5126" max="5126" width="11.875" style="1" customWidth="1"/>
    <col min="5127" max="5376" width="9.125" style="1"/>
    <col min="5377" max="5377" width="13.125" style="1" customWidth="1"/>
    <col min="5378" max="5378" width="22.75" style="1" customWidth="1"/>
    <col min="5379" max="5379" width="20.25" style="1" customWidth="1"/>
    <col min="5380" max="5380" width="11.625" style="1" customWidth="1"/>
    <col min="5381" max="5381" width="10.875" style="1" customWidth="1"/>
    <col min="5382" max="5382" width="11.875" style="1" customWidth="1"/>
    <col min="5383" max="5632" width="9.125" style="1"/>
    <col min="5633" max="5633" width="13.125" style="1" customWidth="1"/>
    <col min="5634" max="5634" width="22.75" style="1" customWidth="1"/>
    <col min="5635" max="5635" width="20.25" style="1" customWidth="1"/>
    <col min="5636" max="5636" width="11.625" style="1" customWidth="1"/>
    <col min="5637" max="5637" width="10.875" style="1" customWidth="1"/>
    <col min="5638" max="5638" width="11.875" style="1" customWidth="1"/>
    <col min="5639" max="5888" width="9.125" style="1"/>
    <col min="5889" max="5889" width="13.125" style="1" customWidth="1"/>
    <col min="5890" max="5890" width="22.75" style="1" customWidth="1"/>
    <col min="5891" max="5891" width="20.25" style="1" customWidth="1"/>
    <col min="5892" max="5892" width="11.625" style="1" customWidth="1"/>
    <col min="5893" max="5893" width="10.875" style="1" customWidth="1"/>
    <col min="5894" max="5894" width="11.875" style="1" customWidth="1"/>
    <col min="5895" max="6144" width="9.125" style="1"/>
    <col min="6145" max="6145" width="13.125" style="1" customWidth="1"/>
    <col min="6146" max="6146" width="22.75" style="1" customWidth="1"/>
    <col min="6147" max="6147" width="20.25" style="1" customWidth="1"/>
    <col min="6148" max="6148" width="11.625" style="1" customWidth="1"/>
    <col min="6149" max="6149" width="10.875" style="1" customWidth="1"/>
    <col min="6150" max="6150" width="11.875" style="1" customWidth="1"/>
    <col min="6151" max="6400" width="9.125" style="1"/>
    <col min="6401" max="6401" width="13.125" style="1" customWidth="1"/>
    <col min="6402" max="6402" width="22.75" style="1" customWidth="1"/>
    <col min="6403" max="6403" width="20.25" style="1" customWidth="1"/>
    <col min="6404" max="6404" width="11.625" style="1" customWidth="1"/>
    <col min="6405" max="6405" width="10.875" style="1" customWidth="1"/>
    <col min="6406" max="6406" width="11.875" style="1" customWidth="1"/>
    <col min="6407" max="6656" width="9.125" style="1"/>
    <col min="6657" max="6657" width="13.125" style="1" customWidth="1"/>
    <col min="6658" max="6658" width="22.75" style="1" customWidth="1"/>
    <col min="6659" max="6659" width="20.25" style="1" customWidth="1"/>
    <col min="6660" max="6660" width="11.625" style="1" customWidth="1"/>
    <col min="6661" max="6661" width="10.875" style="1" customWidth="1"/>
    <col min="6662" max="6662" width="11.875" style="1" customWidth="1"/>
    <col min="6663" max="6912" width="9.125" style="1"/>
    <col min="6913" max="6913" width="13.125" style="1" customWidth="1"/>
    <col min="6914" max="6914" width="22.75" style="1" customWidth="1"/>
    <col min="6915" max="6915" width="20.25" style="1" customWidth="1"/>
    <col min="6916" max="6916" width="11.625" style="1" customWidth="1"/>
    <col min="6917" max="6917" width="10.875" style="1" customWidth="1"/>
    <col min="6918" max="6918" width="11.875" style="1" customWidth="1"/>
    <col min="6919" max="7168" width="9.125" style="1"/>
    <col min="7169" max="7169" width="13.125" style="1" customWidth="1"/>
    <col min="7170" max="7170" width="22.75" style="1" customWidth="1"/>
    <col min="7171" max="7171" width="20.25" style="1" customWidth="1"/>
    <col min="7172" max="7172" width="11.625" style="1" customWidth="1"/>
    <col min="7173" max="7173" width="10.875" style="1" customWidth="1"/>
    <col min="7174" max="7174" width="11.875" style="1" customWidth="1"/>
    <col min="7175" max="7424" width="9.125" style="1"/>
    <col min="7425" max="7425" width="13.125" style="1" customWidth="1"/>
    <col min="7426" max="7426" width="22.75" style="1" customWidth="1"/>
    <col min="7427" max="7427" width="20.25" style="1" customWidth="1"/>
    <col min="7428" max="7428" width="11.625" style="1" customWidth="1"/>
    <col min="7429" max="7429" width="10.875" style="1" customWidth="1"/>
    <col min="7430" max="7430" width="11.875" style="1" customWidth="1"/>
    <col min="7431" max="7680" width="9.125" style="1"/>
    <col min="7681" max="7681" width="13.125" style="1" customWidth="1"/>
    <col min="7682" max="7682" width="22.75" style="1" customWidth="1"/>
    <col min="7683" max="7683" width="20.25" style="1" customWidth="1"/>
    <col min="7684" max="7684" width="11.625" style="1" customWidth="1"/>
    <col min="7685" max="7685" width="10.875" style="1" customWidth="1"/>
    <col min="7686" max="7686" width="11.875" style="1" customWidth="1"/>
    <col min="7687" max="7936" width="9.125" style="1"/>
    <col min="7937" max="7937" width="13.125" style="1" customWidth="1"/>
    <col min="7938" max="7938" width="22.75" style="1" customWidth="1"/>
    <col min="7939" max="7939" width="20.25" style="1" customWidth="1"/>
    <col min="7940" max="7940" width="11.625" style="1" customWidth="1"/>
    <col min="7941" max="7941" width="10.875" style="1" customWidth="1"/>
    <col min="7942" max="7942" width="11.875" style="1" customWidth="1"/>
    <col min="7943" max="8192" width="9.125" style="1"/>
    <col min="8193" max="8193" width="13.125" style="1" customWidth="1"/>
    <col min="8194" max="8194" width="22.75" style="1" customWidth="1"/>
    <col min="8195" max="8195" width="20.25" style="1" customWidth="1"/>
    <col min="8196" max="8196" width="11.625" style="1" customWidth="1"/>
    <col min="8197" max="8197" width="10.875" style="1" customWidth="1"/>
    <col min="8198" max="8198" width="11.875" style="1" customWidth="1"/>
    <col min="8199" max="8448" width="9.125" style="1"/>
    <col min="8449" max="8449" width="13.125" style="1" customWidth="1"/>
    <col min="8450" max="8450" width="22.75" style="1" customWidth="1"/>
    <col min="8451" max="8451" width="20.25" style="1" customWidth="1"/>
    <col min="8452" max="8452" width="11.625" style="1" customWidth="1"/>
    <col min="8453" max="8453" width="10.875" style="1" customWidth="1"/>
    <col min="8454" max="8454" width="11.875" style="1" customWidth="1"/>
    <col min="8455" max="8704" width="9.125" style="1"/>
    <col min="8705" max="8705" width="13.125" style="1" customWidth="1"/>
    <col min="8706" max="8706" width="22.75" style="1" customWidth="1"/>
    <col min="8707" max="8707" width="20.25" style="1" customWidth="1"/>
    <col min="8708" max="8708" width="11.625" style="1" customWidth="1"/>
    <col min="8709" max="8709" width="10.875" style="1" customWidth="1"/>
    <col min="8710" max="8710" width="11.875" style="1" customWidth="1"/>
    <col min="8711" max="8960" width="9.125" style="1"/>
    <col min="8961" max="8961" width="13.125" style="1" customWidth="1"/>
    <col min="8962" max="8962" width="22.75" style="1" customWidth="1"/>
    <col min="8963" max="8963" width="20.25" style="1" customWidth="1"/>
    <col min="8964" max="8964" width="11.625" style="1" customWidth="1"/>
    <col min="8965" max="8965" width="10.875" style="1" customWidth="1"/>
    <col min="8966" max="8966" width="11.875" style="1" customWidth="1"/>
    <col min="8967" max="9216" width="9.125" style="1"/>
    <col min="9217" max="9217" width="13.125" style="1" customWidth="1"/>
    <col min="9218" max="9218" width="22.75" style="1" customWidth="1"/>
    <col min="9219" max="9219" width="20.25" style="1" customWidth="1"/>
    <col min="9220" max="9220" width="11.625" style="1" customWidth="1"/>
    <col min="9221" max="9221" width="10.875" style="1" customWidth="1"/>
    <col min="9222" max="9222" width="11.875" style="1" customWidth="1"/>
    <col min="9223" max="9472" width="9.125" style="1"/>
    <col min="9473" max="9473" width="13.125" style="1" customWidth="1"/>
    <col min="9474" max="9474" width="22.75" style="1" customWidth="1"/>
    <col min="9475" max="9475" width="20.25" style="1" customWidth="1"/>
    <col min="9476" max="9476" width="11.625" style="1" customWidth="1"/>
    <col min="9477" max="9477" width="10.875" style="1" customWidth="1"/>
    <col min="9478" max="9478" width="11.875" style="1" customWidth="1"/>
    <col min="9479" max="9728" width="9.125" style="1"/>
    <col min="9729" max="9729" width="13.125" style="1" customWidth="1"/>
    <col min="9730" max="9730" width="22.75" style="1" customWidth="1"/>
    <col min="9731" max="9731" width="20.25" style="1" customWidth="1"/>
    <col min="9732" max="9732" width="11.625" style="1" customWidth="1"/>
    <col min="9733" max="9733" width="10.875" style="1" customWidth="1"/>
    <col min="9734" max="9734" width="11.875" style="1" customWidth="1"/>
    <col min="9735" max="9984" width="9.125" style="1"/>
    <col min="9985" max="9985" width="13.125" style="1" customWidth="1"/>
    <col min="9986" max="9986" width="22.75" style="1" customWidth="1"/>
    <col min="9987" max="9987" width="20.25" style="1" customWidth="1"/>
    <col min="9988" max="9988" width="11.625" style="1" customWidth="1"/>
    <col min="9989" max="9989" width="10.875" style="1" customWidth="1"/>
    <col min="9990" max="9990" width="11.875" style="1" customWidth="1"/>
    <col min="9991" max="10240" width="9.125" style="1"/>
    <col min="10241" max="10241" width="13.125" style="1" customWidth="1"/>
    <col min="10242" max="10242" width="22.75" style="1" customWidth="1"/>
    <col min="10243" max="10243" width="20.25" style="1" customWidth="1"/>
    <col min="10244" max="10244" width="11.625" style="1" customWidth="1"/>
    <col min="10245" max="10245" width="10.875" style="1" customWidth="1"/>
    <col min="10246" max="10246" width="11.875" style="1" customWidth="1"/>
    <col min="10247" max="10496" width="9.125" style="1"/>
    <col min="10497" max="10497" width="13.125" style="1" customWidth="1"/>
    <col min="10498" max="10498" width="22.75" style="1" customWidth="1"/>
    <col min="10499" max="10499" width="20.25" style="1" customWidth="1"/>
    <col min="10500" max="10500" width="11.625" style="1" customWidth="1"/>
    <col min="10501" max="10501" width="10.875" style="1" customWidth="1"/>
    <col min="10502" max="10502" width="11.875" style="1" customWidth="1"/>
    <col min="10503" max="10752" width="9.125" style="1"/>
    <col min="10753" max="10753" width="13.125" style="1" customWidth="1"/>
    <col min="10754" max="10754" width="22.75" style="1" customWidth="1"/>
    <col min="10755" max="10755" width="20.25" style="1" customWidth="1"/>
    <col min="10756" max="10756" width="11.625" style="1" customWidth="1"/>
    <col min="10757" max="10757" width="10.875" style="1" customWidth="1"/>
    <col min="10758" max="10758" width="11.875" style="1" customWidth="1"/>
    <col min="10759" max="11008" width="9.125" style="1"/>
    <col min="11009" max="11009" width="13.125" style="1" customWidth="1"/>
    <col min="11010" max="11010" width="22.75" style="1" customWidth="1"/>
    <col min="11011" max="11011" width="20.25" style="1" customWidth="1"/>
    <col min="11012" max="11012" width="11.625" style="1" customWidth="1"/>
    <col min="11013" max="11013" width="10.875" style="1" customWidth="1"/>
    <col min="11014" max="11014" width="11.875" style="1" customWidth="1"/>
    <col min="11015" max="11264" width="9.125" style="1"/>
    <col min="11265" max="11265" width="13.125" style="1" customWidth="1"/>
    <col min="11266" max="11266" width="22.75" style="1" customWidth="1"/>
    <col min="11267" max="11267" width="20.25" style="1" customWidth="1"/>
    <col min="11268" max="11268" width="11.625" style="1" customWidth="1"/>
    <col min="11269" max="11269" width="10.875" style="1" customWidth="1"/>
    <col min="11270" max="11270" width="11.875" style="1" customWidth="1"/>
    <col min="11271" max="11520" width="9.125" style="1"/>
    <col min="11521" max="11521" width="13.125" style="1" customWidth="1"/>
    <col min="11522" max="11522" width="22.75" style="1" customWidth="1"/>
    <col min="11523" max="11523" width="20.25" style="1" customWidth="1"/>
    <col min="11524" max="11524" width="11.625" style="1" customWidth="1"/>
    <col min="11525" max="11525" width="10.875" style="1" customWidth="1"/>
    <col min="11526" max="11526" width="11.875" style="1" customWidth="1"/>
    <col min="11527" max="11776" width="9.125" style="1"/>
    <col min="11777" max="11777" width="13.125" style="1" customWidth="1"/>
    <col min="11778" max="11778" width="22.75" style="1" customWidth="1"/>
    <col min="11779" max="11779" width="20.25" style="1" customWidth="1"/>
    <col min="11780" max="11780" width="11.625" style="1" customWidth="1"/>
    <col min="11781" max="11781" width="10.875" style="1" customWidth="1"/>
    <col min="11782" max="11782" width="11.875" style="1" customWidth="1"/>
    <col min="11783" max="12032" width="9.125" style="1"/>
    <col min="12033" max="12033" width="13.125" style="1" customWidth="1"/>
    <col min="12034" max="12034" width="22.75" style="1" customWidth="1"/>
    <col min="12035" max="12035" width="20.25" style="1" customWidth="1"/>
    <col min="12036" max="12036" width="11.625" style="1" customWidth="1"/>
    <col min="12037" max="12037" width="10.875" style="1" customWidth="1"/>
    <col min="12038" max="12038" width="11.875" style="1" customWidth="1"/>
    <col min="12039" max="12288" width="9.125" style="1"/>
    <col min="12289" max="12289" width="13.125" style="1" customWidth="1"/>
    <col min="12290" max="12290" width="22.75" style="1" customWidth="1"/>
    <col min="12291" max="12291" width="20.25" style="1" customWidth="1"/>
    <col min="12292" max="12292" width="11.625" style="1" customWidth="1"/>
    <col min="12293" max="12293" width="10.875" style="1" customWidth="1"/>
    <col min="12294" max="12294" width="11.875" style="1" customWidth="1"/>
    <col min="12295" max="12544" width="9.125" style="1"/>
    <col min="12545" max="12545" width="13.125" style="1" customWidth="1"/>
    <col min="12546" max="12546" width="22.75" style="1" customWidth="1"/>
    <col min="12547" max="12547" width="20.25" style="1" customWidth="1"/>
    <col min="12548" max="12548" width="11.625" style="1" customWidth="1"/>
    <col min="12549" max="12549" width="10.875" style="1" customWidth="1"/>
    <col min="12550" max="12550" width="11.875" style="1" customWidth="1"/>
    <col min="12551" max="12800" width="9.125" style="1"/>
    <col min="12801" max="12801" width="13.125" style="1" customWidth="1"/>
    <col min="12802" max="12802" width="22.75" style="1" customWidth="1"/>
    <col min="12803" max="12803" width="20.25" style="1" customWidth="1"/>
    <col min="12804" max="12804" width="11.625" style="1" customWidth="1"/>
    <col min="12805" max="12805" width="10.875" style="1" customWidth="1"/>
    <col min="12806" max="12806" width="11.875" style="1" customWidth="1"/>
    <col min="12807" max="13056" width="9.125" style="1"/>
    <col min="13057" max="13057" width="13.125" style="1" customWidth="1"/>
    <col min="13058" max="13058" width="22.75" style="1" customWidth="1"/>
    <col min="13059" max="13059" width="20.25" style="1" customWidth="1"/>
    <col min="13060" max="13060" width="11.625" style="1" customWidth="1"/>
    <col min="13061" max="13061" width="10.875" style="1" customWidth="1"/>
    <col min="13062" max="13062" width="11.875" style="1" customWidth="1"/>
    <col min="13063" max="13312" width="9.125" style="1"/>
    <col min="13313" max="13313" width="13.125" style="1" customWidth="1"/>
    <col min="13314" max="13314" width="22.75" style="1" customWidth="1"/>
    <col min="13315" max="13315" width="20.25" style="1" customWidth="1"/>
    <col min="13316" max="13316" width="11.625" style="1" customWidth="1"/>
    <col min="13317" max="13317" width="10.875" style="1" customWidth="1"/>
    <col min="13318" max="13318" width="11.875" style="1" customWidth="1"/>
    <col min="13319" max="13568" width="9.125" style="1"/>
    <col min="13569" max="13569" width="13.125" style="1" customWidth="1"/>
    <col min="13570" max="13570" width="22.75" style="1" customWidth="1"/>
    <col min="13571" max="13571" width="20.25" style="1" customWidth="1"/>
    <col min="13572" max="13572" width="11.625" style="1" customWidth="1"/>
    <col min="13573" max="13573" width="10.875" style="1" customWidth="1"/>
    <col min="13574" max="13574" width="11.875" style="1" customWidth="1"/>
    <col min="13575" max="13824" width="9.125" style="1"/>
    <col min="13825" max="13825" width="13.125" style="1" customWidth="1"/>
    <col min="13826" max="13826" width="22.75" style="1" customWidth="1"/>
    <col min="13827" max="13827" width="20.25" style="1" customWidth="1"/>
    <col min="13828" max="13828" width="11.625" style="1" customWidth="1"/>
    <col min="13829" max="13829" width="10.875" style="1" customWidth="1"/>
    <col min="13830" max="13830" width="11.875" style="1" customWidth="1"/>
    <col min="13831" max="14080" width="9.125" style="1"/>
    <col min="14081" max="14081" width="13.125" style="1" customWidth="1"/>
    <col min="14082" max="14082" width="22.75" style="1" customWidth="1"/>
    <col min="14083" max="14083" width="20.25" style="1" customWidth="1"/>
    <col min="14084" max="14084" width="11.625" style="1" customWidth="1"/>
    <col min="14085" max="14085" width="10.875" style="1" customWidth="1"/>
    <col min="14086" max="14086" width="11.875" style="1" customWidth="1"/>
    <col min="14087" max="14336" width="9.125" style="1"/>
    <col min="14337" max="14337" width="13.125" style="1" customWidth="1"/>
    <col min="14338" max="14338" width="22.75" style="1" customWidth="1"/>
    <col min="14339" max="14339" width="20.25" style="1" customWidth="1"/>
    <col min="14340" max="14340" width="11.625" style="1" customWidth="1"/>
    <col min="14341" max="14341" width="10.875" style="1" customWidth="1"/>
    <col min="14342" max="14342" width="11.875" style="1" customWidth="1"/>
    <col min="14343" max="14592" width="9.125" style="1"/>
    <col min="14593" max="14593" width="13.125" style="1" customWidth="1"/>
    <col min="14594" max="14594" width="22.75" style="1" customWidth="1"/>
    <col min="14595" max="14595" width="20.25" style="1" customWidth="1"/>
    <col min="14596" max="14596" width="11.625" style="1" customWidth="1"/>
    <col min="14597" max="14597" width="10.875" style="1" customWidth="1"/>
    <col min="14598" max="14598" width="11.875" style="1" customWidth="1"/>
    <col min="14599" max="14848" width="9.125" style="1"/>
    <col min="14849" max="14849" width="13.125" style="1" customWidth="1"/>
    <col min="14850" max="14850" width="22.75" style="1" customWidth="1"/>
    <col min="14851" max="14851" width="20.25" style="1" customWidth="1"/>
    <col min="14852" max="14852" width="11.625" style="1" customWidth="1"/>
    <col min="14853" max="14853" width="10.875" style="1" customWidth="1"/>
    <col min="14854" max="14854" width="11.875" style="1" customWidth="1"/>
    <col min="14855" max="15104" width="9.125" style="1"/>
    <col min="15105" max="15105" width="13.125" style="1" customWidth="1"/>
    <col min="15106" max="15106" width="22.75" style="1" customWidth="1"/>
    <col min="15107" max="15107" width="20.25" style="1" customWidth="1"/>
    <col min="15108" max="15108" width="11.625" style="1" customWidth="1"/>
    <col min="15109" max="15109" width="10.875" style="1" customWidth="1"/>
    <col min="15110" max="15110" width="11.875" style="1" customWidth="1"/>
    <col min="15111" max="15360" width="9.125" style="1"/>
    <col min="15361" max="15361" width="13.125" style="1" customWidth="1"/>
    <col min="15362" max="15362" width="22.75" style="1" customWidth="1"/>
    <col min="15363" max="15363" width="20.25" style="1" customWidth="1"/>
    <col min="15364" max="15364" width="11.625" style="1" customWidth="1"/>
    <col min="15365" max="15365" width="10.875" style="1" customWidth="1"/>
    <col min="15366" max="15366" width="11.875" style="1" customWidth="1"/>
    <col min="15367" max="15616" width="9.125" style="1"/>
    <col min="15617" max="15617" width="13.125" style="1" customWidth="1"/>
    <col min="15618" max="15618" width="22.75" style="1" customWidth="1"/>
    <col min="15619" max="15619" width="20.25" style="1" customWidth="1"/>
    <col min="15620" max="15620" width="11.625" style="1" customWidth="1"/>
    <col min="15621" max="15621" width="10.875" style="1" customWidth="1"/>
    <col min="15622" max="15622" width="11.875" style="1" customWidth="1"/>
    <col min="15623" max="15872" width="9.125" style="1"/>
    <col min="15873" max="15873" width="13.125" style="1" customWidth="1"/>
    <col min="15874" max="15874" width="22.75" style="1" customWidth="1"/>
    <col min="15875" max="15875" width="20.25" style="1" customWidth="1"/>
    <col min="15876" max="15876" width="11.625" style="1" customWidth="1"/>
    <col min="15877" max="15877" width="10.875" style="1" customWidth="1"/>
    <col min="15878" max="15878" width="11.875" style="1" customWidth="1"/>
    <col min="15879" max="16128" width="9.125" style="1"/>
    <col min="16129" max="16129" width="13.125" style="1" customWidth="1"/>
    <col min="16130" max="16130" width="22.75" style="1" customWidth="1"/>
    <col min="16131" max="16131" width="20.25" style="1" customWidth="1"/>
    <col min="16132" max="16132" width="11.625" style="1" customWidth="1"/>
    <col min="16133" max="16133" width="10.875" style="1" customWidth="1"/>
    <col min="16134" max="16134" width="11.875" style="1" customWidth="1"/>
    <col min="16135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313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25" t="s">
        <v>35</v>
      </c>
      <c r="B13" s="124" t="s">
        <v>36</v>
      </c>
      <c r="C13" s="124" t="s">
        <v>37</v>
      </c>
      <c r="D13" s="126">
        <v>44743</v>
      </c>
      <c r="E13" s="126">
        <v>44805</v>
      </c>
    </row>
    <row r="14" spans="1:5">
      <c r="A14" s="39"/>
      <c r="B14" s="123"/>
      <c r="C14" s="123"/>
      <c r="D14" s="131">
        <v>44804</v>
      </c>
      <c r="E14" s="131">
        <v>44865</v>
      </c>
    </row>
    <row r="15" spans="1:5">
      <c r="A15" s="117" t="s">
        <v>44</v>
      </c>
      <c r="B15" s="121" t="s">
        <v>314</v>
      </c>
      <c r="C15" s="78" t="s">
        <v>38</v>
      </c>
      <c r="D15" s="83">
        <v>56</v>
      </c>
      <c r="E15" s="83">
        <v>45</v>
      </c>
    </row>
    <row r="16" spans="1:5">
      <c r="A16" s="61" t="s">
        <v>45</v>
      </c>
      <c r="B16" s="78" t="s">
        <v>314</v>
      </c>
      <c r="C16" s="78" t="s">
        <v>39</v>
      </c>
      <c r="D16" s="83">
        <f>+D15</f>
        <v>56</v>
      </c>
      <c r="E16" s="83">
        <f>+E15</f>
        <v>45</v>
      </c>
    </row>
    <row r="17" spans="1:5">
      <c r="A17" s="61" t="s">
        <v>44</v>
      </c>
      <c r="B17" s="78" t="s">
        <v>314</v>
      </c>
      <c r="C17" s="78" t="s">
        <v>40</v>
      </c>
      <c r="D17" s="83">
        <f>+D15+21</f>
        <v>77</v>
      </c>
      <c r="E17" s="83">
        <f>+E15+21</f>
        <v>66</v>
      </c>
    </row>
    <row r="18" spans="1:5">
      <c r="A18" s="61" t="s">
        <v>44</v>
      </c>
      <c r="B18" s="78" t="s">
        <v>314</v>
      </c>
      <c r="C18" s="78" t="s">
        <v>41</v>
      </c>
      <c r="D18" s="83">
        <f>+D15+21</f>
        <v>77</v>
      </c>
      <c r="E18" s="83">
        <f>+E15+21</f>
        <v>66</v>
      </c>
    </row>
    <row r="19" spans="1:5" ht="14.3">
      <c r="A19" s="64" t="s">
        <v>44</v>
      </c>
      <c r="B19" s="122" t="s">
        <v>314</v>
      </c>
      <c r="C19" s="128" t="s">
        <v>42</v>
      </c>
      <c r="D19" s="132">
        <f>+D15+5</f>
        <v>61</v>
      </c>
      <c r="E19" s="132">
        <f>+E15+5</f>
        <v>50</v>
      </c>
    </row>
    <row r="20" spans="1:5">
      <c r="A20" s="61" t="s">
        <v>49</v>
      </c>
      <c r="B20" s="121" t="s">
        <v>316</v>
      </c>
      <c r="C20" s="78" t="s">
        <v>38</v>
      </c>
      <c r="D20" s="83">
        <v>63</v>
      </c>
      <c r="E20" s="83">
        <v>52</v>
      </c>
    </row>
    <row r="21" spans="1:5">
      <c r="A21" s="61" t="s">
        <v>49</v>
      </c>
      <c r="B21" s="78" t="s">
        <v>316</v>
      </c>
      <c r="C21" s="78" t="s">
        <v>39</v>
      </c>
      <c r="D21" s="83">
        <f>+D20</f>
        <v>63</v>
      </c>
      <c r="E21" s="83">
        <f>+E20</f>
        <v>52</v>
      </c>
    </row>
    <row r="22" spans="1:5">
      <c r="A22" s="61" t="s">
        <v>49</v>
      </c>
      <c r="B22" s="78" t="s">
        <v>316</v>
      </c>
      <c r="C22" s="78" t="s">
        <v>40</v>
      </c>
      <c r="D22" s="83">
        <f>+D20+21</f>
        <v>84</v>
      </c>
      <c r="E22" s="83">
        <f>+E20+21</f>
        <v>73</v>
      </c>
    </row>
    <row r="23" spans="1:5">
      <c r="A23" s="61" t="s">
        <v>49</v>
      </c>
      <c r="B23" s="78" t="s">
        <v>316</v>
      </c>
      <c r="C23" s="78" t="s">
        <v>41</v>
      </c>
      <c r="D23" s="83">
        <f>+D20+21</f>
        <v>84</v>
      </c>
      <c r="E23" s="83">
        <f>+E20+21</f>
        <v>73</v>
      </c>
    </row>
    <row r="24" spans="1:5" ht="14.3">
      <c r="A24" s="122" t="s">
        <v>49</v>
      </c>
      <c r="B24" s="122" t="s">
        <v>316</v>
      </c>
      <c r="C24" s="128" t="s">
        <v>42</v>
      </c>
      <c r="D24" s="132">
        <f>+D20+5</f>
        <v>68</v>
      </c>
      <c r="E24" s="132">
        <f>+E20+5</f>
        <v>57</v>
      </c>
    </row>
    <row r="25" spans="1:5">
      <c r="A25" s="61" t="s">
        <v>49</v>
      </c>
      <c r="B25" s="121" t="s">
        <v>317</v>
      </c>
      <c r="C25" s="78" t="s">
        <v>38</v>
      </c>
      <c r="D25" s="83">
        <v>74</v>
      </c>
      <c r="E25" s="83">
        <v>63</v>
      </c>
    </row>
    <row r="26" spans="1:5">
      <c r="A26" s="61" t="s">
        <v>49</v>
      </c>
      <c r="B26" s="78" t="s">
        <v>317</v>
      </c>
      <c r="C26" s="78" t="s">
        <v>39</v>
      </c>
      <c r="D26" s="83">
        <f>+D25</f>
        <v>74</v>
      </c>
      <c r="E26" s="83">
        <f>+E25</f>
        <v>63</v>
      </c>
    </row>
    <row r="27" spans="1:5">
      <c r="A27" s="61" t="s">
        <v>49</v>
      </c>
      <c r="B27" s="78" t="s">
        <v>317</v>
      </c>
      <c r="C27" s="78" t="s">
        <v>40</v>
      </c>
      <c r="D27" s="83">
        <f>+D25+21</f>
        <v>95</v>
      </c>
      <c r="E27" s="83">
        <f>+E25+21</f>
        <v>84</v>
      </c>
    </row>
    <row r="28" spans="1:5">
      <c r="A28" s="61" t="s">
        <v>49</v>
      </c>
      <c r="B28" s="78" t="s">
        <v>317</v>
      </c>
      <c r="C28" s="78" t="s">
        <v>41</v>
      </c>
      <c r="D28" s="83">
        <f>+D25+21</f>
        <v>95</v>
      </c>
      <c r="E28" s="83">
        <f>+E25+21</f>
        <v>84</v>
      </c>
    </row>
    <row r="29" spans="1:5" ht="14.3">
      <c r="A29" s="122" t="s">
        <v>49</v>
      </c>
      <c r="B29" s="122" t="s">
        <v>317</v>
      </c>
      <c r="C29" s="128" t="s">
        <v>42</v>
      </c>
      <c r="D29" s="132">
        <f>+D25+5</f>
        <v>79</v>
      </c>
      <c r="E29" s="132">
        <f>+E25+5</f>
        <v>68</v>
      </c>
    </row>
    <row r="30" spans="1:5">
      <c r="A30" s="125" t="s">
        <v>47</v>
      </c>
      <c r="B30" s="121" t="s">
        <v>318</v>
      </c>
      <c r="C30" s="78" t="s">
        <v>38</v>
      </c>
      <c r="D30" s="83">
        <v>95</v>
      </c>
      <c r="E30" s="83">
        <v>84</v>
      </c>
    </row>
    <row r="31" spans="1:5">
      <c r="A31" s="61" t="s">
        <v>47</v>
      </c>
      <c r="B31" s="78" t="s">
        <v>318</v>
      </c>
      <c r="C31" s="78" t="s">
        <v>39</v>
      </c>
      <c r="D31" s="83">
        <f>+D30</f>
        <v>95</v>
      </c>
      <c r="E31" s="83">
        <f>+E30</f>
        <v>84</v>
      </c>
    </row>
    <row r="32" spans="1:5">
      <c r="A32" s="61" t="s">
        <v>47</v>
      </c>
      <c r="B32" s="78" t="s">
        <v>318</v>
      </c>
      <c r="C32" s="78" t="s">
        <v>40</v>
      </c>
      <c r="D32" s="83">
        <f>+D30+21</f>
        <v>116</v>
      </c>
      <c r="E32" s="83">
        <f>+E30+21</f>
        <v>105</v>
      </c>
    </row>
    <row r="33" spans="1:5">
      <c r="A33" s="61" t="s">
        <v>47</v>
      </c>
      <c r="B33" s="78" t="s">
        <v>318</v>
      </c>
      <c r="C33" s="78" t="s">
        <v>41</v>
      </c>
      <c r="D33" s="83">
        <f>+D30+21</f>
        <v>116</v>
      </c>
      <c r="E33" s="83">
        <f>+E30+21</f>
        <v>105</v>
      </c>
    </row>
    <row r="34" spans="1:5" ht="14.3">
      <c r="A34" s="39" t="s">
        <v>47</v>
      </c>
      <c r="B34" s="122" t="s">
        <v>318</v>
      </c>
      <c r="C34" s="128" t="s">
        <v>42</v>
      </c>
      <c r="D34" s="132">
        <f>+D30+5</f>
        <v>100</v>
      </c>
      <c r="E34" s="132">
        <f>+E30+5</f>
        <v>89</v>
      </c>
    </row>
    <row r="35" spans="1:5">
      <c r="A35" s="125" t="s">
        <v>47</v>
      </c>
      <c r="B35" s="121" t="s">
        <v>319</v>
      </c>
      <c r="C35" s="78" t="s">
        <v>38</v>
      </c>
      <c r="D35" s="83">
        <v>116</v>
      </c>
      <c r="E35" s="83">
        <v>105</v>
      </c>
    </row>
    <row r="36" spans="1:5">
      <c r="A36" s="61" t="s">
        <v>47</v>
      </c>
      <c r="B36" s="78" t="s">
        <v>319</v>
      </c>
      <c r="C36" s="78" t="s">
        <v>39</v>
      </c>
      <c r="D36" s="83">
        <f>+D35</f>
        <v>116</v>
      </c>
      <c r="E36" s="83">
        <f>+E35</f>
        <v>105</v>
      </c>
    </row>
    <row r="37" spans="1:5">
      <c r="A37" s="61" t="s">
        <v>47</v>
      </c>
      <c r="B37" s="78" t="s">
        <v>319</v>
      </c>
      <c r="C37" s="78" t="s">
        <v>40</v>
      </c>
      <c r="D37" s="83">
        <f>+D35+21</f>
        <v>137</v>
      </c>
      <c r="E37" s="83">
        <f>+E35+21</f>
        <v>126</v>
      </c>
    </row>
    <row r="38" spans="1:5">
      <c r="A38" s="61" t="s">
        <v>47</v>
      </c>
      <c r="B38" s="78" t="s">
        <v>319</v>
      </c>
      <c r="C38" s="78" t="s">
        <v>41</v>
      </c>
      <c r="D38" s="83">
        <f>+D35+21</f>
        <v>137</v>
      </c>
      <c r="E38" s="83">
        <f>+E35+21</f>
        <v>126</v>
      </c>
    </row>
    <row r="39" spans="1:5" ht="14.3">
      <c r="A39" s="39" t="s">
        <v>47</v>
      </c>
      <c r="B39" s="122" t="s">
        <v>319</v>
      </c>
      <c r="C39" s="128" t="s">
        <v>42</v>
      </c>
      <c r="D39" s="132">
        <f>+D35+5</f>
        <v>121</v>
      </c>
      <c r="E39" s="132">
        <f>+E35+5</f>
        <v>110</v>
      </c>
    </row>
    <row r="42" spans="1:5" ht="14.3">
      <c r="A42" s="29" t="s">
        <v>312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2"/>
  <sheetViews>
    <sheetView topLeftCell="A3" workbookViewId="0">
      <selection activeCell="D13" sqref="D13:D34"/>
    </sheetView>
  </sheetViews>
  <sheetFormatPr defaultRowHeight="12.9"/>
  <cols>
    <col min="1" max="1" width="16.625" style="1" customWidth="1"/>
    <col min="2" max="2" width="28.125" style="1" customWidth="1"/>
    <col min="3" max="3" width="20.25" style="1" customWidth="1"/>
    <col min="4" max="4" width="11.25" style="34" customWidth="1"/>
    <col min="5" max="7" width="11.25" style="1" customWidth="1"/>
    <col min="8" max="8" width="12.375" style="1" customWidth="1"/>
    <col min="9" max="9" width="11.625" style="1" customWidth="1"/>
    <col min="10" max="256" width="9.125" style="1"/>
    <col min="257" max="257" width="17.875" style="1" customWidth="1"/>
    <col min="258" max="258" width="23.375" style="1" customWidth="1"/>
    <col min="259" max="259" width="20.25" style="1" customWidth="1"/>
    <col min="260" max="260" width="12.625" style="1" customWidth="1"/>
    <col min="261" max="261" width="12.875" style="1" customWidth="1"/>
    <col min="262" max="262" width="12.375" style="1" customWidth="1"/>
    <col min="263" max="263" width="12.75" style="1" customWidth="1"/>
    <col min="264" max="264" width="12.375" style="1" customWidth="1"/>
    <col min="265" max="265" width="11.625" style="1" customWidth="1"/>
    <col min="266" max="512" width="9.125" style="1"/>
    <col min="513" max="513" width="17.875" style="1" customWidth="1"/>
    <col min="514" max="514" width="23.375" style="1" customWidth="1"/>
    <col min="515" max="515" width="20.25" style="1" customWidth="1"/>
    <col min="516" max="516" width="12.625" style="1" customWidth="1"/>
    <col min="517" max="517" width="12.875" style="1" customWidth="1"/>
    <col min="518" max="518" width="12.375" style="1" customWidth="1"/>
    <col min="519" max="519" width="12.75" style="1" customWidth="1"/>
    <col min="520" max="520" width="12.375" style="1" customWidth="1"/>
    <col min="521" max="521" width="11.625" style="1" customWidth="1"/>
    <col min="522" max="768" width="9.125" style="1"/>
    <col min="769" max="769" width="17.875" style="1" customWidth="1"/>
    <col min="770" max="770" width="23.375" style="1" customWidth="1"/>
    <col min="771" max="771" width="20.25" style="1" customWidth="1"/>
    <col min="772" max="772" width="12.625" style="1" customWidth="1"/>
    <col min="773" max="773" width="12.875" style="1" customWidth="1"/>
    <col min="774" max="774" width="12.375" style="1" customWidth="1"/>
    <col min="775" max="775" width="12.75" style="1" customWidth="1"/>
    <col min="776" max="776" width="12.375" style="1" customWidth="1"/>
    <col min="777" max="777" width="11.625" style="1" customWidth="1"/>
    <col min="778" max="1024" width="9.125" style="1"/>
    <col min="1025" max="1025" width="17.875" style="1" customWidth="1"/>
    <col min="1026" max="1026" width="23.375" style="1" customWidth="1"/>
    <col min="1027" max="1027" width="20.25" style="1" customWidth="1"/>
    <col min="1028" max="1028" width="12.625" style="1" customWidth="1"/>
    <col min="1029" max="1029" width="12.875" style="1" customWidth="1"/>
    <col min="1030" max="1030" width="12.375" style="1" customWidth="1"/>
    <col min="1031" max="1031" width="12.75" style="1" customWidth="1"/>
    <col min="1032" max="1032" width="12.375" style="1" customWidth="1"/>
    <col min="1033" max="1033" width="11.625" style="1" customWidth="1"/>
    <col min="1034" max="1280" width="9.125" style="1"/>
    <col min="1281" max="1281" width="17.875" style="1" customWidth="1"/>
    <col min="1282" max="1282" width="23.375" style="1" customWidth="1"/>
    <col min="1283" max="1283" width="20.25" style="1" customWidth="1"/>
    <col min="1284" max="1284" width="12.625" style="1" customWidth="1"/>
    <col min="1285" max="1285" width="12.875" style="1" customWidth="1"/>
    <col min="1286" max="1286" width="12.375" style="1" customWidth="1"/>
    <col min="1287" max="1287" width="12.75" style="1" customWidth="1"/>
    <col min="1288" max="1288" width="12.375" style="1" customWidth="1"/>
    <col min="1289" max="1289" width="11.625" style="1" customWidth="1"/>
    <col min="1290" max="1536" width="9.125" style="1"/>
    <col min="1537" max="1537" width="17.875" style="1" customWidth="1"/>
    <col min="1538" max="1538" width="23.375" style="1" customWidth="1"/>
    <col min="1539" max="1539" width="20.25" style="1" customWidth="1"/>
    <col min="1540" max="1540" width="12.625" style="1" customWidth="1"/>
    <col min="1541" max="1541" width="12.875" style="1" customWidth="1"/>
    <col min="1542" max="1542" width="12.375" style="1" customWidth="1"/>
    <col min="1543" max="1543" width="12.75" style="1" customWidth="1"/>
    <col min="1544" max="1544" width="12.375" style="1" customWidth="1"/>
    <col min="1545" max="1545" width="11.625" style="1" customWidth="1"/>
    <col min="1546" max="1792" width="9.125" style="1"/>
    <col min="1793" max="1793" width="17.875" style="1" customWidth="1"/>
    <col min="1794" max="1794" width="23.375" style="1" customWidth="1"/>
    <col min="1795" max="1795" width="20.25" style="1" customWidth="1"/>
    <col min="1796" max="1796" width="12.625" style="1" customWidth="1"/>
    <col min="1797" max="1797" width="12.875" style="1" customWidth="1"/>
    <col min="1798" max="1798" width="12.375" style="1" customWidth="1"/>
    <col min="1799" max="1799" width="12.75" style="1" customWidth="1"/>
    <col min="1800" max="1800" width="12.375" style="1" customWidth="1"/>
    <col min="1801" max="1801" width="11.625" style="1" customWidth="1"/>
    <col min="1802" max="2048" width="9.125" style="1"/>
    <col min="2049" max="2049" width="17.875" style="1" customWidth="1"/>
    <col min="2050" max="2050" width="23.375" style="1" customWidth="1"/>
    <col min="2051" max="2051" width="20.25" style="1" customWidth="1"/>
    <col min="2052" max="2052" width="12.625" style="1" customWidth="1"/>
    <col min="2053" max="2053" width="12.875" style="1" customWidth="1"/>
    <col min="2054" max="2054" width="12.375" style="1" customWidth="1"/>
    <col min="2055" max="2055" width="12.75" style="1" customWidth="1"/>
    <col min="2056" max="2056" width="12.375" style="1" customWidth="1"/>
    <col min="2057" max="2057" width="11.625" style="1" customWidth="1"/>
    <col min="2058" max="2304" width="9.125" style="1"/>
    <col min="2305" max="2305" width="17.875" style="1" customWidth="1"/>
    <col min="2306" max="2306" width="23.375" style="1" customWidth="1"/>
    <col min="2307" max="2307" width="20.25" style="1" customWidth="1"/>
    <col min="2308" max="2308" width="12.625" style="1" customWidth="1"/>
    <col min="2309" max="2309" width="12.875" style="1" customWidth="1"/>
    <col min="2310" max="2310" width="12.375" style="1" customWidth="1"/>
    <col min="2311" max="2311" width="12.75" style="1" customWidth="1"/>
    <col min="2312" max="2312" width="12.375" style="1" customWidth="1"/>
    <col min="2313" max="2313" width="11.625" style="1" customWidth="1"/>
    <col min="2314" max="2560" width="9.125" style="1"/>
    <col min="2561" max="2561" width="17.875" style="1" customWidth="1"/>
    <col min="2562" max="2562" width="23.375" style="1" customWidth="1"/>
    <col min="2563" max="2563" width="20.25" style="1" customWidth="1"/>
    <col min="2564" max="2564" width="12.625" style="1" customWidth="1"/>
    <col min="2565" max="2565" width="12.875" style="1" customWidth="1"/>
    <col min="2566" max="2566" width="12.375" style="1" customWidth="1"/>
    <col min="2567" max="2567" width="12.75" style="1" customWidth="1"/>
    <col min="2568" max="2568" width="12.375" style="1" customWidth="1"/>
    <col min="2569" max="2569" width="11.625" style="1" customWidth="1"/>
    <col min="2570" max="2816" width="9.125" style="1"/>
    <col min="2817" max="2817" width="17.875" style="1" customWidth="1"/>
    <col min="2818" max="2818" width="23.375" style="1" customWidth="1"/>
    <col min="2819" max="2819" width="20.25" style="1" customWidth="1"/>
    <col min="2820" max="2820" width="12.625" style="1" customWidth="1"/>
    <col min="2821" max="2821" width="12.875" style="1" customWidth="1"/>
    <col min="2822" max="2822" width="12.375" style="1" customWidth="1"/>
    <col min="2823" max="2823" width="12.75" style="1" customWidth="1"/>
    <col min="2824" max="2824" width="12.375" style="1" customWidth="1"/>
    <col min="2825" max="2825" width="11.625" style="1" customWidth="1"/>
    <col min="2826" max="3072" width="9.125" style="1"/>
    <col min="3073" max="3073" width="17.875" style="1" customWidth="1"/>
    <col min="3074" max="3074" width="23.375" style="1" customWidth="1"/>
    <col min="3075" max="3075" width="20.25" style="1" customWidth="1"/>
    <col min="3076" max="3076" width="12.625" style="1" customWidth="1"/>
    <col min="3077" max="3077" width="12.875" style="1" customWidth="1"/>
    <col min="3078" max="3078" width="12.375" style="1" customWidth="1"/>
    <col min="3079" max="3079" width="12.75" style="1" customWidth="1"/>
    <col min="3080" max="3080" width="12.375" style="1" customWidth="1"/>
    <col min="3081" max="3081" width="11.625" style="1" customWidth="1"/>
    <col min="3082" max="3328" width="9.125" style="1"/>
    <col min="3329" max="3329" width="17.875" style="1" customWidth="1"/>
    <col min="3330" max="3330" width="23.375" style="1" customWidth="1"/>
    <col min="3331" max="3331" width="20.25" style="1" customWidth="1"/>
    <col min="3332" max="3332" width="12.625" style="1" customWidth="1"/>
    <col min="3333" max="3333" width="12.875" style="1" customWidth="1"/>
    <col min="3334" max="3334" width="12.375" style="1" customWidth="1"/>
    <col min="3335" max="3335" width="12.75" style="1" customWidth="1"/>
    <col min="3336" max="3336" width="12.375" style="1" customWidth="1"/>
    <col min="3337" max="3337" width="11.625" style="1" customWidth="1"/>
    <col min="3338" max="3584" width="9.125" style="1"/>
    <col min="3585" max="3585" width="17.875" style="1" customWidth="1"/>
    <col min="3586" max="3586" width="23.375" style="1" customWidth="1"/>
    <col min="3587" max="3587" width="20.25" style="1" customWidth="1"/>
    <col min="3588" max="3588" width="12.625" style="1" customWidth="1"/>
    <col min="3589" max="3589" width="12.875" style="1" customWidth="1"/>
    <col min="3590" max="3590" width="12.375" style="1" customWidth="1"/>
    <col min="3591" max="3591" width="12.75" style="1" customWidth="1"/>
    <col min="3592" max="3592" width="12.375" style="1" customWidth="1"/>
    <col min="3593" max="3593" width="11.625" style="1" customWidth="1"/>
    <col min="3594" max="3840" width="9.125" style="1"/>
    <col min="3841" max="3841" width="17.875" style="1" customWidth="1"/>
    <col min="3842" max="3842" width="23.375" style="1" customWidth="1"/>
    <col min="3843" max="3843" width="20.25" style="1" customWidth="1"/>
    <col min="3844" max="3844" width="12.625" style="1" customWidth="1"/>
    <col min="3845" max="3845" width="12.875" style="1" customWidth="1"/>
    <col min="3846" max="3846" width="12.375" style="1" customWidth="1"/>
    <col min="3847" max="3847" width="12.75" style="1" customWidth="1"/>
    <col min="3848" max="3848" width="12.375" style="1" customWidth="1"/>
    <col min="3849" max="3849" width="11.625" style="1" customWidth="1"/>
    <col min="3850" max="4096" width="9.125" style="1"/>
    <col min="4097" max="4097" width="17.875" style="1" customWidth="1"/>
    <col min="4098" max="4098" width="23.375" style="1" customWidth="1"/>
    <col min="4099" max="4099" width="20.25" style="1" customWidth="1"/>
    <col min="4100" max="4100" width="12.625" style="1" customWidth="1"/>
    <col min="4101" max="4101" width="12.875" style="1" customWidth="1"/>
    <col min="4102" max="4102" width="12.375" style="1" customWidth="1"/>
    <col min="4103" max="4103" width="12.75" style="1" customWidth="1"/>
    <col min="4104" max="4104" width="12.375" style="1" customWidth="1"/>
    <col min="4105" max="4105" width="11.625" style="1" customWidth="1"/>
    <col min="4106" max="4352" width="9.125" style="1"/>
    <col min="4353" max="4353" width="17.875" style="1" customWidth="1"/>
    <col min="4354" max="4354" width="23.375" style="1" customWidth="1"/>
    <col min="4355" max="4355" width="20.25" style="1" customWidth="1"/>
    <col min="4356" max="4356" width="12.625" style="1" customWidth="1"/>
    <col min="4357" max="4357" width="12.875" style="1" customWidth="1"/>
    <col min="4358" max="4358" width="12.375" style="1" customWidth="1"/>
    <col min="4359" max="4359" width="12.75" style="1" customWidth="1"/>
    <col min="4360" max="4360" width="12.375" style="1" customWidth="1"/>
    <col min="4361" max="4361" width="11.625" style="1" customWidth="1"/>
    <col min="4362" max="4608" width="9.125" style="1"/>
    <col min="4609" max="4609" width="17.875" style="1" customWidth="1"/>
    <col min="4610" max="4610" width="23.375" style="1" customWidth="1"/>
    <col min="4611" max="4611" width="20.25" style="1" customWidth="1"/>
    <col min="4612" max="4612" width="12.625" style="1" customWidth="1"/>
    <col min="4613" max="4613" width="12.875" style="1" customWidth="1"/>
    <col min="4614" max="4614" width="12.375" style="1" customWidth="1"/>
    <col min="4615" max="4615" width="12.75" style="1" customWidth="1"/>
    <col min="4616" max="4616" width="12.375" style="1" customWidth="1"/>
    <col min="4617" max="4617" width="11.625" style="1" customWidth="1"/>
    <col min="4618" max="4864" width="9.125" style="1"/>
    <col min="4865" max="4865" width="17.875" style="1" customWidth="1"/>
    <col min="4866" max="4866" width="23.375" style="1" customWidth="1"/>
    <col min="4867" max="4867" width="20.25" style="1" customWidth="1"/>
    <col min="4868" max="4868" width="12.625" style="1" customWidth="1"/>
    <col min="4869" max="4869" width="12.875" style="1" customWidth="1"/>
    <col min="4870" max="4870" width="12.375" style="1" customWidth="1"/>
    <col min="4871" max="4871" width="12.75" style="1" customWidth="1"/>
    <col min="4872" max="4872" width="12.375" style="1" customWidth="1"/>
    <col min="4873" max="4873" width="11.625" style="1" customWidth="1"/>
    <col min="4874" max="5120" width="9.125" style="1"/>
    <col min="5121" max="5121" width="17.875" style="1" customWidth="1"/>
    <col min="5122" max="5122" width="23.375" style="1" customWidth="1"/>
    <col min="5123" max="5123" width="20.25" style="1" customWidth="1"/>
    <col min="5124" max="5124" width="12.625" style="1" customWidth="1"/>
    <col min="5125" max="5125" width="12.875" style="1" customWidth="1"/>
    <col min="5126" max="5126" width="12.375" style="1" customWidth="1"/>
    <col min="5127" max="5127" width="12.75" style="1" customWidth="1"/>
    <col min="5128" max="5128" width="12.375" style="1" customWidth="1"/>
    <col min="5129" max="5129" width="11.625" style="1" customWidth="1"/>
    <col min="5130" max="5376" width="9.125" style="1"/>
    <col min="5377" max="5377" width="17.875" style="1" customWidth="1"/>
    <col min="5378" max="5378" width="23.375" style="1" customWidth="1"/>
    <col min="5379" max="5379" width="20.25" style="1" customWidth="1"/>
    <col min="5380" max="5380" width="12.625" style="1" customWidth="1"/>
    <col min="5381" max="5381" width="12.875" style="1" customWidth="1"/>
    <col min="5382" max="5382" width="12.375" style="1" customWidth="1"/>
    <col min="5383" max="5383" width="12.75" style="1" customWidth="1"/>
    <col min="5384" max="5384" width="12.375" style="1" customWidth="1"/>
    <col min="5385" max="5385" width="11.625" style="1" customWidth="1"/>
    <col min="5386" max="5632" width="9.125" style="1"/>
    <col min="5633" max="5633" width="17.875" style="1" customWidth="1"/>
    <col min="5634" max="5634" width="23.375" style="1" customWidth="1"/>
    <col min="5635" max="5635" width="20.25" style="1" customWidth="1"/>
    <col min="5636" max="5636" width="12.625" style="1" customWidth="1"/>
    <col min="5637" max="5637" width="12.875" style="1" customWidth="1"/>
    <col min="5638" max="5638" width="12.375" style="1" customWidth="1"/>
    <col min="5639" max="5639" width="12.75" style="1" customWidth="1"/>
    <col min="5640" max="5640" width="12.375" style="1" customWidth="1"/>
    <col min="5641" max="5641" width="11.625" style="1" customWidth="1"/>
    <col min="5642" max="5888" width="9.125" style="1"/>
    <col min="5889" max="5889" width="17.875" style="1" customWidth="1"/>
    <col min="5890" max="5890" width="23.375" style="1" customWidth="1"/>
    <col min="5891" max="5891" width="20.25" style="1" customWidth="1"/>
    <col min="5892" max="5892" width="12.625" style="1" customWidth="1"/>
    <col min="5893" max="5893" width="12.875" style="1" customWidth="1"/>
    <col min="5894" max="5894" width="12.375" style="1" customWidth="1"/>
    <col min="5895" max="5895" width="12.75" style="1" customWidth="1"/>
    <col min="5896" max="5896" width="12.375" style="1" customWidth="1"/>
    <col min="5897" max="5897" width="11.625" style="1" customWidth="1"/>
    <col min="5898" max="6144" width="9.125" style="1"/>
    <col min="6145" max="6145" width="17.875" style="1" customWidth="1"/>
    <col min="6146" max="6146" width="23.375" style="1" customWidth="1"/>
    <col min="6147" max="6147" width="20.25" style="1" customWidth="1"/>
    <col min="6148" max="6148" width="12.625" style="1" customWidth="1"/>
    <col min="6149" max="6149" width="12.875" style="1" customWidth="1"/>
    <col min="6150" max="6150" width="12.375" style="1" customWidth="1"/>
    <col min="6151" max="6151" width="12.75" style="1" customWidth="1"/>
    <col min="6152" max="6152" width="12.375" style="1" customWidth="1"/>
    <col min="6153" max="6153" width="11.625" style="1" customWidth="1"/>
    <col min="6154" max="6400" width="9.125" style="1"/>
    <col min="6401" max="6401" width="17.875" style="1" customWidth="1"/>
    <col min="6402" max="6402" width="23.375" style="1" customWidth="1"/>
    <col min="6403" max="6403" width="20.25" style="1" customWidth="1"/>
    <col min="6404" max="6404" width="12.625" style="1" customWidth="1"/>
    <col min="6405" max="6405" width="12.875" style="1" customWidth="1"/>
    <col min="6406" max="6406" width="12.375" style="1" customWidth="1"/>
    <col min="6407" max="6407" width="12.75" style="1" customWidth="1"/>
    <col min="6408" max="6408" width="12.375" style="1" customWidth="1"/>
    <col min="6409" max="6409" width="11.625" style="1" customWidth="1"/>
    <col min="6410" max="6656" width="9.125" style="1"/>
    <col min="6657" max="6657" width="17.875" style="1" customWidth="1"/>
    <col min="6658" max="6658" width="23.375" style="1" customWidth="1"/>
    <col min="6659" max="6659" width="20.25" style="1" customWidth="1"/>
    <col min="6660" max="6660" width="12.625" style="1" customWidth="1"/>
    <col min="6661" max="6661" width="12.875" style="1" customWidth="1"/>
    <col min="6662" max="6662" width="12.375" style="1" customWidth="1"/>
    <col min="6663" max="6663" width="12.75" style="1" customWidth="1"/>
    <col min="6664" max="6664" width="12.375" style="1" customWidth="1"/>
    <col min="6665" max="6665" width="11.625" style="1" customWidth="1"/>
    <col min="6666" max="6912" width="9.125" style="1"/>
    <col min="6913" max="6913" width="17.875" style="1" customWidth="1"/>
    <col min="6914" max="6914" width="23.375" style="1" customWidth="1"/>
    <col min="6915" max="6915" width="20.25" style="1" customWidth="1"/>
    <col min="6916" max="6916" width="12.625" style="1" customWidth="1"/>
    <col min="6917" max="6917" width="12.875" style="1" customWidth="1"/>
    <col min="6918" max="6918" width="12.375" style="1" customWidth="1"/>
    <col min="6919" max="6919" width="12.75" style="1" customWidth="1"/>
    <col min="6920" max="6920" width="12.375" style="1" customWidth="1"/>
    <col min="6921" max="6921" width="11.625" style="1" customWidth="1"/>
    <col min="6922" max="7168" width="9.125" style="1"/>
    <col min="7169" max="7169" width="17.875" style="1" customWidth="1"/>
    <col min="7170" max="7170" width="23.375" style="1" customWidth="1"/>
    <col min="7171" max="7171" width="20.25" style="1" customWidth="1"/>
    <col min="7172" max="7172" width="12.625" style="1" customWidth="1"/>
    <col min="7173" max="7173" width="12.875" style="1" customWidth="1"/>
    <col min="7174" max="7174" width="12.375" style="1" customWidth="1"/>
    <col min="7175" max="7175" width="12.75" style="1" customWidth="1"/>
    <col min="7176" max="7176" width="12.375" style="1" customWidth="1"/>
    <col min="7177" max="7177" width="11.625" style="1" customWidth="1"/>
    <col min="7178" max="7424" width="9.125" style="1"/>
    <col min="7425" max="7425" width="17.875" style="1" customWidth="1"/>
    <col min="7426" max="7426" width="23.375" style="1" customWidth="1"/>
    <col min="7427" max="7427" width="20.25" style="1" customWidth="1"/>
    <col min="7428" max="7428" width="12.625" style="1" customWidth="1"/>
    <col min="7429" max="7429" width="12.875" style="1" customWidth="1"/>
    <col min="7430" max="7430" width="12.375" style="1" customWidth="1"/>
    <col min="7431" max="7431" width="12.75" style="1" customWidth="1"/>
    <col min="7432" max="7432" width="12.375" style="1" customWidth="1"/>
    <col min="7433" max="7433" width="11.625" style="1" customWidth="1"/>
    <col min="7434" max="7680" width="9.125" style="1"/>
    <col min="7681" max="7681" width="17.875" style="1" customWidth="1"/>
    <col min="7682" max="7682" width="23.375" style="1" customWidth="1"/>
    <col min="7683" max="7683" width="20.25" style="1" customWidth="1"/>
    <col min="7684" max="7684" width="12.625" style="1" customWidth="1"/>
    <col min="7685" max="7685" width="12.875" style="1" customWidth="1"/>
    <col min="7686" max="7686" width="12.375" style="1" customWidth="1"/>
    <col min="7687" max="7687" width="12.75" style="1" customWidth="1"/>
    <col min="7688" max="7688" width="12.375" style="1" customWidth="1"/>
    <col min="7689" max="7689" width="11.625" style="1" customWidth="1"/>
    <col min="7690" max="7936" width="9.125" style="1"/>
    <col min="7937" max="7937" width="17.875" style="1" customWidth="1"/>
    <col min="7938" max="7938" width="23.375" style="1" customWidth="1"/>
    <col min="7939" max="7939" width="20.25" style="1" customWidth="1"/>
    <col min="7940" max="7940" width="12.625" style="1" customWidth="1"/>
    <col min="7941" max="7941" width="12.875" style="1" customWidth="1"/>
    <col min="7942" max="7942" width="12.375" style="1" customWidth="1"/>
    <col min="7943" max="7943" width="12.75" style="1" customWidth="1"/>
    <col min="7944" max="7944" width="12.375" style="1" customWidth="1"/>
    <col min="7945" max="7945" width="11.625" style="1" customWidth="1"/>
    <col min="7946" max="8192" width="9.125" style="1"/>
    <col min="8193" max="8193" width="17.875" style="1" customWidth="1"/>
    <col min="8194" max="8194" width="23.375" style="1" customWidth="1"/>
    <col min="8195" max="8195" width="20.25" style="1" customWidth="1"/>
    <col min="8196" max="8196" width="12.625" style="1" customWidth="1"/>
    <col min="8197" max="8197" width="12.875" style="1" customWidth="1"/>
    <col min="8198" max="8198" width="12.375" style="1" customWidth="1"/>
    <col min="8199" max="8199" width="12.75" style="1" customWidth="1"/>
    <col min="8200" max="8200" width="12.375" style="1" customWidth="1"/>
    <col min="8201" max="8201" width="11.625" style="1" customWidth="1"/>
    <col min="8202" max="8448" width="9.125" style="1"/>
    <col min="8449" max="8449" width="17.875" style="1" customWidth="1"/>
    <col min="8450" max="8450" width="23.375" style="1" customWidth="1"/>
    <col min="8451" max="8451" width="20.25" style="1" customWidth="1"/>
    <col min="8452" max="8452" width="12.625" style="1" customWidth="1"/>
    <col min="8453" max="8453" width="12.875" style="1" customWidth="1"/>
    <col min="8454" max="8454" width="12.375" style="1" customWidth="1"/>
    <col min="8455" max="8455" width="12.75" style="1" customWidth="1"/>
    <col min="8456" max="8456" width="12.375" style="1" customWidth="1"/>
    <col min="8457" max="8457" width="11.625" style="1" customWidth="1"/>
    <col min="8458" max="8704" width="9.125" style="1"/>
    <col min="8705" max="8705" width="17.875" style="1" customWidth="1"/>
    <col min="8706" max="8706" width="23.375" style="1" customWidth="1"/>
    <col min="8707" max="8707" width="20.25" style="1" customWidth="1"/>
    <col min="8708" max="8708" width="12.625" style="1" customWidth="1"/>
    <col min="8709" max="8709" width="12.875" style="1" customWidth="1"/>
    <col min="8710" max="8710" width="12.375" style="1" customWidth="1"/>
    <col min="8711" max="8711" width="12.75" style="1" customWidth="1"/>
    <col min="8712" max="8712" width="12.375" style="1" customWidth="1"/>
    <col min="8713" max="8713" width="11.625" style="1" customWidth="1"/>
    <col min="8714" max="8960" width="9.125" style="1"/>
    <col min="8961" max="8961" width="17.875" style="1" customWidth="1"/>
    <col min="8962" max="8962" width="23.375" style="1" customWidth="1"/>
    <col min="8963" max="8963" width="20.25" style="1" customWidth="1"/>
    <col min="8964" max="8964" width="12.625" style="1" customWidth="1"/>
    <col min="8965" max="8965" width="12.875" style="1" customWidth="1"/>
    <col min="8966" max="8966" width="12.375" style="1" customWidth="1"/>
    <col min="8967" max="8967" width="12.75" style="1" customWidth="1"/>
    <col min="8968" max="8968" width="12.375" style="1" customWidth="1"/>
    <col min="8969" max="8969" width="11.625" style="1" customWidth="1"/>
    <col min="8970" max="9216" width="9.125" style="1"/>
    <col min="9217" max="9217" width="17.875" style="1" customWidth="1"/>
    <col min="9218" max="9218" width="23.375" style="1" customWidth="1"/>
    <col min="9219" max="9219" width="20.25" style="1" customWidth="1"/>
    <col min="9220" max="9220" width="12.625" style="1" customWidth="1"/>
    <col min="9221" max="9221" width="12.875" style="1" customWidth="1"/>
    <col min="9222" max="9222" width="12.375" style="1" customWidth="1"/>
    <col min="9223" max="9223" width="12.75" style="1" customWidth="1"/>
    <col min="9224" max="9224" width="12.375" style="1" customWidth="1"/>
    <col min="9225" max="9225" width="11.625" style="1" customWidth="1"/>
    <col min="9226" max="9472" width="9.125" style="1"/>
    <col min="9473" max="9473" width="17.875" style="1" customWidth="1"/>
    <col min="9474" max="9474" width="23.375" style="1" customWidth="1"/>
    <col min="9475" max="9475" width="20.25" style="1" customWidth="1"/>
    <col min="9476" max="9476" width="12.625" style="1" customWidth="1"/>
    <col min="9477" max="9477" width="12.875" style="1" customWidth="1"/>
    <col min="9478" max="9478" width="12.375" style="1" customWidth="1"/>
    <col min="9479" max="9479" width="12.75" style="1" customWidth="1"/>
    <col min="9480" max="9480" width="12.375" style="1" customWidth="1"/>
    <col min="9481" max="9481" width="11.625" style="1" customWidth="1"/>
    <col min="9482" max="9728" width="9.125" style="1"/>
    <col min="9729" max="9729" width="17.875" style="1" customWidth="1"/>
    <col min="9730" max="9730" width="23.375" style="1" customWidth="1"/>
    <col min="9731" max="9731" width="20.25" style="1" customWidth="1"/>
    <col min="9732" max="9732" width="12.625" style="1" customWidth="1"/>
    <col min="9733" max="9733" width="12.875" style="1" customWidth="1"/>
    <col min="9734" max="9734" width="12.375" style="1" customWidth="1"/>
    <col min="9735" max="9735" width="12.75" style="1" customWidth="1"/>
    <col min="9736" max="9736" width="12.375" style="1" customWidth="1"/>
    <col min="9737" max="9737" width="11.625" style="1" customWidth="1"/>
    <col min="9738" max="9984" width="9.125" style="1"/>
    <col min="9985" max="9985" width="17.875" style="1" customWidth="1"/>
    <col min="9986" max="9986" width="23.375" style="1" customWidth="1"/>
    <col min="9987" max="9987" width="20.25" style="1" customWidth="1"/>
    <col min="9988" max="9988" width="12.625" style="1" customWidth="1"/>
    <col min="9989" max="9989" width="12.875" style="1" customWidth="1"/>
    <col min="9990" max="9990" width="12.375" style="1" customWidth="1"/>
    <col min="9991" max="9991" width="12.75" style="1" customWidth="1"/>
    <col min="9992" max="9992" width="12.375" style="1" customWidth="1"/>
    <col min="9993" max="9993" width="11.625" style="1" customWidth="1"/>
    <col min="9994" max="10240" width="9.125" style="1"/>
    <col min="10241" max="10241" width="17.875" style="1" customWidth="1"/>
    <col min="10242" max="10242" width="23.375" style="1" customWidth="1"/>
    <col min="10243" max="10243" width="20.25" style="1" customWidth="1"/>
    <col min="10244" max="10244" width="12.625" style="1" customWidth="1"/>
    <col min="10245" max="10245" width="12.875" style="1" customWidth="1"/>
    <col min="10246" max="10246" width="12.375" style="1" customWidth="1"/>
    <col min="10247" max="10247" width="12.75" style="1" customWidth="1"/>
    <col min="10248" max="10248" width="12.375" style="1" customWidth="1"/>
    <col min="10249" max="10249" width="11.625" style="1" customWidth="1"/>
    <col min="10250" max="10496" width="9.125" style="1"/>
    <col min="10497" max="10497" width="17.875" style="1" customWidth="1"/>
    <col min="10498" max="10498" width="23.375" style="1" customWidth="1"/>
    <col min="10499" max="10499" width="20.25" style="1" customWidth="1"/>
    <col min="10500" max="10500" width="12.625" style="1" customWidth="1"/>
    <col min="10501" max="10501" width="12.875" style="1" customWidth="1"/>
    <col min="10502" max="10502" width="12.375" style="1" customWidth="1"/>
    <col min="10503" max="10503" width="12.75" style="1" customWidth="1"/>
    <col min="10504" max="10504" width="12.375" style="1" customWidth="1"/>
    <col min="10505" max="10505" width="11.625" style="1" customWidth="1"/>
    <col min="10506" max="10752" width="9.125" style="1"/>
    <col min="10753" max="10753" width="17.875" style="1" customWidth="1"/>
    <col min="10754" max="10754" width="23.375" style="1" customWidth="1"/>
    <col min="10755" max="10755" width="20.25" style="1" customWidth="1"/>
    <col min="10756" max="10756" width="12.625" style="1" customWidth="1"/>
    <col min="10757" max="10757" width="12.875" style="1" customWidth="1"/>
    <col min="10758" max="10758" width="12.375" style="1" customWidth="1"/>
    <col min="10759" max="10759" width="12.75" style="1" customWidth="1"/>
    <col min="10760" max="10760" width="12.375" style="1" customWidth="1"/>
    <col min="10761" max="10761" width="11.625" style="1" customWidth="1"/>
    <col min="10762" max="11008" width="9.125" style="1"/>
    <col min="11009" max="11009" width="17.875" style="1" customWidth="1"/>
    <col min="11010" max="11010" width="23.375" style="1" customWidth="1"/>
    <col min="11011" max="11011" width="20.25" style="1" customWidth="1"/>
    <col min="11012" max="11012" width="12.625" style="1" customWidth="1"/>
    <col min="11013" max="11013" width="12.875" style="1" customWidth="1"/>
    <col min="11014" max="11014" width="12.375" style="1" customWidth="1"/>
    <col min="11015" max="11015" width="12.75" style="1" customWidth="1"/>
    <col min="11016" max="11016" width="12.375" style="1" customWidth="1"/>
    <col min="11017" max="11017" width="11.625" style="1" customWidth="1"/>
    <col min="11018" max="11264" width="9.125" style="1"/>
    <col min="11265" max="11265" width="17.875" style="1" customWidth="1"/>
    <col min="11266" max="11266" width="23.375" style="1" customWidth="1"/>
    <col min="11267" max="11267" width="20.25" style="1" customWidth="1"/>
    <col min="11268" max="11268" width="12.625" style="1" customWidth="1"/>
    <col min="11269" max="11269" width="12.875" style="1" customWidth="1"/>
    <col min="11270" max="11270" width="12.375" style="1" customWidth="1"/>
    <col min="11271" max="11271" width="12.75" style="1" customWidth="1"/>
    <col min="11272" max="11272" width="12.375" style="1" customWidth="1"/>
    <col min="11273" max="11273" width="11.625" style="1" customWidth="1"/>
    <col min="11274" max="11520" width="9.125" style="1"/>
    <col min="11521" max="11521" width="17.875" style="1" customWidth="1"/>
    <col min="11522" max="11522" width="23.375" style="1" customWidth="1"/>
    <col min="11523" max="11523" width="20.25" style="1" customWidth="1"/>
    <col min="11524" max="11524" width="12.625" style="1" customWidth="1"/>
    <col min="11525" max="11525" width="12.875" style="1" customWidth="1"/>
    <col min="11526" max="11526" width="12.375" style="1" customWidth="1"/>
    <col min="11527" max="11527" width="12.75" style="1" customWidth="1"/>
    <col min="11528" max="11528" width="12.375" style="1" customWidth="1"/>
    <col min="11529" max="11529" width="11.625" style="1" customWidth="1"/>
    <col min="11530" max="11776" width="9.125" style="1"/>
    <col min="11777" max="11777" width="17.875" style="1" customWidth="1"/>
    <col min="11778" max="11778" width="23.375" style="1" customWidth="1"/>
    <col min="11779" max="11779" width="20.25" style="1" customWidth="1"/>
    <col min="11780" max="11780" width="12.625" style="1" customWidth="1"/>
    <col min="11781" max="11781" width="12.875" style="1" customWidth="1"/>
    <col min="11782" max="11782" width="12.375" style="1" customWidth="1"/>
    <col min="11783" max="11783" width="12.75" style="1" customWidth="1"/>
    <col min="11784" max="11784" width="12.375" style="1" customWidth="1"/>
    <col min="11785" max="11785" width="11.625" style="1" customWidth="1"/>
    <col min="11786" max="12032" width="9.125" style="1"/>
    <col min="12033" max="12033" width="17.875" style="1" customWidth="1"/>
    <col min="12034" max="12034" width="23.375" style="1" customWidth="1"/>
    <col min="12035" max="12035" width="20.25" style="1" customWidth="1"/>
    <col min="12036" max="12036" width="12.625" style="1" customWidth="1"/>
    <col min="12037" max="12037" width="12.875" style="1" customWidth="1"/>
    <col min="12038" max="12038" width="12.375" style="1" customWidth="1"/>
    <col min="12039" max="12039" width="12.75" style="1" customWidth="1"/>
    <col min="12040" max="12040" width="12.375" style="1" customWidth="1"/>
    <col min="12041" max="12041" width="11.625" style="1" customWidth="1"/>
    <col min="12042" max="12288" width="9.125" style="1"/>
    <col min="12289" max="12289" width="17.875" style="1" customWidth="1"/>
    <col min="12290" max="12290" width="23.375" style="1" customWidth="1"/>
    <col min="12291" max="12291" width="20.25" style="1" customWidth="1"/>
    <col min="12292" max="12292" width="12.625" style="1" customWidth="1"/>
    <col min="12293" max="12293" width="12.875" style="1" customWidth="1"/>
    <col min="12294" max="12294" width="12.375" style="1" customWidth="1"/>
    <col min="12295" max="12295" width="12.75" style="1" customWidth="1"/>
    <col min="12296" max="12296" width="12.375" style="1" customWidth="1"/>
    <col min="12297" max="12297" width="11.625" style="1" customWidth="1"/>
    <col min="12298" max="12544" width="9.125" style="1"/>
    <col min="12545" max="12545" width="17.875" style="1" customWidth="1"/>
    <col min="12546" max="12546" width="23.375" style="1" customWidth="1"/>
    <col min="12547" max="12547" width="20.25" style="1" customWidth="1"/>
    <col min="12548" max="12548" width="12.625" style="1" customWidth="1"/>
    <col min="12549" max="12549" width="12.875" style="1" customWidth="1"/>
    <col min="12550" max="12550" width="12.375" style="1" customWidth="1"/>
    <col min="12551" max="12551" width="12.75" style="1" customWidth="1"/>
    <col min="12552" max="12552" width="12.375" style="1" customWidth="1"/>
    <col min="12553" max="12553" width="11.625" style="1" customWidth="1"/>
    <col min="12554" max="12800" width="9.125" style="1"/>
    <col min="12801" max="12801" width="17.875" style="1" customWidth="1"/>
    <col min="12802" max="12802" width="23.375" style="1" customWidth="1"/>
    <col min="12803" max="12803" width="20.25" style="1" customWidth="1"/>
    <col min="12804" max="12804" width="12.625" style="1" customWidth="1"/>
    <col min="12805" max="12805" width="12.875" style="1" customWidth="1"/>
    <col min="12806" max="12806" width="12.375" style="1" customWidth="1"/>
    <col min="12807" max="12807" width="12.75" style="1" customWidth="1"/>
    <col min="12808" max="12808" width="12.375" style="1" customWidth="1"/>
    <col min="12809" max="12809" width="11.625" style="1" customWidth="1"/>
    <col min="12810" max="13056" width="9.125" style="1"/>
    <col min="13057" max="13057" width="17.875" style="1" customWidth="1"/>
    <col min="13058" max="13058" width="23.375" style="1" customWidth="1"/>
    <col min="13059" max="13059" width="20.25" style="1" customWidth="1"/>
    <col min="13060" max="13060" width="12.625" style="1" customWidth="1"/>
    <col min="13061" max="13061" width="12.875" style="1" customWidth="1"/>
    <col min="13062" max="13062" width="12.375" style="1" customWidth="1"/>
    <col min="13063" max="13063" width="12.75" style="1" customWidth="1"/>
    <col min="13064" max="13064" width="12.375" style="1" customWidth="1"/>
    <col min="13065" max="13065" width="11.625" style="1" customWidth="1"/>
    <col min="13066" max="13312" width="9.125" style="1"/>
    <col min="13313" max="13313" width="17.875" style="1" customWidth="1"/>
    <col min="13314" max="13314" width="23.375" style="1" customWidth="1"/>
    <col min="13315" max="13315" width="20.25" style="1" customWidth="1"/>
    <col min="13316" max="13316" width="12.625" style="1" customWidth="1"/>
    <col min="13317" max="13317" width="12.875" style="1" customWidth="1"/>
    <col min="13318" max="13318" width="12.375" style="1" customWidth="1"/>
    <col min="13319" max="13319" width="12.75" style="1" customWidth="1"/>
    <col min="13320" max="13320" width="12.375" style="1" customWidth="1"/>
    <col min="13321" max="13321" width="11.625" style="1" customWidth="1"/>
    <col min="13322" max="13568" width="9.125" style="1"/>
    <col min="13569" max="13569" width="17.875" style="1" customWidth="1"/>
    <col min="13570" max="13570" width="23.375" style="1" customWidth="1"/>
    <col min="13571" max="13571" width="20.25" style="1" customWidth="1"/>
    <col min="13572" max="13572" width="12.625" style="1" customWidth="1"/>
    <col min="13573" max="13573" width="12.875" style="1" customWidth="1"/>
    <col min="13574" max="13574" width="12.375" style="1" customWidth="1"/>
    <col min="13575" max="13575" width="12.75" style="1" customWidth="1"/>
    <col min="13576" max="13576" width="12.375" style="1" customWidth="1"/>
    <col min="13577" max="13577" width="11.625" style="1" customWidth="1"/>
    <col min="13578" max="13824" width="9.125" style="1"/>
    <col min="13825" max="13825" width="17.875" style="1" customWidth="1"/>
    <col min="13826" max="13826" width="23.375" style="1" customWidth="1"/>
    <col min="13827" max="13827" width="20.25" style="1" customWidth="1"/>
    <col min="13828" max="13828" width="12.625" style="1" customWidth="1"/>
    <col min="13829" max="13829" width="12.875" style="1" customWidth="1"/>
    <col min="13830" max="13830" width="12.375" style="1" customWidth="1"/>
    <col min="13831" max="13831" width="12.75" style="1" customWidth="1"/>
    <col min="13832" max="13832" width="12.375" style="1" customWidth="1"/>
    <col min="13833" max="13833" width="11.625" style="1" customWidth="1"/>
    <col min="13834" max="14080" width="9.125" style="1"/>
    <col min="14081" max="14081" width="17.875" style="1" customWidth="1"/>
    <col min="14082" max="14082" width="23.375" style="1" customWidth="1"/>
    <col min="14083" max="14083" width="20.25" style="1" customWidth="1"/>
    <col min="14084" max="14084" width="12.625" style="1" customWidth="1"/>
    <col min="14085" max="14085" width="12.875" style="1" customWidth="1"/>
    <col min="14086" max="14086" width="12.375" style="1" customWidth="1"/>
    <col min="14087" max="14087" width="12.75" style="1" customWidth="1"/>
    <col min="14088" max="14088" width="12.375" style="1" customWidth="1"/>
    <col min="14089" max="14089" width="11.625" style="1" customWidth="1"/>
    <col min="14090" max="14336" width="9.125" style="1"/>
    <col min="14337" max="14337" width="17.875" style="1" customWidth="1"/>
    <col min="14338" max="14338" width="23.375" style="1" customWidth="1"/>
    <col min="14339" max="14339" width="20.25" style="1" customWidth="1"/>
    <col min="14340" max="14340" width="12.625" style="1" customWidth="1"/>
    <col min="14341" max="14341" width="12.875" style="1" customWidth="1"/>
    <col min="14342" max="14342" width="12.375" style="1" customWidth="1"/>
    <col min="14343" max="14343" width="12.75" style="1" customWidth="1"/>
    <col min="14344" max="14344" width="12.375" style="1" customWidth="1"/>
    <col min="14345" max="14345" width="11.625" style="1" customWidth="1"/>
    <col min="14346" max="14592" width="9.125" style="1"/>
    <col min="14593" max="14593" width="17.875" style="1" customWidth="1"/>
    <col min="14594" max="14594" width="23.375" style="1" customWidth="1"/>
    <col min="14595" max="14595" width="20.25" style="1" customWidth="1"/>
    <col min="14596" max="14596" width="12.625" style="1" customWidth="1"/>
    <col min="14597" max="14597" width="12.875" style="1" customWidth="1"/>
    <col min="14598" max="14598" width="12.375" style="1" customWidth="1"/>
    <col min="14599" max="14599" width="12.75" style="1" customWidth="1"/>
    <col min="14600" max="14600" width="12.375" style="1" customWidth="1"/>
    <col min="14601" max="14601" width="11.625" style="1" customWidth="1"/>
    <col min="14602" max="14848" width="9.125" style="1"/>
    <col min="14849" max="14849" width="17.875" style="1" customWidth="1"/>
    <col min="14850" max="14850" width="23.375" style="1" customWidth="1"/>
    <col min="14851" max="14851" width="20.25" style="1" customWidth="1"/>
    <col min="14852" max="14852" width="12.625" style="1" customWidth="1"/>
    <col min="14853" max="14853" width="12.875" style="1" customWidth="1"/>
    <col min="14854" max="14854" width="12.375" style="1" customWidth="1"/>
    <col min="14855" max="14855" width="12.75" style="1" customWidth="1"/>
    <col min="14856" max="14856" width="12.375" style="1" customWidth="1"/>
    <col min="14857" max="14857" width="11.625" style="1" customWidth="1"/>
    <col min="14858" max="15104" width="9.125" style="1"/>
    <col min="15105" max="15105" width="17.875" style="1" customWidth="1"/>
    <col min="15106" max="15106" width="23.375" style="1" customWidth="1"/>
    <col min="15107" max="15107" width="20.25" style="1" customWidth="1"/>
    <col min="15108" max="15108" width="12.625" style="1" customWidth="1"/>
    <col min="15109" max="15109" width="12.875" style="1" customWidth="1"/>
    <col min="15110" max="15110" width="12.375" style="1" customWidth="1"/>
    <col min="15111" max="15111" width="12.75" style="1" customWidth="1"/>
    <col min="15112" max="15112" width="12.375" style="1" customWidth="1"/>
    <col min="15113" max="15113" width="11.625" style="1" customWidth="1"/>
    <col min="15114" max="15360" width="9.125" style="1"/>
    <col min="15361" max="15361" width="17.875" style="1" customWidth="1"/>
    <col min="15362" max="15362" width="23.375" style="1" customWidth="1"/>
    <col min="15363" max="15363" width="20.25" style="1" customWidth="1"/>
    <col min="15364" max="15364" width="12.625" style="1" customWidth="1"/>
    <col min="15365" max="15365" width="12.875" style="1" customWidth="1"/>
    <col min="15366" max="15366" width="12.375" style="1" customWidth="1"/>
    <col min="15367" max="15367" width="12.75" style="1" customWidth="1"/>
    <col min="15368" max="15368" width="12.375" style="1" customWidth="1"/>
    <col min="15369" max="15369" width="11.625" style="1" customWidth="1"/>
    <col min="15370" max="15616" width="9.125" style="1"/>
    <col min="15617" max="15617" width="17.875" style="1" customWidth="1"/>
    <col min="15618" max="15618" width="23.375" style="1" customWidth="1"/>
    <col min="15619" max="15619" width="20.25" style="1" customWidth="1"/>
    <col min="15620" max="15620" width="12.625" style="1" customWidth="1"/>
    <col min="15621" max="15621" width="12.875" style="1" customWidth="1"/>
    <col min="15622" max="15622" width="12.375" style="1" customWidth="1"/>
    <col min="15623" max="15623" width="12.75" style="1" customWidth="1"/>
    <col min="15624" max="15624" width="12.375" style="1" customWidth="1"/>
    <col min="15625" max="15625" width="11.625" style="1" customWidth="1"/>
    <col min="15626" max="15872" width="9.125" style="1"/>
    <col min="15873" max="15873" width="17.875" style="1" customWidth="1"/>
    <col min="15874" max="15874" width="23.375" style="1" customWidth="1"/>
    <col min="15875" max="15875" width="20.25" style="1" customWidth="1"/>
    <col min="15876" max="15876" width="12.625" style="1" customWidth="1"/>
    <col min="15877" max="15877" width="12.875" style="1" customWidth="1"/>
    <col min="15878" max="15878" width="12.375" style="1" customWidth="1"/>
    <col min="15879" max="15879" width="12.75" style="1" customWidth="1"/>
    <col min="15880" max="15880" width="12.375" style="1" customWidth="1"/>
    <col min="15881" max="15881" width="11.625" style="1" customWidth="1"/>
    <col min="15882" max="16128" width="9.125" style="1"/>
    <col min="16129" max="16129" width="17.875" style="1" customWidth="1"/>
    <col min="16130" max="16130" width="23.375" style="1" customWidth="1"/>
    <col min="16131" max="16131" width="20.25" style="1" customWidth="1"/>
    <col min="16132" max="16132" width="12.625" style="1" customWidth="1"/>
    <col min="16133" max="16133" width="12.875" style="1" customWidth="1"/>
    <col min="16134" max="16134" width="12.375" style="1" customWidth="1"/>
    <col min="16135" max="16135" width="12.75" style="1" customWidth="1"/>
    <col min="16136" max="16136" width="12.375" style="1" customWidth="1"/>
    <col min="16137" max="16137" width="11.625" style="1" customWidth="1"/>
    <col min="16138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331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65"/>
      <c r="B14" s="159"/>
      <c r="C14" s="159"/>
      <c r="D14" s="166">
        <v>44804</v>
      </c>
      <c r="E14" s="166">
        <v>44865</v>
      </c>
    </row>
    <row r="15" spans="1:5" ht="14.3">
      <c r="A15" s="167" t="s">
        <v>44</v>
      </c>
      <c r="B15" s="167" t="s">
        <v>341</v>
      </c>
      <c r="C15" s="167" t="s">
        <v>38</v>
      </c>
      <c r="D15" s="79">
        <v>54</v>
      </c>
      <c r="E15" s="79">
        <v>41</v>
      </c>
    </row>
    <row r="16" spans="1:5">
      <c r="A16" s="78" t="s">
        <v>45</v>
      </c>
      <c r="B16" s="78" t="s">
        <v>342</v>
      </c>
      <c r="C16" s="78" t="s">
        <v>39</v>
      </c>
      <c r="D16" s="83">
        <f>+D15</f>
        <v>54</v>
      </c>
      <c r="E16" s="83">
        <f>+E15</f>
        <v>41</v>
      </c>
    </row>
    <row r="17" spans="1:5">
      <c r="A17" s="78" t="s">
        <v>44</v>
      </c>
      <c r="B17" s="78" t="s">
        <v>342</v>
      </c>
      <c r="C17" s="78" t="s">
        <v>40</v>
      </c>
      <c r="D17" s="83">
        <f>+D15+28</f>
        <v>82</v>
      </c>
      <c r="E17" s="83">
        <f>+E15+28</f>
        <v>69</v>
      </c>
    </row>
    <row r="18" spans="1:5">
      <c r="A18" s="78" t="s">
        <v>44</v>
      </c>
      <c r="B18" s="78" t="s">
        <v>342</v>
      </c>
      <c r="C18" s="78" t="s">
        <v>41</v>
      </c>
      <c r="D18" s="83">
        <f>+D15+28</f>
        <v>82</v>
      </c>
      <c r="E18" s="83">
        <f>+E15+28</f>
        <v>69</v>
      </c>
    </row>
    <row r="19" spans="1:5">
      <c r="A19" s="168" t="s">
        <v>44</v>
      </c>
      <c r="B19" s="168" t="s">
        <v>342</v>
      </c>
      <c r="C19" s="168" t="s">
        <v>42</v>
      </c>
      <c r="D19" s="132">
        <f>+D15+10</f>
        <v>64</v>
      </c>
      <c r="E19" s="132">
        <f>+E15+10</f>
        <v>51</v>
      </c>
    </row>
    <row r="20" spans="1:5" ht="14.3">
      <c r="A20" s="170" t="s">
        <v>44</v>
      </c>
      <c r="B20" s="167" t="s">
        <v>343</v>
      </c>
      <c r="C20" s="78" t="s">
        <v>38</v>
      </c>
      <c r="D20" s="79">
        <v>65</v>
      </c>
      <c r="E20" s="79">
        <v>52</v>
      </c>
    </row>
    <row r="21" spans="1:5">
      <c r="A21" s="170" t="s">
        <v>45</v>
      </c>
      <c r="B21" s="78" t="s">
        <v>343</v>
      </c>
      <c r="C21" s="78" t="s">
        <v>39</v>
      </c>
      <c r="D21" s="83">
        <f>+D20</f>
        <v>65</v>
      </c>
      <c r="E21" s="83">
        <f>+E20</f>
        <v>52</v>
      </c>
    </row>
    <row r="22" spans="1:5">
      <c r="A22" s="170" t="s">
        <v>44</v>
      </c>
      <c r="B22" s="78" t="s">
        <v>343</v>
      </c>
      <c r="C22" s="78" t="s">
        <v>40</v>
      </c>
      <c r="D22" s="83">
        <f>+D20+28</f>
        <v>93</v>
      </c>
      <c r="E22" s="83">
        <f>+E20+28</f>
        <v>80</v>
      </c>
    </row>
    <row r="23" spans="1:5">
      <c r="A23" s="170" t="s">
        <v>44</v>
      </c>
      <c r="B23" s="78" t="s">
        <v>343</v>
      </c>
      <c r="C23" s="78" t="s">
        <v>41</v>
      </c>
      <c r="D23" s="83">
        <f>+D20+28</f>
        <v>93</v>
      </c>
      <c r="E23" s="83">
        <f>+E20+28</f>
        <v>80</v>
      </c>
    </row>
    <row r="24" spans="1:5" ht="14.3">
      <c r="A24" s="165" t="s">
        <v>44</v>
      </c>
      <c r="B24" s="168" t="s">
        <v>343</v>
      </c>
      <c r="C24" s="171" t="s">
        <v>42</v>
      </c>
      <c r="D24" s="132">
        <f>+D20+10</f>
        <v>75</v>
      </c>
      <c r="E24" s="132">
        <f>+E20+10</f>
        <v>62</v>
      </c>
    </row>
    <row r="25" spans="1:5" ht="14.3">
      <c r="A25" s="170" t="s">
        <v>44</v>
      </c>
      <c r="B25" s="167" t="s">
        <v>222</v>
      </c>
      <c r="C25" s="78" t="s">
        <v>38</v>
      </c>
      <c r="D25" s="79">
        <v>69</v>
      </c>
      <c r="E25" s="79">
        <v>56</v>
      </c>
    </row>
    <row r="26" spans="1:5">
      <c r="A26" s="170" t="s">
        <v>45</v>
      </c>
      <c r="B26" s="78" t="s">
        <v>222</v>
      </c>
      <c r="C26" s="78" t="s">
        <v>39</v>
      </c>
      <c r="D26" s="83">
        <f>+D25</f>
        <v>69</v>
      </c>
      <c r="E26" s="83">
        <f>+E25</f>
        <v>56</v>
      </c>
    </row>
    <row r="27" spans="1:5">
      <c r="A27" s="170" t="s">
        <v>44</v>
      </c>
      <c r="B27" s="78" t="s">
        <v>222</v>
      </c>
      <c r="C27" s="78" t="s">
        <v>40</v>
      </c>
      <c r="D27" s="83">
        <f>+D25+28</f>
        <v>97</v>
      </c>
      <c r="E27" s="83">
        <f>+E25+28</f>
        <v>84</v>
      </c>
    </row>
    <row r="28" spans="1:5">
      <c r="A28" s="170" t="s">
        <v>44</v>
      </c>
      <c r="B28" s="78" t="s">
        <v>222</v>
      </c>
      <c r="C28" s="78" t="s">
        <v>41</v>
      </c>
      <c r="D28" s="83">
        <f>+D25+28</f>
        <v>97</v>
      </c>
      <c r="E28" s="83">
        <f>+E25+28</f>
        <v>84</v>
      </c>
    </row>
    <row r="29" spans="1:5" ht="14.3">
      <c r="A29" s="165" t="s">
        <v>44</v>
      </c>
      <c r="B29" s="168" t="s">
        <v>222</v>
      </c>
      <c r="C29" s="171" t="s">
        <v>42</v>
      </c>
      <c r="D29" s="132">
        <f>+D25+10</f>
        <v>79</v>
      </c>
      <c r="E29" s="132">
        <f>+E25+10</f>
        <v>66</v>
      </c>
    </row>
    <row r="30" spans="1:5">
      <c r="A30" s="61" t="s">
        <v>49</v>
      </c>
      <c r="B30" s="121" t="s">
        <v>66</v>
      </c>
      <c r="C30" s="78" t="s">
        <v>38</v>
      </c>
      <c r="D30" s="83">
        <v>86</v>
      </c>
      <c r="E30" s="83">
        <v>73</v>
      </c>
    </row>
    <row r="31" spans="1:5">
      <c r="A31" s="61" t="s">
        <v>49</v>
      </c>
      <c r="B31" s="78" t="s">
        <v>66</v>
      </c>
      <c r="C31" s="78" t="s">
        <v>39</v>
      </c>
      <c r="D31" s="83">
        <f>+D30</f>
        <v>86</v>
      </c>
      <c r="E31" s="83">
        <f>+E30</f>
        <v>73</v>
      </c>
    </row>
    <row r="32" spans="1:5">
      <c r="A32" s="61" t="s">
        <v>49</v>
      </c>
      <c r="B32" s="78" t="s">
        <v>66</v>
      </c>
      <c r="C32" s="78" t="s">
        <v>40</v>
      </c>
      <c r="D32" s="83">
        <f>+D30+28</f>
        <v>114</v>
      </c>
      <c r="E32" s="83">
        <f>+E30+28</f>
        <v>101</v>
      </c>
    </row>
    <row r="33" spans="1:5">
      <c r="A33" s="61" t="s">
        <v>49</v>
      </c>
      <c r="B33" s="78" t="s">
        <v>66</v>
      </c>
      <c r="C33" s="78" t="s">
        <v>41</v>
      </c>
      <c r="D33" s="83">
        <f>+D30+28</f>
        <v>114</v>
      </c>
      <c r="E33" s="83">
        <f>+E30+28</f>
        <v>101</v>
      </c>
    </row>
    <row r="34" spans="1:5" ht="14.3">
      <c r="A34" s="122" t="s">
        <v>49</v>
      </c>
      <c r="B34" s="122" t="s">
        <v>66</v>
      </c>
      <c r="C34" s="128" t="s">
        <v>42</v>
      </c>
      <c r="D34" s="132">
        <f>+D30+10</f>
        <v>96</v>
      </c>
      <c r="E34" s="132">
        <f>+E30+10</f>
        <v>83</v>
      </c>
    </row>
    <row r="36" spans="1:5" ht="14.3">
      <c r="A36" s="29" t="s">
        <v>312</v>
      </c>
      <c r="D36" s="1"/>
    </row>
    <row r="37" spans="1:5">
      <c r="D37" s="1"/>
    </row>
    <row r="38" spans="1:5">
      <c r="D38" s="1"/>
    </row>
    <row r="39" spans="1:5">
      <c r="D39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6" spans="4:4">
      <c r="D66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6" spans="4:4">
      <c r="D96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2" spans="4:4">
      <c r="D20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H69"/>
  <sheetViews>
    <sheetView zoomScale="85" zoomScaleNormal="85" workbookViewId="0"/>
  </sheetViews>
  <sheetFormatPr defaultRowHeight="12.9"/>
  <cols>
    <col min="1" max="1" width="18" style="1" customWidth="1"/>
    <col min="2" max="2" width="22" style="1" customWidth="1"/>
    <col min="3" max="3" width="19.375" style="1" customWidth="1"/>
    <col min="4" max="4" width="11.375" style="34" customWidth="1"/>
    <col min="5" max="8" width="11.375" style="1" customWidth="1"/>
    <col min="9" max="251" width="9" style="1"/>
    <col min="252" max="252" width="13.125" style="1" customWidth="1"/>
    <col min="253" max="253" width="21.125" style="1" customWidth="1"/>
    <col min="254" max="254" width="20.25" style="1" customWidth="1"/>
    <col min="255" max="258" width="11.125" style="1" customWidth="1"/>
    <col min="259" max="507" width="9" style="1"/>
    <col min="508" max="508" width="13.125" style="1" customWidth="1"/>
    <col min="509" max="509" width="21.125" style="1" customWidth="1"/>
    <col min="510" max="510" width="20.25" style="1" customWidth="1"/>
    <col min="511" max="514" width="11.125" style="1" customWidth="1"/>
    <col min="515" max="763" width="9" style="1"/>
    <col min="764" max="764" width="13.125" style="1" customWidth="1"/>
    <col min="765" max="765" width="21.125" style="1" customWidth="1"/>
    <col min="766" max="766" width="20.25" style="1" customWidth="1"/>
    <col min="767" max="770" width="11.125" style="1" customWidth="1"/>
    <col min="771" max="1019" width="9" style="1"/>
    <col min="1020" max="1020" width="13.125" style="1" customWidth="1"/>
    <col min="1021" max="1021" width="21.125" style="1" customWidth="1"/>
    <col min="1022" max="1022" width="20.25" style="1" customWidth="1"/>
    <col min="1023" max="1026" width="11.125" style="1" customWidth="1"/>
    <col min="1027" max="1275" width="9" style="1"/>
    <col min="1276" max="1276" width="13.125" style="1" customWidth="1"/>
    <col min="1277" max="1277" width="21.125" style="1" customWidth="1"/>
    <col min="1278" max="1278" width="20.25" style="1" customWidth="1"/>
    <col min="1279" max="1282" width="11.125" style="1" customWidth="1"/>
    <col min="1283" max="1531" width="9" style="1"/>
    <col min="1532" max="1532" width="13.125" style="1" customWidth="1"/>
    <col min="1533" max="1533" width="21.125" style="1" customWidth="1"/>
    <col min="1534" max="1534" width="20.25" style="1" customWidth="1"/>
    <col min="1535" max="1538" width="11.125" style="1" customWidth="1"/>
    <col min="1539" max="1787" width="9" style="1"/>
    <col min="1788" max="1788" width="13.125" style="1" customWidth="1"/>
    <col min="1789" max="1789" width="21.125" style="1" customWidth="1"/>
    <col min="1790" max="1790" width="20.25" style="1" customWidth="1"/>
    <col min="1791" max="1794" width="11.125" style="1" customWidth="1"/>
    <col min="1795" max="2043" width="9" style="1"/>
    <col min="2044" max="2044" width="13.125" style="1" customWidth="1"/>
    <col min="2045" max="2045" width="21.125" style="1" customWidth="1"/>
    <col min="2046" max="2046" width="20.25" style="1" customWidth="1"/>
    <col min="2047" max="2050" width="11.125" style="1" customWidth="1"/>
    <col min="2051" max="2299" width="9" style="1"/>
    <col min="2300" max="2300" width="13.125" style="1" customWidth="1"/>
    <col min="2301" max="2301" width="21.125" style="1" customWidth="1"/>
    <col min="2302" max="2302" width="20.25" style="1" customWidth="1"/>
    <col min="2303" max="2306" width="11.125" style="1" customWidth="1"/>
    <col min="2307" max="2555" width="9" style="1"/>
    <col min="2556" max="2556" width="13.125" style="1" customWidth="1"/>
    <col min="2557" max="2557" width="21.125" style="1" customWidth="1"/>
    <col min="2558" max="2558" width="20.25" style="1" customWidth="1"/>
    <col min="2559" max="2562" width="11.125" style="1" customWidth="1"/>
    <col min="2563" max="2811" width="9" style="1"/>
    <col min="2812" max="2812" width="13.125" style="1" customWidth="1"/>
    <col min="2813" max="2813" width="21.125" style="1" customWidth="1"/>
    <col min="2814" max="2814" width="20.25" style="1" customWidth="1"/>
    <col min="2815" max="2818" width="11.125" style="1" customWidth="1"/>
    <col min="2819" max="3067" width="9" style="1"/>
    <col min="3068" max="3068" width="13.125" style="1" customWidth="1"/>
    <col min="3069" max="3069" width="21.125" style="1" customWidth="1"/>
    <col min="3070" max="3070" width="20.25" style="1" customWidth="1"/>
    <col min="3071" max="3074" width="11.125" style="1" customWidth="1"/>
    <col min="3075" max="3323" width="9" style="1"/>
    <col min="3324" max="3324" width="13.125" style="1" customWidth="1"/>
    <col min="3325" max="3325" width="21.125" style="1" customWidth="1"/>
    <col min="3326" max="3326" width="20.25" style="1" customWidth="1"/>
    <col min="3327" max="3330" width="11.125" style="1" customWidth="1"/>
    <col min="3331" max="3579" width="9" style="1"/>
    <col min="3580" max="3580" width="13.125" style="1" customWidth="1"/>
    <col min="3581" max="3581" width="21.125" style="1" customWidth="1"/>
    <col min="3582" max="3582" width="20.25" style="1" customWidth="1"/>
    <col min="3583" max="3586" width="11.125" style="1" customWidth="1"/>
    <col min="3587" max="3835" width="9" style="1"/>
    <col min="3836" max="3836" width="13.125" style="1" customWidth="1"/>
    <col min="3837" max="3837" width="21.125" style="1" customWidth="1"/>
    <col min="3838" max="3838" width="20.25" style="1" customWidth="1"/>
    <col min="3839" max="3842" width="11.125" style="1" customWidth="1"/>
    <col min="3843" max="4091" width="9" style="1"/>
    <col min="4092" max="4092" width="13.125" style="1" customWidth="1"/>
    <col min="4093" max="4093" width="21.125" style="1" customWidth="1"/>
    <col min="4094" max="4094" width="20.25" style="1" customWidth="1"/>
    <col min="4095" max="4098" width="11.125" style="1" customWidth="1"/>
    <col min="4099" max="4347" width="9" style="1"/>
    <col min="4348" max="4348" width="13.125" style="1" customWidth="1"/>
    <col min="4349" max="4349" width="21.125" style="1" customWidth="1"/>
    <col min="4350" max="4350" width="20.25" style="1" customWidth="1"/>
    <col min="4351" max="4354" width="11.125" style="1" customWidth="1"/>
    <col min="4355" max="4603" width="9" style="1"/>
    <col min="4604" max="4604" width="13.125" style="1" customWidth="1"/>
    <col min="4605" max="4605" width="21.125" style="1" customWidth="1"/>
    <col min="4606" max="4606" width="20.25" style="1" customWidth="1"/>
    <col min="4607" max="4610" width="11.125" style="1" customWidth="1"/>
    <col min="4611" max="4859" width="9" style="1"/>
    <col min="4860" max="4860" width="13.125" style="1" customWidth="1"/>
    <col min="4861" max="4861" width="21.125" style="1" customWidth="1"/>
    <col min="4862" max="4862" width="20.25" style="1" customWidth="1"/>
    <col min="4863" max="4866" width="11.125" style="1" customWidth="1"/>
    <col min="4867" max="5115" width="9" style="1"/>
    <col min="5116" max="5116" width="13.125" style="1" customWidth="1"/>
    <col min="5117" max="5117" width="21.125" style="1" customWidth="1"/>
    <col min="5118" max="5118" width="20.25" style="1" customWidth="1"/>
    <col min="5119" max="5122" width="11.125" style="1" customWidth="1"/>
    <col min="5123" max="5371" width="9" style="1"/>
    <col min="5372" max="5372" width="13.125" style="1" customWidth="1"/>
    <col min="5373" max="5373" width="21.125" style="1" customWidth="1"/>
    <col min="5374" max="5374" width="20.25" style="1" customWidth="1"/>
    <col min="5375" max="5378" width="11.125" style="1" customWidth="1"/>
    <col min="5379" max="5627" width="9" style="1"/>
    <col min="5628" max="5628" width="13.125" style="1" customWidth="1"/>
    <col min="5629" max="5629" width="21.125" style="1" customWidth="1"/>
    <col min="5630" max="5630" width="20.25" style="1" customWidth="1"/>
    <col min="5631" max="5634" width="11.125" style="1" customWidth="1"/>
    <col min="5635" max="5883" width="9" style="1"/>
    <col min="5884" max="5884" width="13.125" style="1" customWidth="1"/>
    <col min="5885" max="5885" width="21.125" style="1" customWidth="1"/>
    <col min="5886" max="5886" width="20.25" style="1" customWidth="1"/>
    <col min="5887" max="5890" width="11.125" style="1" customWidth="1"/>
    <col min="5891" max="6139" width="9" style="1"/>
    <col min="6140" max="6140" width="13.125" style="1" customWidth="1"/>
    <col min="6141" max="6141" width="21.125" style="1" customWidth="1"/>
    <col min="6142" max="6142" width="20.25" style="1" customWidth="1"/>
    <col min="6143" max="6146" width="11.125" style="1" customWidth="1"/>
    <col min="6147" max="6395" width="9" style="1"/>
    <col min="6396" max="6396" width="13.125" style="1" customWidth="1"/>
    <col min="6397" max="6397" width="21.125" style="1" customWidth="1"/>
    <col min="6398" max="6398" width="20.25" style="1" customWidth="1"/>
    <col min="6399" max="6402" width="11.125" style="1" customWidth="1"/>
    <col min="6403" max="6651" width="9" style="1"/>
    <col min="6652" max="6652" width="13.125" style="1" customWidth="1"/>
    <col min="6653" max="6653" width="21.125" style="1" customWidth="1"/>
    <col min="6654" max="6654" width="20.25" style="1" customWidth="1"/>
    <col min="6655" max="6658" width="11.125" style="1" customWidth="1"/>
    <col min="6659" max="6907" width="9" style="1"/>
    <col min="6908" max="6908" width="13.125" style="1" customWidth="1"/>
    <col min="6909" max="6909" width="21.125" style="1" customWidth="1"/>
    <col min="6910" max="6910" width="20.25" style="1" customWidth="1"/>
    <col min="6911" max="6914" width="11.125" style="1" customWidth="1"/>
    <col min="6915" max="7163" width="9" style="1"/>
    <col min="7164" max="7164" width="13.125" style="1" customWidth="1"/>
    <col min="7165" max="7165" width="21.125" style="1" customWidth="1"/>
    <col min="7166" max="7166" width="20.25" style="1" customWidth="1"/>
    <col min="7167" max="7170" width="11.125" style="1" customWidth="1"/>
    <col min="7171" max="7419" width="9" style="1"/>
    <col min="7420" max="7420" width="13.125" style="1" customWidth="1"/>
    <col min="7421" max="7421" width="21.125" style="1" customWidth="1"/>
    <col min="7422" max="7422" width="20.25" style="1" customWidth="1"/>
    <col min="7423" max="7426" width="11.125" style="1" customWidth="1"/>
    <col min="7427" max="7675" width="9" style="1"/>
    <col min="7676" max="7676" width="13.125" style="1" customWidth="1"/>
    <col min="7677" max="7677" width="21.125" style="1" customWidth="1"/>
    <col min="7678" max="7678" width="20.25" style="1" customWidth="1"/>
    <col min="7679" max="7682" width="11.125" style="1" customWidth="1"/>
    <col min="7683" max="7931" width="9" style="1"/>
    <col min="7932" max="7932" width="13.125" style="1" customWidth="1"/>
    <col min="7933" max="7933" width="21.125" style="1" customWidth="1"/>
    <col min="7934" max="7934" width="20.25" style="1" customWidth="1"/>
    <col min="7935" max="7938" width="11.125" style="1" customWidth="1"/>
    <col min="7939" max="8187" width="9" style="1"/>
    <col min="8188" max="8188" width="13.125" style="1" customWidth="1"/>
    <col min="8189" max="8189" width="21.125" style="1" customWidth="1"/>
    <col min="8190" max="8190" width="20.25" style="1" customWidth="1"/>
    <col min="8191" max="8194" width="11.125" style="1" customWidth="1"/>
    <col min="8195" max="8443" width="9" style="1"/>
    <col min="8444" max="8444" width="13.125" style="1" customWidth="1"/>
    <col min="8445" max="8445" width="21.125" style="1" customWidth="1"/>
    <col min="8446" max="8446" width="20.25" style="1" customWidth="1"/>
    <col min="8447" max="8450" width="11.125" style="1" customWidth="1"/>
    <col min="8451" max="8699" width="9" style="1"/>
    <col min="8700" max="8700" width="13.125" style="1" customWidth="1"/>
    <col min="8701" max="8701" width="21.125" style="1" customWidth="1"/>
    <col min="8702" max="8702" width="20.25" style="1" customWidth="1"/>
    <col min="8703" max="8706" width="11.125" style="1" customWidth="1"/>
    <col min="8707" max="8955" width="9" style="1"/>
    <col min="8956" max="8956" width="13.125" style="1" customWidth="1"/>
    <col min="8957" max="8957" width="21.125" style="1" customWidth="1"/>
    <col min="8958" max="8958" width="20.25" style="1" customWidth="1"/>
    <col min="8959" max="8962" width="11.125" style="1" customWidth="1"/>
    <col min="8963" max="9211" width="9" style="1"/>
    <col min="9212" max="9212" width="13.125" style="1" customWidth="1"/>
    <col min="9213" max="9213" width="21.125" style="1" customWidth="1"/>
    <col min="9214" max="9214" width="20.25" style="1" customWidth="1"/>
    <col min="9215" max="9218" width="11.125" style="1" customWidth="1"/>
    <col min="9219" max="9467" width="9" style="1"/>
    <col min="9468" max="9468" width="13.125" style="1" customWidth="1"/>
    <col min="9469" max="9469" width="21.125" style="1" customWidth="1"/>
    <col min="9470" max="9470" width="20.25" style="1" customWidth="1"/>
    <col min="9471" max="9474" width="11.125" style="1" customWidth="1"/>
    <col min="9475" max="9723" width="9" style="1"/>
    <col min="9724" max="9724" width="13.125" style="1" customWidth="1"/>
    <col min="9725" max="9725" width="21.125" style="1" customWidth="1"/>
    <col min="9726" max="9726" width="20.25" style="1" customWidth="1"/>
    <col min="9727" max="9730" width="11.125" style="1" customWidth="1"/>
    <col min="9731" max="9979" width="9" style="1"/>
    <col min="9980" max="9980" width="13.125" style="1" customWidth="1"/>
    <col min="9981" max="9981" width="21.125" style="1" customWidth="1"/>
    <col min="9982" max="9982" width="20.25" style="1" customWidth="1"/>
    <col min="9983" max="9986" width="11.125" style="1" customWidth="1"/>
    <col min="9987" max="10235" width="9" style="1"/>
    <col min="10236" max="10236" width="13.125" style="1" customWidth="1"/>
    <col min="10237" max="10237" width="21.125" style="1" customWidth="1"/>
    <col min="10238" max="10238" width="20.25" style="1" customWidth="1"/>
    <col min="10239" max="10242" width="11.125" style="1" customWidth="1"/>
    <col min="10243" max="10491" width="9" style="1"/>
    <col min="10492" max="10492" width="13.125" style="1" customWidth="1"/>
    <col min="10493" max="10493" width="21.125" style="1" customWidth="1"/>
    <col min="10494" max="10494" width="20.25" style="1" customWidth="1"/>
    <col min="10495" max="10498" width="11.125" style="1" customWidth="1"/>
    <col min="10499" max="10747" width="9" style="1"/>
    <col min="10748" max="10748" width="13.125" style="1" customWidth="1"/>
    <col min="10749" max="10749" width="21.125" style="1" customWidth="1"/>
    <col min="10750" max="10750" width="20.25" style="1" customWidth="1"/>
    <col min="10751" max="10754" width="11.125" style="1" customWidth="1"/>
    <col min="10755" max="11003" width="9" style="1"/>
    <col min="11004" max="11004" width="13.125" style="1" customWidth="1"/>
    <col min="11005" max="11005" width="21.125" style="1" customWidth="1"/>
    <col min="11006" max="11006" width="20.25" style="1" customWidth="1"/>
    <col min="11007" max="11010" width="11.125" style="1" customWidth="1"/>
    <col min="11011" max="11259" width="9" style="1"/>
    <col min="11260" max="11260" width="13.125" style="1" customWidth="1"/>
    <col min="11261" max="11261" width="21.125" style="1" customWidth="1"/>
    <col min="11262" max="11262" width="20.25" style="1" customWidth="1"/>
    <col min="11263" max="11266" width="11.125" style="1" customWidth="1"/>
    <col min="11267" max="11515" width="9" style="1"/>
    <col min="11516" max="11516" width="13.125" style="1" customWidth="1"/>
    <col min="11517" max="11517" width="21.125" style="1" customWidth="1"/>
    <col min="11518" max="11518" width="20.25" style="1" customWidth="1"/>
    <col min="11519" max="11522" width="11.125" style="1" customWidth="1"/>
    <col min="11523" max="11771" width="9" style="1"/>
    <col min="11772" max="11772" width="13.125" style="1" customWidth="1"/>
    <col min="11773" max="11773" width="21.125" style="1" customWidth="1"/>
    <col min="11774" max="11774" width="20.25" style="1" customWidth="1"/>
    <col min="11775" max="11778" width="11.125" style="1" customWidth="1"/>
    <col min="11779" max="12027" width="9" style="1"/>
    <col min="12028" max="12028" width="13.125" style="1" customWidth="1"/>
    <col min="12029" max="12029" width="21.125" style="1" customWidth="1"/>
    <col min="12030" max="12030" width="20.25" style="1" customWidth="1"/>
    <col min="12031" max="12034" width="11.125" style="1" customWidth="1"/>
    <col min="12035" max="12283" width="9" style="1"/>
    <col min="12284" max="12284" width="13.125" style="1" customWidth="1"/>
    <col min="12285" max="12285" width="21.125" style="1" customWidth="1"/>
    <col min="12286" max="12286" width="20.25" style="1" customWidth="1"/>
    <col min="12287" max="12290" width="11.125" style="1" customWidth="1"/>
    <col min="12291" max="12539" width="9" style="1"/>
    <col min="12540" max="12540" width="13.125" style="1" customWidth="1"/>
    <col min="12541" max="12541" width="21.125" style="1" customWidth="1"/>
    <col min="12542" max="12542" width="20.25" style="1" customWidth="1"/>
    <col min="12543" max="12546" width="11.125" style="1" customWidth="1"/>
    <col min="12547" max="12795" width="9" style="1"/>
    <col min="12796" max="12796" width="13.125" style="1" customWidth="1"/>
    <col min="12797" max="12797" width="21.125" style="1" customWidth="1"/>
    <col min="12798" max="12798" width="20.25" style="1" customWidth="1"/>
    <col min="12799" max="12802" width="11.125" style="1" customWidth="1"/>
    <col min="12803" max="13051" width="9" style="1"/>
    <col min="13052" max="13052" width="13.125" style="1" customWidth="1"/>
    <col min="13053" max="13053" width="21.125" style="1" customWidth="1"/>
    <col min="13054" max="13054" width="20.25" style="1" customWidth="1"/>
    <col min="13055" max="13058" width="11.125" style="1" customWidth="1"/>
    <col min="13059" max="13307" width="9" style="1"/>
    <col min="13308" max="13308" width="13.125" style="1" customWidth="1"/>
    <col min="13309" max="13309" width="21.125" style="1" customWidth="1"/>
    <col min="13310" max="13310" width="20.25" style="1" customWidth="1"/>
    <col min="13311" max="13314" width="11.125" style="1" customWidth="1"/>
    <col min="13315" max="13563" width="9" style="1"/>
    <col min="13564" max="13564" width="13.125" style="1" customWidth="1"/>
    <col min="13565" max="13565" width="21.125" style="1" customWidth="1"/>
    <col min="13566" max="13566" width="20.25" style="1" customWidth="1"/>
    <col min="13567" max="13570" width="11.125" style="1" customWidth="1"/>
    <col min="13571" max="13819" width="9" style="1"/>
    <col min="13820" max="13820" width="13.125" style="1" customWidth="1"/>
    <col min="13821" max="13821" width="21.125" style="1" customWidth="1"/>
    <col min="13822" max="13822" width="20.25" style="1" customWidth="1"/>
    <col min="13823" max="13826" width="11.125" style="1" customWidth="1"/>
    <col min="13827" max="14075" width="9" style="1"/>
    <col min="14076" max="14076" width="13.125" style="1" customWidth="1"/>
    <col min="14077" max="14077" width="21.125" style="1" customWidth="1"/>
    <col min="14078" max="14078" width="20.25" style="1" customWidth="1"/>
    <col min="14079" max="14082" width="11.125" style="1" customWidth="1"/>
    <col min="14083" max="14331" width="9" style="1"/>
    <col min="14332" max="14332" width="13.125" style="1" customWidth="1"/>
    <col min="14333" max="14333" width="21.125" style="1" customWidth="1"/>
    <col min="14334" max="14334" width="20.25" style="1" customWidth="1"/>
    <col min="14335" max="14338" width="11.125" style="1" customWidth="1"/>
    <col min="14339" max="14587" width="9" style="1"/>
    <col min="14588" max="14588" width="13.125" style="1" customWidth="1"/>
    <col min="14589" max="14589" width="21.125" style="1" customWidth="1"/>
    <col min="14590" max="14590" width="20.25" style="1" customWidth="1"/>
    <col min="14591" max="14594" width="11.125" style="1" customWidth="1"/>
    <col min="14595" max="14843" width="9" style="1"/>
    <col min="14844" max="14844" width="13.125" style="1" customWidth="1"/>
    <col min="14845" max="14845" width="21.125" style="1" customWidth="1"/>
    <col min="14846" max="14846" width="20.25" style="1" customWidth="1"/>
    <col min="14847" max="14850" width="11.125" style="1" customWidth="1"/>
    <col min="14851" max="15099" width="9" style="1"/>
    <col min="15100" max="15100" width="13.125" style="1" customWidth="1"/>
    <col min="15101" max="15101" width="21.125" style="1" customWidth="1"/>
    <col min="15102" max="15102" width="20.25" style="1" customWidth="1"/>
    <col min="15103" max="15106" width="11.125" style="1" customWidth="1"/>
    <col min="15107" max="15355" width="9" style="1"/>
    <col min="15356" max="15356" width="13.125" style="1" customWidth="1"/>
    <col min="15357" max="15357" width="21.125" style="1" customWidth="1"/>
    <col min="15358" max="15358" width="20.25" style="1" customWidth="1"/>
    <col min="15359" max="15362" width="11.125" style="1" customWidth="1"/>
    <col min="15363" max="15611" width="9" style="1"/>
    <col min="15612" max="15612" width="13.125" style="1" customWidth="1"/>
    <col min="15613" max="15613" width="21.125" style="1" customWidth="1"/>
    <col min="15614" max="15614" width="20.25" style="1" customWidth="1"/>
    <col min="15615" max="15618" width="11.125" style="1" customWidth="1"/>
    <col min="15619" max="15867" width="9" style="1"/>
    <col min="15868" max="15868" width="13.125" style="1" customWidth="1"/>
    <col min="15869" max="15869" width="21.125" style="1" customWidth="1"/>
    <col min="15870" max="15870" width="20.25" style="1" customWidth="1"/>
    <col min="15871" max="15874" width="11.125" style="1" customWidth="1"/>
    <col min="15875" max="16123" width="9" style="1"/>
    <col min="16124" max="16124" width="13.125" style="1" customWidth="1"/>
    <col min="16125" max="16125" width="21.125" style="1" customWidth="1"/>
    <col min="16126" max="16126" width="20.25" style="1" customWidth="1"/>
    <col min="16127" max="16130" width="11.125" style="1" customWidth="1"/>
    <col min="16131" max="16384" width="9" style="1"/>
  </cols>
  <sheetData>
    <row r="2" spans="1:8">
      <c r="A2" s="1" t="s">
        <v>20</v>
      </c>
      <c r="B2" s="1" t="s">
        <v>21</v>
      </c>
      <c r="D2" s="1"/>
    </row>
    <row r="3" spans="1:8">
      <c r="A3" s="1" t="s">
        <v>22</v>
      </c>
      <c r="B3" s="1" t="s">
        <v>48</v>
      </c>
      <c r="D3" s="1"/>
    </row>
    <row r="4" spans="1:8">
      <c r="A4" s="1" t="s">
        <v>23</v>
      </c>
      <c r="B4" s="1" t="s">
        <v>64</v>
      </c>
      <c r="D4" s="1"/>
    </row>
    <row r="5" spans="1:8">
      <c r="A5" s="1" t="s">
        <v>24</v>
      </c>
      <c r="B5" s="1" t="s">
        <v>25</v>
      </c>
      <c r="D5" s="1"/>
    </row>
    <row r="6" spans="1:8">
      <c r="A6" s="1" t="s">
        <v>26</v>
      </c>
      <c r="B6" s="1" t="s">
        <v>27</v>
      </c>
      <c r="D6" s="1"/>
    </row>
    <row r="7" spans="1:8">
      <c r="A7" s="1" t="s">
        <v>28</v>
      </c>
      <c r="B7" s="1" t="s">
        <v>914</v>
      </c>
      <c r="D7" s="1"/>
    </row>
    <row r="8" spans="1:8">
      <c r="A8" s="1" t="s">
        <v>29</v>
      </c>
      <c r="B8" s="1" t="s">
        <v>30</v>
      </c>
      <c r="D8" s="1"/>
    </row>
    <row r="9" spans="1:8" ht="14.3">
      <c r="A9" s="1" t="s">
        <v>31</v>
      </c>
      <c r="B9" s="29" t="s">
        <v>32</v>
      </c>
      <c r="D9" s="1"/>
    </row>
    <row r="10" spans="1:8">
      <c r="A10" s="1" t="s">
        <v>33</v>
      </c>
      <c r="B10" s="1" t="s">
        <v>34</v>
      </c>
      <c r="D10" s="1"/>
    </row>
    <row r="11" spans="1:8">
      <c r="D11" s="1"/>
    </row>
    <row r="12" spans="1:8" ht="14.3">
      <c r="A12" s="780" t="s">
        <v>35</v>
      </c>
      <c r="B12" s="564" t="s">
        <v>36</v>
      </c>
      <c r="C12" s="564" t="s">
        <v>37</v>
      </c>
      <c r="D12" s="751">
        <v>45397</v>
      </c>
      <c r="E12" s="751">
        <v>45488</v>
      </c>
      <c r="F12" s="751">
        <v>45536</v>
      </c>
      <c r="G12" s="751">
        <v>45651</v>
      </c>
      <c r="H12" s="751">
        <v>45663</v>
      </c>
    </row>
    <row r="13" spans="1:8" ht="14.3">
      <c r="A13" s="396"/>
      <c r="B13" s="159"/>
      <c r="C13" s="159"/>
      <c r="D13" s="719">
        <v>45487</v>
      </c>
      <c r="E13" s="719">
        <v>45535</v>
      </c>
      <c r="F13" s="719">
        <v>45650</v>
      </c>
      <c r="G13" s="719">
        <v>45662</v>
      </c>
      <c r="H13" s="719">
        <v>45716</v>
      </c>
    </row>
    <row r="14" spans="1:8" ht="14.3">
      <c r="A14" s="170" t="s">
        <v>44</v>
      </c>
      <c r="B14" s="1" t="s">
        <v>65</v>
      </c>
      <c r="C14" s="478" t="s">
        <v>38</v>
      </c>
      <c r="D14" s="363">
        <v>116</v>
      </c>
      <c r="E14" s="363">
        <v>142</v>
      </c>
      <c r="F14" s="363">
        <v>116</v>
      </c>
      <c r="G14" s="363">
        <v>168</v>
      </c>
      <c r="H14" s="363">
        <v>118</v>
      </c>
    </row>
    <row r="15" spans="1:8" ht="14.3">
      <c r="A15" s="170" t="s">
        <v>45</v>
      </c>
      <c r="B15" s="1" t="s">
        <v>65</v>
      </c>
      <c r="C15" s="553" t="s">
        <v>39</v>
      </c>
      <c r="D15" s="363">
        <f>+D14</f>
        <v>116</v>
      </c>
      <c r="E15" s="363">
        <f>+E14</f>
        <v>142</v>
      </c>
      <c r="F15" s="363">
        <f>+F14</f>
        <v>116</v>
      </c>
      <c r="G15" s="363">
        <f>+G14</f>
        <v>168</v>
      </c>
      <c r="H15" s="363">
        <f>+H14</f>
        <v>118</v>
      </c>
    </row>
    <row r="16" spans="1:8" ht="14.3">
      <c r="A16" s="170" t="s">
        <v>44</v>
      </c>
      <c r="B16" s="1" t="s">
        <v>65</v>
      </c>
      <c r="C16" s="553" t="s">
        <v>41</v>
      </c>
      <c r="D16" s="363">
        <f>+D14+14</f>
        <v>130</v>
      </c>
      <c r="E16" s="363">
        <f>+E14+14</f>
        <v>156</v>
      </c>
      <c r="F16" s="363">
        <f>+F14+14</f>
        <v>130</v>
      </c>
      <c r="G16" s="363">
        <f>+G14+14</f>
        <v>182</v>
      </c>
      <c r="H16" s="363">
        <f>+H14+14</f>
        <v>132</v>
      </c>
    </row>
    <row r="17" spans="1:8" ht="14.3">
      <c r="A17" s="396" t="s">
        <v>44</v>
      </c>
      <c r="B17" s="159" t="s">
        <v>65</v>
      </c>
      <c r="C17" s="242" t="s">
        <v>42</v>
      </c>
      <c r="D17" s="720">
        <f>+D14+14</f>
        <v>130</v>
      </c>
      <c r="E17" s="720">
        <f>+E14+14</f>
        <v>156</v>
      </c>
      <c r="F17" s="720">
        <f>+F14+14</f>
        <v>130</v>
      </c>
      <c r="G17" s="720">
        <f>+G14+14</f>
        <v>182</v>
      </c>
      <c r="H17" s="720">
        <f>+H14+14</f>
        <v>132</v>
      </c>
    </row>
    <row r="18" spans="1:8" ht="14.3">
      <c r="A18" s="170" t="s">
        <v>44</v>
      </c>
      <c r="B18" s="1" t="s">
        <v>709</v>
      </c>
      <c r="C18" s="553" t="s">
        <v>38</v>
      </c>
      <c r="D18" s="363">
        <v>131</v>
      </c>
      <c r="E18" s="363">
        <v>156</v>
      </c>
      <c r="F18" s="363">
        <v>131</v>
      </c>
      <c r="G18" s="363">
        <v>181</v>
      </c>
      <c r="H18" s="363">
        <v>133</v>
      </c>
    </row>
    <row r="19" spans="1:8" ht="14.3">
      <c r="A19" s="170" t="s">
        <v>45</v>
      </c>
      <c r="B19" s="1" t="s">
        <v>709</v>
      </c>
      <c r="C19" s="553" t="s">
        <v>39</v>
      </c>
      <c r="D19" s="363">
        <f>+D18</f>
        <v>131</v>
      </c>
      <c r="E19" s="363">
        <f>+E18</f>
        <v>156</v>
      </c>
      <c r="F19" s="363">
        <f>+F18</f>
        <v>131</v>
      </c>
      <c r="G19" s="363">
        <f>+G18</f>
        <v>181</v>
      </c>
      <c r="H19" s="363">
        <f>+H18</f>
        <v>133</v>
      </c>
    </row>
    <row r="20" spans="1:8" ht="14.3">
      <c r="A20" s="170" t="s">
        <v>44</v>
      </c>
      <c r="B20" s="1" t="s">
        <v>709</v>
      </c>
      <c r="C20" s="781" t="s">
        <v>42</v>
      </c>
      <c r="D20" s="363">
        <f>+D18+14</f>
        <v>145</v>
      </c>
      <c r="E20" s="363">
        <f>+E18+14</f>
        <v>170</v>
      </c>
      <c r="F20" s="363">
        <f>+F18+14</f>
        <v>145</v>
      </c>
      <c r="G20" s="363">
        <f>+G18+14</f>
        <v>195</v>
      </c>
      <c r="H20" s="363">
        <f>+H18+14</f>
        <v>147</v>
      </c>
    </row>
    <row r="21" spans="1:8" ht="14.3">
      <c r="A21" s="780" t="s">
        <v>710</v>
      </c>
      <c r="B21" s="564" t="s">
        <v>711</v>
      </c>
      <c r="C21" s="478" t="s">
        <v>38</v>
      </c>
      <c r="D21" s="782">
        <v>191</v>
      </c>
      <c r="E21" s="782">
        <v>217</v>
      </c>
      <c r="F21" s="782">
        <v>191</v>
      </c>
      <c r="G21" s="782">
        <v>242</v>
      </c>
      <c r="H21" s="782">
        <v>193</v>
      </c>
    </row>
    <row r="22" spans="1:8" ht="14.3">
      <c r="A22" s="396" t="s">
        <v>710</v>
      </c>
      <c r="B22" s="159" t="s">
        <v>711</v>
      </c>
      <c r="C22" s="238" t="s">
        <v>39</v>
      </c>
      <c r="D22" s="720">
        <f>+D21</f>
        <v>191</v>
      </c>
      <c r="E22" s="720">
        <f>+E21</f>
        <v>217</v>
      </c>
      <c r="F22" s="720">
        <f>+F21</f>
        <v>191</v>
      </c>
      <c r="G22" s="720">
        <f>+G21</f>
        <v>242</v>
      </c>
      <c r="H22" s="720">
        <f>+H21</f>
        <v>193</v>
      </c>
    </row>
    <row r="23" spans="1:8">
      <c r="A23" s="36" t="s">
        <v>1029</v>
      </c>
      <c r="D23" s="1"/>
    </row>
    <row r="24" spans="1:8">
      <c r="A24" s="36" t="s">
        <v>1030</v>
      </c>
      <c r="D24" s="1"/>
    </row>
    <row r="25" spans="1:8" ht="13.6">
      <c r="A25" s="725" t="s">
        <v>963</v>
      </c>
      <c r="B25" s="365"/>
      <c r="C25" s="365"/>
      <c r="D25" s="365"/>
      <c r="E25" s="365"/>
      <c r="F25" s="365"/>
      <c r="G25" s="365"/>
    </row>
    <row r="26" spans="1:8" ht="14.3">
      <c r="A26" s="48" t="s">
        <v>712</v>
      </c>
      <c r="D26" s="1"/>
    </row>
    <row r="27" spans="1:8">
      <c r="A27" s="1" t="s">
        <v>67</v>
      </c>
      <c r="D27" s="1"/>
    </row>
    <row r="28" spans="1:8">
      <c r="D28" s="1"/>
    </row>
    <row r="29" spans="1:8">
      <c r="D29" s="1"/>
    </row>
    <row r="30" spans="1:8">
      <c r="D30" s="1"/>
    </row>
    <row r="31" spans="1:8">
      <c r="D31" s="1"/>
      <c r="E31" s="34"/>
      <c r="F31" s="34"/>
      <c r="G31" s="34"/>
    </row>
    <row r="32" spans="1:8">
      <c r="D32" s="1"/>
      <c r="E32" s="34"/>
      <c r="F32" s="34"/>
      <c r="G32" s="34"/>
    </row>
    <row r="33" spans="1:7" ht="14.3">
      <c r="A33" s="723" t="s">
        <v>1031</v>
      </c>
      <c r="B33" s="365"/>
      <c r="D33" s="1"/>
      <c r="E33" s="34"/>
      <c r="F33" s="34"/>
      <c r="G33" s="34"/>
    </row>
    <row r="34" spans="1:7">
      <c r="D34" s="1"/>
      <c r="E34" s="34"/>
      <c r="F34" s="34"/>
      <c r="G34" s="34"/>
    </row>
    <row r="35" spans="1:7">
      <c r="D35" s="1"/>
      <c r="E35" s="34"/>
      <c r="F35" s="34"/>
      <c r="G35" s="34"/>
    </row>
    <row r="36" spans="1:7">
      <c r="D36" s="1"/>
      <c r="E36" s="34"/>
      <c r="F36" s="34"/>
      <c r="G36" s="34"/>
    </row>
    <row r="37" spans="1:7">
      <c r="D37" s="1"/>
      <c r="E37" s="34"/>
      <c r="F37" s="34"/>
      <c r="G37" s="34"/>
    </row>
    <row r="64" ht="14.95" customHeight="1"/>
    <row r="65" ht="14.95" customHeight="1"/>
    <row r="66" ht="14.95" customHeight="1"/>
    <row r="67" ht="14.95" customHeight="1"/>
    <row r="68" ht="14.95" customHeight="1"/>
    <row r="69" ht="14.95" customHeight="1"/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opLeftCell="A3" workbookViewId="0">
      <selection activeCell="D13" sqref="D13:D44"/>
    </sheetView>
  </sheetViews>
  <sheetFormatPr defaultRowHeight="12.9"/>
  <cols>
    <col min="1" max="1" width="17.25" style="1" customWidth="1"/>
    <col min="2" max="2" width="32.25" style="1" customWidth="1"/>
    <col min="3" max="3" width="19.125" style="1" customWidth="1"/>
    <col min="4" max="4" width="11.875" style="34" customWidth="1"/>
    <col min="5" max="8" width="11.875" style="1" customWidth="1"/>
    <col min="9" max="256" width="9.125" style="1"/>
    <col min="257" max="257" width="13.125" style="1" customWidth="1"/>
    <col min="258" max="258" width="23.875" style="1" customWidth="1"/>
    <col min="259" max="259" width="17.25" style="1" customWidth="1"/>
    <col min="260" max="260" width="10.125" style="1" customWidth="1"/>
    <col min="261" max="261" width="11.625" style="1" customWidth="1"/>
    <col min="262" max="262" width="12.375" style="1" customWidth="1"/>
    <col min="263" max="263" width="12.125" style="1" customWidth="1"/>
    <col min="264" max="512" width="9.125" style="1"/>
    <col min="513" max="513" width="13.125" style="1" customWidth="1"/>
    <col min="514" max="514" width="23.875" style="1" customWidth="1"/>
    <col min="515" max="515" width="17.25" style="1" customWidth="1"/>
    <col min="516" max="516" width="10.125" style="1" customWidth="1"/>
    <col min="517" max="517" width="11.625" style="1" customWidth="1"/>
    <col min="518" max="518" width="12.375" style="1" customWidth="1"/>
    <col min="519" max="519" width="12.125" style="1" customWidth="1"/>
    <col min="520" max="768" width="9.125" style="1"/>
    <col min="769" max="769" width="13.125" style="1" customWidth="1"/>
    <col min="770" max="770" width="23.875" style="1" customWidth="1"/>
    <col min="771" max="771" width="17.25" style="1" customWidth="1"/>
    <col min="772" max="772" width="10.125" style="1" customWidth="1"/>
    <col min="773" max="773" width="11.625" style="1" customWidth="1"/>
    <col min="774" max="774" width="12.375" style="1" customWidth="1"/>
    <col min="775" max="775" width="12.125" style="1" customWidth="1"/>
    <col min="776" max="1024" width="9.125" style="1"/>
    <col min="1025" max="1025" width="13.125" style="1" customWidth="1"/>
    <col min="1026" max="1026" width="23.875" style="1" customWidth="1"/>
    <col min="1027" max="1027" width="17.25" style="1" customWidth="1"/>
    <col min="1028" max="1028" width="10.125" style="1" customWidth="1"/>
    <col min="1029" max="1029" width="11.625" style="1" customWidth="1"/>
    <col min="1030" max="1030" width="12.375" style="1" customWidth="1"/>
    <col min="1031" max="1031" width="12.125" style="1" customWidth="1"/>
    <col min="1032" max="1280" width="9.125" style="1"/>
    <col min="1281" max="1281" width="13.125" style="1" customWidth="1"/>
    <col min="1282" max="1282" width="23.875" style="1" customWidth="1"/>
    <col min="1283" max="1283" width="17.25" style="1" customWidth="1"/>
    <col min="1284" max="1284" width="10.125" style="1" customWidth="1"/>
    <col min="1285" max="1285" width="11.625" style="1" customWidth="1"/>
    <col min="1286" max="1286" width="12.375" style="1" customWidth="1"/>
    <col min="1287" max="1287" width="12.125" style="1" customWidth="1"/>
    <col min="1288" max="1536" width="9.125" style="1"/>
    <col min="1537" max="1537" width="13.125" style="1" customWidth="1"/>
    <col min="1538" max="1538" width="23.875" style="1" customWidth="1"/>
    <col min="1539" max="1539" width="17.25" style="1" customWidth="1"/>
    <col min="1540" max="1540" width="10.125" style="1" customWidth="1"/>
    <col min="1541" max="1541" width="11.625" style="1" customWidth="1"/>
    <col min="1542" max="1542" width="12.375" style="1" customWidth="1"/>
    <col min="1543" max="1543" width="12.125" style="1" customWidth="1"/>
    <col min="1544" max="1792" width="9.125" style="1"/>
    <col min="1793" max="1793" width="13.125" style="1" customWidth="1"/>
    <col min="1794" max="1794" width="23.875" style="1" customWidth="1"/>
    <col min="1795" max="1795" width="17.25" style="1" customWidth="1"/>
    <col min="1796" max="1796" width="10.125" style="1" customWidth="1"/>
    <col min="1797" max="1797" width="11.625" style="1" customWidth="1"/>
    <col min="1798" max="1798" width="12.375" style="1" customWidth="1"/>
    <col min="1799" max="1799" width="12.125" style="1" customWidth="1"/>
    <col min="1800" max="2048" width="9.125" style="1"/>
    <col min="2049" max="2049" width="13.125" style="1" customWidth="1"/>
    <col min="2050" max="2050" width="23.875" style="1" customWidth="1"/>
    <col min="2051" max="2051" width="17.25" style="1" customWidth="1"/>
    <col min="2052" max="2052" width="10.125" style="1" customWidth="1"/>
    <col min="2053" max="2053" width="11.625" style="1" customWidth="1"/>
    <col min="2054" max="2054" width="12.375" style="1" customWidth="1"/>
    <col min="2055" max="2055" width="12.125" style="1" customWidth="1"/>
    <col min="2056" max="2304" width="9.125" style="1"/>
    <col min="2305" max="2305" width="13.125" style="1" customWidth="1"/>
    <col min="2306" max="2306" width="23.875" style="1" customWidth="1"/>
    <col min="2307" max="2307" width="17.25" style="1" customWidth="1"/>
    <col min="2308" max="2308" width="10.125" style="1" customWidth="1"/>
    <col min="2309" max="2309" width="11.625" style="1" customWidth="1"/>
    <col min="2310" max="2310" width="12.375" style="1" customWidth="1"/>
    <col min="2311" max="2311" width="12.125" style="1" customWidth="1"/>
    <col min="2312" max="2560" width="9.125" style="1"/>
    <col min="2561" max="2561" width="13.125" style="1" customWidth="1"/>
    <col min="2562" max="2562" width="23.875" style="1" customWidth="1"/>
    <col min="2563" max="2563" width="17.25" style="1" customWidth="1"/>
    <col min="2564" max="2564" width="10.125" style="1" customWidth="1"/>
    <col min="2565" max="2565" width="11.625" style="1" customWidth="1"/>
    <col min="2566" max="2566" width="12.375" style="1" customWidth="1"/>
    <col min="2567" max="2567" width="12.125" style="1" customWidth="1"/>
    <col min="2568" max="2816" width="9.125" style="1"/>
    <col min="2817" max="2817" width="13.125" style="1" customWidth="1"/>
    <col min="2818" max="2818" width="23.875" style="1" customWidth="1"/>
    <col min="2819" max="2819" width="17.25" style="1" customWidth="1"/>
    <col min="2820" max="2820" width="10.125" style="1" customWidth="1"/>
    <col min="2821" max="2821" width="11.625" style="1" customWidth="1"/>
    <col min="2822" max="2822" width="12.375" style="1" customWidth="1"/>
    <col min="2823" max="2823" width="12.125" style="1" customWidth="1"/>
    <col min="2824" max="3072" width="9.125" style="1"/>
    <col min="3073" max="3073" width="13.125" style="1" customWidth="1"/>
    <col min="3074" max="3074" width="23.875" style="1" customWidth="1"/>
    <col min="3075" max="3075" width="17.25" style="1" customWidth="1"/>
    <col min="3076" max="3076" width="10.125" style="1" customWidth="1"/>
    <col min="3077" max="3077" width="11.625" style="1" customWidth="1"/>
    <col min="3078" max="3078" width="12.375" style="1" customWidth="1"/>
    <col min="3079" max="3079" width="12.125" style="1" customWidth="1"/>
    <col min="3080" max="3328" width="9.125" style="1"/>
    <col min="3329" max="3329" width="13.125" style="1" customWidth="1"/>
    <col min="3330" max="3330" width="23.875" style="1" customWidth="1"/>
    <col min="3331" max="3331" width="17.25" style="1" customWidth="1"/>
    <col min="3332" max="3332" width="10.125" style="1" customWidth="1"/>
    <col min="3333" max="3333" width="11.625" style="1" customWidth="1"/>
    <col min="3334" max="3334" width="12.375" style="1" customWidth="1"/>
    <col min="3335" max="3335" width="12.125" style="1" customWidth="1"/>
    <col min="3336" max="3584" width="9.125" style="1"/>
    <col min="3585" max="3585" width="13.125" style="1" customWidth="1"/>
    <col min="3586" max="3586" width="23.875" style="1" customWidth="1"/>
    <col min="3587" max="3587" width="17.25" style="1" customWidth="1"/>
    <col min="3588" max="3588" width="10.125" style="1" customWidth="1"/>
    <col min="3589" max="3589" width="11.625" style="1" customWidth="1"/>
    <col min="3590" max="3590" width="12.375" style="1" customWidth="1"/>
    <col min="3591" max="3591" width="12.125" style="1" customWidth="1"/>
    <col min="3592" max="3840" width="9.125" style="1"/>
    <col min="3841" max="3841" width="13.125" style="1" customWidth="1"/>
    <col min="3842" max="3842" width="23.875" style="1" customWidth="1"/>
    <col min="3843" max="3843" width="17.25" style="1" customWidth="1"/>
    <col min="3844" max="3844" width="10.125" style="1" customWidth="1"/>
    <col min="3845" max="3845" width="11.625" style="1" customWidth="1"/>
    <col min="3846" max="3846" width="12.375" style="1" customWidth="1"/>
    <col min="3847" max="3847" width="12.125" style="1" customWidth="1"/>
    <col min="3848" max="4096" width="9.125" style="1"/>
    <col min="4097" max="4097" width="13.125" style="1" customWidth="1"/>
    <col min="4098" max="4098" width="23.875" style="1" customWidth="1"/>
    <col min="4099" max="4099" width="17.25" style="1" customWidth="1"/>
    <col min="4100" max="4100" width="10.125" style="1" customWidth="1"/>
    <col min="4101" max="4101" width="11.625" style="1" customWidth="1"/>
    <col min="4102" max="4102" width="12.375" style="1" customWidth="1"/>
    <col min="4103" max="4103" width="12.125" style="1" customWidth="1"/>
    <col min="4104" max="4352" width="9.125" style="1"/>
    <col min="4353" max="4353" width="13.125" style="1" customWidth="1"/>
    <col min="4354" max="4354" width="23.875" style="1" customWidth="1"/>
    <col min="4355" max="4355" width="17.25" style="1" customWidth="1"/>
    <col min="4356" max="4356" width="10.125" style="1" customWidth="1"/>
    <col min="4357" max="4357" width="11.625" style="1" customWidth="1"/>
    <col min="4358" max="4358" width="12.375" style="1" customWidth="1"/>
    <col min="4359" max="4359" width="12.125" style="1" customWidth="1"/>
    <col min="4360" max="4608" width="9.125" style="1"/>
    <col min="4609" max="4609" width="13.125" style="1" customWidth="1"/>
    <col min="4610" max="4610" width="23.875" style="1" customWidth="1"/>
    <col min="4611" max="4611" width="17.25" style="1" customWidth="1"/>
    <col min="4612" max="4612" width="10.125" style="1" customWidth="1"/>
    <col min="4613" max="4613" width="11.625" style="1" customWidth="1"/>
    <col min="4614" max="4614" width="12.375" style="1" customWidth="1"/>
    <col min="4615" max="4615" width="12.125" style="1" customWidth="1"/>
    <col min="4616" max="4864" width="9.125" style="1"/>
    <col min="4865" max="4865" width="13.125" style="1" customWidth="1"/>
    <col min="4866" max="4866" width="23.875" style="1" customWidth="1"/>
    <col min="4867" max="4867" width="17.25" style="1" customWidth="1"/>
    <col min="4868" max="4868" width="10.125" style="1" customWidth="1"/>
    <col min="4869" max="4869" width="11.625" style="1" customWidth="1"/>
    <col min="4870" max="4870" width="12.375" style="1" customWidth="1"/>
    <col min="4871" max="4871" width="12.125" style="1" customWidth="1"/>
    <col min="4872" max="5120" width="9.125" style="1"/>
    <col min="5121" max="5121" width="13.125" style="1" customWidth="1"/>
    <col min="5122" max="5122" width="23.875" style="1" customWidth="1"/>
    <col min="5123" max="5123" width="17.25" style="1" customWidth="1"/>
    <col min="5124" max="5124" width="10.125" style="1" customWidth="1"/>
    <col min="5125" max="5125" width="11.625" style="1" customWidth="1"/>
    <col min="5126" max="5126" width="12.375" style="1" customWidth="1"/>
    <col min="5127" max="5127" width="12.125" style="1" customWidth="1"/>
    <col min="5128" max="5376" width="9.125" style="1"/>
    <col min="5377" max="5377" width="13.125" style="1" customWidth="1"/>
    <col min="5378" max="5378" width="23.875" style="1" customWidth="1"/>
    <col min="5379" max="5379" width="17.25" style="1" customWidth="1"/>
    <col min="5380" max="5380" width="10.125" style="1" customWidth="1"/>
    <col min="5381" max="5381" width="11.625" style="1" customWidth="1"/>
    <col min="5382" max="5382" width="12.375" style="1" customWidth="1"/>
    <col min="5383" max="5383" width="12.125" style="1" customWidth="1"/>
    <col min="5384" max="5632" width="9.125" style="1"/>
    <col min="5633" max="5633" width="13.125" style="1" customWidth="1"/>
    <col min="5634" max="5634" width="23.875" style="1" customWidth="1"/>
    <col min="5635" max="5635" width="17.25" style="1" customWidth="1"/>
    <col min="5636" max="5636" width="10.125" style="1" customWidth="1"/>
    <col min="5637" max="5637" width="11.625" style="1" customWidth="1"/>
    <col min="5638" max="5638" width="12.375" style="1" customWidth="1"/>
    <col min="5639" max="5639" width="12.125" style="1" customWidth="1"/>
    <col min="5640" max="5888" width="9.125" style="1"/>
    <col min="5889" max="5889" width="13.125" style="1" customWidth="1"/>
    <col min="5890" max="5890" width="23.875" style="1" customWidth="1"/>
    <col min="5891" max="5891" width="17.25" style="1" customWidth="1"/>
    <col min="5892" max="5892" width="10.125" style="1" customWidth="1"/>
    <col min="5893" max="5893" width="11.625" style="1" customWidth="1"/>
    <col min="5894" max="5894" width="12.375" style="1" customWidth="1"/>
    <col min="5895" max="5895" width="12.125" style="1" customWidth="1"/>
    <col min="5896" max="6144" width="9.125" style="1"/>
    <col min="6145" max="6145" width="13.125" style="1" customWidth="1"/>
    <col min="6146" max="6146" width="23.875" style="1" customWidth="1"/>
    <col min="6147" max="6147" width="17.25" style="1" customWidth="1"/>
    <col min="6148" max="6148" width="10.125" style="1" customWidth="1"/>
    <col min="6149" max="6149" width="11.625" style="1" customWidth="1"/>
    <col min="6150" max="6150" width="12.375" style="1" customWidth="1"/>
    <col min="6151" max="6151" width="12.125" style="1" customWidth="1"/>
    <col min="6152" max="6400" width="9.125" style="1"/>
    <col min="6401" max="6401" width="13.125" style="1" customWidth="1"/>
    <col min="6402" max="6402" width="23.875" style="1" customWidth="1"/>
    <col min="6403" max="6403" width="17.25" style="1" customWidth="1"/>
    <col min="6404" max="6404" width="10.125" style="1" customWidth="1"/>
    <col min="6405" max="6405" width="11.625" style="1" customWidth="1"/>
    <col min="6406" max="6406" width="12.375" style="1" customWidth="1"/>
    <col min="6407" max="6407" width="12.125" style="1" customWidth="1"/>
    <col min="6408" max="6656" width="9.125" style="1"/>
    <col min="6657" max="6657" width="13.125" style="1" customWidth="1"/>
    <col min="6658" max="6658" width="23.875" style="1" customWidth="1"/>
    <col min="6659" max="6659" width="17.25" style="1" customWidth="1"/>
    <col min="6660" max="6660" width="10.125" style="1" customWidth="1"/>
    <col min="6661" max="6661" width="11.625" style="1" customWidth="1"/>
    <col min="6662" max="6662" width="12.375" style="1" customWidth="1"/>
    <col min="6663" max="6663" width="12.125" style="1" customWidth="1"/>
    <col min="6664" max="6912" width="9.125" style="1"/>
    <col min="6913" max="6913" width="13.125" style="1" customWidth="1"/>
    <col min="6914" max="6914" width="23.875" style="1" customWidth="1"/>
    <col min="6915" max="6915" width="17.25" style="1" customWidth="1"/>
    <col min="6916" max="6916" width="10.125" style="1" customWidth="1"/>
    <col min="6917" max="6917" width="11.625" style="1" customWidth="1"/>
    <col min="6918" max="6918" width="12.375" style="1" customWidth="1"/>
    <col min="6919" max="6919" width="12.125" style="1" customWidth="1"/>
    <col min="6920" max="7168" width="9.125" style="1"/>
    <col min="7169" max="7169" width="13.125" style="1" customWidth="1"/>
    <col min="7170" max="7170" width="23.875" style="1" customWidth="1"/>
    <col min="7171" max="7171" width="17.25" style="1" customWidth="1"/>
    <col min="7172" max="7172" width="10.125" style="1" customWidth="1"/>
    <col min="7173" max="7173" width="11.625" style="1" customWidth="1"/>
    <col min="7174" max="7174" width="12.375" style="1" customWidth="1"/>
    <col min="7175" max="7175" width="12.125" style="1" customWidth="1"/>
    <col min="7176" max="7424" width="9.125" style="1"/>
    <col min="7425" max="7425" width="13.125" style="1" customWidth="1"/>
    <col min="7426" max="7426" width="23.875" style="1" customWidth="1"/>
    <col min="7427" max="7427" width="17.25" style="1" customWidth="1"/>
    <col min="7428" max="7428" width="10.125" style="1" customWidth="1"/>
    <col min="7429" max="7429" width="11.625" style="1" customWidth="1"/>
    <col min="7430" max="7430" width="12.375" style="1" customWidth="1"/>
    <col min="7431" max="7431" width="12.125" style="1" customWidth="1"/>
    <col min="7432" max="7680" width="9.125" style="1"/>
    <col min="7681" max="7681" width="13.125" style="1" customWidth="1"/>
    <col min="7682" max="7682" width="23.875" style="1" customWidth="1"/>
    <col min="7683" max="7683" width="17.25" style="1" customWidth="1"/>
    <col min="7684" max="7684" width="10.125" style="1" customWidth="1"/>
    <col min="7685" max="7685" width="11.625" style="1" customWidth="1"/>
    <col min="7686" max="7686" width="12.375" style="1" customWidth="1"/>
    <col min="7687" max="7687" width="12.125" style="1" customWidth="1"/>
    <col min="7688" max="7936" width="9.125" style="1"/>
    <col min="7937" max="7937" width="13.125" style="1" customWidth="1"/>
    <col min="7938" max="7938" width="23.875" style="1" customWidth="1"/>
    <col min="7939" max="7939" width="17.25" style="1" customWidth="1"/>
    <col min="7940" max="7940" width="10.125" style="1" customWidth="1"/>
    <col min="7941" max="7941" width="11.625" style="1" customWidth="1"/>
    <col min="7942" max="7942" width="12.375" style="1" customWidth="1"/>
    <col min="7943" max="7943" width="12.125" style="1" customWidth="1"/>
    <col min="7944" max="8192" width="9.125" style="1"/>
    <col min="8193" max="8193" width="13.125" style="1" customWidth="1"/>
    <col min="8194" max="8194" width="23.875" style="1" customWidth="1"/>
    <col min="8195" max="8195" width="17.25" style="1" customWidth="1"/>
    <col min="8196" max="8196" width="10.125" style="1" customWidth="1"/>
    <col min="8197" max="8197" width="11.625" style="1" customWidth="1"/>
    <col min="8198" max="8198" width="12.375" style="1" customWidth="1"/>
    <col min="8199" max="8199" width="12.125" style="1" customWidth="1"/>
    <col min="8200" max="8448" width="9.125" style="1"/>
    <col min="8449" max="8449" width="13.125" style="1" customWidth="1"/>
    <col min="8450" max="8450" width="23.875" style="1" customWidth="1"/>
    <col min="8451" max="8451" width="17.25" style="1" customWidth="1"/>
    <col min="8452" max="8452" width="10.125" style="1" customWidth="1"/>
    <col min="8453" max="8453" width="11.625" style="1" customWidth="1"/>
    <col min="8454" max="8454" width="12.375" style="1" customWidth="1"/>
    <col min="8455" max="8455" width="12.125" style="1" customWidth="1"/>
    <col min="8456" max="8704" width="9.125" style="1"/>
    <col min="8705" max="8705" width="13.125" style="1" customWidth="1"/>
    <col min="8706" max="8706" width="23.875" style="1" customWidth="1"/>
    <col min="8707" max="8707" width="17.25" style="1" customWidth="1"/>
    <col min="8708" max="8708" width="10.125" style="1" customWidth="1"/>
    <col min="8709" max="8709" width="11.625" style="1" customWidth="1"/>
    <col min="8710" max="8710" width="12.375" style="1" customWidth="1"/>
    <col min="8711" max="8711" width="12.125" style="1" customWidth="1"/>
    <col min="8712" max="8960" width="9.125" style="1"/>
    <col min="8961" max="8961" width="13.125" style="1" customWidth="1"/>
    <col min="8962" max="8962" width="23.875" style="1" customWidth="1"/>
    <col min="8963" max="8963" width="17.25" style="1" customWidth="1"/>
    <col min="8964" max="8964" width="10.125" style="1" customWidth="1"/>
    <col min="8965" max="8965" width="11.625" style="1" customWidth="1"/>
    <col min="8966" max="8966" width="12.375" style="1" customWidth="1"/>
    <col min="8967" max="8967" width="12.125" style="1" customWidth="1"/>
    <col min="8968" max="9216" width="9.125" style="1"/>
    <col min="9217" max="9217" width="13.125" style="1" customWidth="1"/>
    <col min="9218" max="9218" width="23.875" style="1" customWidth="1"/>
    <col min="9219" max="9219" width="17.25" style="1" customWidth="1"/>
    <col min="9220" max="9220" width="10.125" style="1" customWidth="1"/>
    <col min="9221" max="9221" width="11.625" style="1" customWidth="1"/>
    <col min="9222" max="9222" width="12.375" style="1" customWidth="1"/>
    <col min="9223" max="9223" width="12.125" style="1" customWidth="1"/>
    <col min="9224" max="9472" width="9.125" style="1"/>
    <col min="9473" max="9473" width="13.125" style="1" customWidth="1"/>
    <col min="9474" max="9474" width="23.875" style="1" customWidth="1"/>
    <col min="9475" max="9475" width="17.25" style="1" customWidth="1"/>
    <col min="9476" max="9476" width="10.125" style="1" customWidth="1"/>
    <col min="9477" max="9477" width="11.625" style="1" customWidth="1"/>
    <col min="9478" max="9478" width="12.375" style="1" customWidth="1"/>
    <col min="9479" max="9479" width="12.125" style="1" customWidth="1"/>
    <col min="9480" max="9728" width="9.125" style="1"/>
    <col min="9729" max="9729" width="13.125" style="1" customWidth="1"/>
    <col min="9730" max="9730" width="23.875" style="1" customWidth="1"/>
    <col min="9731" max="9731" width="17.25" style="1" customWidth="1"/>
    <col min="9732" max="9732" width="10.125" style="1" customWidth="1"/>
    <col min="9733" max="9733" width="11.625" style="1" customWidth="1"/>
    <col min="9734" max="9734" width="12.375" style="1" customWidth="1"/>
    <col min="9735" max="9735" width="12.125" style="1" customWidth="1"/>
    <col min="9736" max="9984" width="9.125" style="1"/>
    <col min="9985" max="9985" width="13.125" style="1" customWidth="1"/>
    <col min="9986" max="9986" width="23.875" style="1" customWidth="1"/>
    <col min="9987" max="9987" width="17.25" style="1" customWidth="1"/>
    <col min="9988" max="9988" width="10.125" style="1" customWidth="1"/>
    <col min="9989" max="9989" width="11.625" style="1" customWidth="1"/>
    <col min="9990" max="9990" width="12.375" style="1" customWidth="1"/>
    <col min="9991" max="9991" width="12.125" style="1" customWidth="1"/>
    <col min="9992" max="10240" width="9.125" style="1"/>
    <col min="10241" max="10241" width="13.125" style="1" customWidth="1"/>
    <col min="10242" max="10242" width="23.875" style="1" customWidth="1"/>
    <col min="10243" max="10243" width="17.25" style="1" customWidth="1"/>
    <col min="10244" max="10244" width="10.125" style="1" customWidth="1"/>
    <col min="10245" max="10245" width="11.625" style="1" customWidth="1"/>
    <col min="10246" max="10246" width="12.375" style="1" customWidth="1"/>
    <col min="10247" max="10247" width="12.125" style="1" customWidth="1"/>
    <col min="10248" max="10496" width="9.125" style="1"/>
    <col min="10497" max="10497" width="13.125" style="1" customWidth="1"/>
    <col min="10498" max="10498" width="23.875" style="1" customWidth="1"/>
    <col min="10499" max="10499" width="17.25" style="1" customWidth="1"/>
    <col min="10500" max="10500" width="10.125" style="1" customWidth="1"/>
    <col min="10501" max="10501" width="11.625" style="1" customWidth="1"/>
    <col min="10502" max="10502" width="12.375" style="1" customWidth="1"/>
    <col min="10503" max="10503" width="12.125" style="1" customWidth="1"/>
    <col min="10504" max="10752" width="9.125" style="1"/>
    <col min="10753" max="10753" width="13.125" style="1" customWidth="1"/>
    <col min="10754" max="10754" width="23.875" style="1" customWidth="1"/>
    <col min="10755" max="10755" width="17.25" style="1" customWidth="1"/>
    <col min="10756" max="10756" width="10.125" style="1" customWidth="1"/>
    <col min="10757" max="10757" width="11.625" style="1" customWidth="1"/>
    <col min="10758" max="10758" width="12.375" style="1" customWidth="1"/>
    <col min="10759" max="10759" width="12.125" style="1" customWidth="1"/>
    <col min="10760" max="11008" width="9.125" style="1"/>
    <col min="11009" max="11009" width="13.125" style="1" customWidth="1"/>
    <col min="11010" max="11010" width="23.875" style="1" customWidth="1"/>
    <col min="11011" max="11011" width="17.25" style="1" customWidth="1"/>
    <col min="11012" max="11012" width="10.125" style="1" customWidth="1"/>
    <col min="11013" max="11013" width="11.625" style="1" customWidth="1"/>
    <col min="11014" max="11014" width="12.375" style="1" customWidth="1"/>
    <col min="11015" max="11015" width="12.125" style="1" customWidth="1"/>
    <col min="11016" max="11264" width="9.125" style="1"/>
    <col min="11265" max="11265" width="13.125" style="1" customWidth="1"/>
    <col min="11266" max="11266" width="23.875" style="1" customWidth="1"/>
    <col min="11267" max="11267" width="17.25" style="1" customWidth="1"/>
    <col min="11268" max="11268" width="10.125" style="1" customWidth="1"/>
    <col min="11269" max="11269" width="11.625" style="1" customWidth="1"/>
    <col min="11270" max="11270" width="12.375" style="1" customWidth="1"/>
    <col min="11271" max="11271" width="12.125" style="1" customWidth="1"/>
    <col min="11272" max="11520" width="9.125" style="1"/>
    <col min="11521" max="11521" width="13.125" style="1" customWidth="1"/>
    <col min="11522" max="11522" width="23.875" style="1" customWidth="1"/>
    <col min="11523" max="11523" width="17.25" style="1" customWidth="1"/>
    <col min="11524" max="11524" width="10.125" style="1" customWidth="1"/>
    <col min="11525" max="11525" width="11.625" style="1" customWidth="1"/>
    <col min="11526" max="11526" width="12.375" style="1" customWidth="1"/>
    <col min="11527" max="11527" width="12.125" style="1" customWidth="1"/>
    <col min="11528" max="11776" width="9.125" style="1"/>
    <col min="11777" max="11777" width="13.125" style="1" customWidth="1"/>
    <col min="11778" max="11778" width="23.875" style="1" customWidth="1"/>
    <col min="11779" max="11779" width="17.25" style="1" customWidth="1"/>
    <col min="11780" max="11780" width="10.125" style="1" customWidth="1"/>
    <col min="11781" max="11781" width="11.625" style="1" customWidth="1"/>
    <col min="11782" max="11782" width="12.375" style="1" customWidth="1"/>
    <col min="11783" max="11783" width="12.125" style="1" customWidth="1"/>
    <col min="11784" max="12032" width="9.125" style="1"/>
    <col min="12033" max="12033" width="13.125" style="1" customWidth="1"/>
    <col min="12034" max="12034" width="23.875" style="1" customWidth="1"/>
    <col min="12035" max="12035" width="17.25" style="1" customWidth="1"/>
    <col min="12036" max="12036" width="10.125" style="1" customWidth="1"/>
    <col min="12037" max="12037" width="11.625" style="1" customWidth="1"/>
    <col min="12038" max="12038" width="12.375" style="1" customWidth="1"/>
    <col min="12039" max="12039" width="12.125" style="1" customWidth="1"/>
    <col min="12040" max="12288" width="9.125" style="1"/>
    <col min="12289" max="12289" width="13.125" style="1" customWidth="1"/>
    <col min="12290" max="12290" width="23.875" style="1" customWidth="1"/>
    <col min="12291" max="12291" width="17.25" style="1" customWidth="1"/>
    <col min="12292" max="12292" width="10.125" style="1" customWidth="1"/>
    <col min="12293" max="12293" width="11.625" style="1" customWidth="1"/>
    <col min="12294" max="12294" width="12.375" style="1" customWidth="1"/>
    <col min="12295" max="12295" width="12.125" style="1" customWidth="1"/>
    <col min="12296" max="12544" width="9.125" style="1"/>
    <col min="12545" max="12545" width="13.125" style="1" customWidth="1"/>
    <col min="12546" max="12546" width="23.875" style="1" customWidth="1"/>
    <col min="12547" max="12547" width="17.25" style="1" customWidth="1"/>
    <col min="12548" max="12548" width="10.125" style="1" customWidth="1"/>
    <col min="12549" max="12549" width="11.625" style="1" customWidth="1"/>
    <col min="12550" max="12550" width="12.375" style="1" customWidth="1"/>
    <col min="12551" max="12551" width="12.125" style="1" customWidth="1"/>
    <col min="12552" max="12800" width="9.125" style="1"/>
    <col min="12801" max="12801" width="13.125" style="1" customWidth="1"/>
    <col min="12802" max="12802" width="23.875" style="1" customWidth="1"/>
    <col min="12803" max="12803" width="17.25" style="1" customWidth="1"/>
    <col min="12804" max="12804" width="10.125" style="1" customWidth="1"/>
    <col min="12805" max="12805" width="11.625" style="1" customWidth="1"/>
    <col min="12806" max="12806" width="12.375" style="1" customWidth="1"/>
    <col min="12807" max="12807" width="12.125" style="1" customWidth="1"/>
    <col min="12808" max="13056" width="9.125" style="1"/>
    <col min="13057" max="13057" width="13.125" style="1" customWidth="1"/>
    <col min="13058" max="13058" width="23.875" style="1" customWidth="1"/>
    <col min="13059" max="13059" width="17.25" style="1" customWidth="1"/>
    <col min="13060" max="13060" width="10.125" style="1" customWidth="1"/>
    <col min="13061" max="13061" width="11.625" style="1" customWidth="1"/>
    <col min="13062" max="13062" width="12.375" style="1" customWidth="1"/>
    <col min="13063" max="13063" width="12.125" style="1" customWidth="1"/>
    <col min="13064" max="13312" width="9.125" style="1"/>
    <col min="13313" max="13313" width="13.125" style="1" customWidth="1"/>
    <col min="13314" max="13314" width="23.875" style="1" customWidth="1"/>
    <col min="13315" max="13315" width="17.25" style="1" customWidth="1"/>
    <col min="13316" max="13316" width="10.125" style="1" customWidth="1"/>
    <col min="13317" max="13317" width="11.625" style="1" customWidth="1"/>
    <col min="13318" max="13318" width="12.375" style="1" customWidth="1"/>
    <col min="13319" max="13319" width="12.125" style="1" customWidth="1"/>
    <col min="13320" max="13568" width="9.125" style="1"/>
    <col min="13569" max="13569" width="13.125" style="1" customWidth="1"/>
    <col min="13570" max="13570" width="23.875" style="1" customWidth="1"/>
    <col min="13571" max="13571" width="17.25" style="1" customWidth="1"/>
    <col min="13572" max="13572" width="10.125" style="1" customWidth="1"/>
    <col min="13573" max="13573" width="11.625" style="1" customWidth="1"/>
    <col min="13574" max="13574" width="12.375" style="1" customWidth="1"/>
    <col min="13575" max="13575" width="12.125" style="1" customWidth="1"/>
    <col min="13576" max="13824" width="9.125" style="1"/>
    <col min="13825" max="13825" width="13.125" style="1" customWidth="1"/>
    <col min="13826" max="13826" width="23.875" style="1" customWidth="1"/>
    <col min="13827" max="13827" width="17.25" style="1" customWidth="1"/>
    <col min="13828" max="13828" width="10.125" style="1" customWidth="1"/>
    <col min="13829" max="13829" width="11.625" style="1" customWidth="1"/>
    <col min="13830" max="13830" width="12.375" style="1" customWidth="1"/>
    <col min="13831" max="13831" width="12.125" style="1" customWidth="1"/>
    <col min="13832" max="14080" width="9.125" style="1"/>
    <col min="14081" max="14081" width="13.125" style="1" customWidth="1"/>
    <col min="14082" max="14082" width="23.875" style="1" customWidth="1"/>
    <col min="14083" max="14083" width="17.25" style="1" customWidth="1"/>
    <col min="14084" max="14084" width="10.125" style="1" customWidth="1"/>
    <col min="14085" max="14085" width="11.625" style="1" customWidth="1"/>
    <col min="14086" max="14086" width="12.375" style="1" customWidth="1"/>
    <col min="14087" max="14087" width="12.125" style="1" customWidth="1"/>
    <col min="14088" max="14336" width="9.125" style="1"/>
    <col min="14337" max="14337" width="13.125" style="1" customWidth="1"/>
    <col min="14338" max="14338" width="23.875" style="1" customWidth="1"/>
    <col min="14339" max="14339" width="17.25" style="1" customWidth="1"/>
    <col min="14340" max="14340" width="10.125" style="1" customWidth="1"/>
    <col min="14341" max="14341" width="11.625" style="1" customWidth="1"/>
    <col min="14342" max="14342" width="12.375" style="1" customWidth="1"/>
    <col min="14343" max="14343" width="12.125" style="1" customWidth="1"/>
    <col min="14344" max="14592" width="9.125" style="1"/>
    <col min="14593" max="14593" width="13.125" style="1" customWidth="1"/>
    <col min="14594" max="14594" width="23.875" style="1" customWidth="1"/>
    <col min="14595" max="14595" width="17.25" style="1" customWidth="1"/>
    <col min="14596" max="14596" width="10.125" style="1" customWidth="1"/>
    <col min="14597" max="14597" width="11.625" style="1" customWidth="1"/>
    <col min="14598" max="14598" width="12.375" style="1" customWidth="1"/>
    <col min="14599" max="14599" width="12.125" style="1" customWidth="1"/>
    <col min="14600" max="14848" width="9.125" style="1"/>
    <col min="14849" max="14849" width="13.125" style="1" customWidth="1"/>
    <col min="14850" max="14850" width="23.875" style="1" customWidth="1"/>
    <col min="14851" max="14851" width="17.25" style="1" customWidth="1"/>
    <col min="14852" max="14852" width="10.125" style="1" customWidth="1"/>
    <col min="14853" max="14853" width="11.625" style="1" customWidth="1"/>
    <col min="14854" max="14854" width="12.375" style="1" customWidth="1"/>
    <col min="14855" max="14855" width="12.125" style="1" customWidth="1"/>
    <col min="14856" max="15104" width="9.125" style="1"/>
    <col min="15105" max="15105" width="13.125" style="1" customWidth="1"/>
    <col min="15106" max="15106" width="23.875" style="1" customWidth="1"/>
    <col min="15107" max="15107" width="17.25" style="1" customWidth="1"/>
    <col min="15108" max="15108" width="10.125" style="1" customWidth="1"/>
    <col min="15109" max="15109" width="11.625" style="1" customWidth="1"/>
    <col min="15110" max="15110" width="12.375" style="1" customWidth="1"/>
    <col min="15111" max="15111" width="12.125" style="1" customWidth="1"/>
    <col min="15112" max="15360" width="9.125" style="1"/>
    <col min="15361" max="15361" width="13.125" style="1" customWidth="1"/>
    <col min="15362" max="15362" width="23.875" style="1" customWidth="1"/>
    <col min="15363" max="15363" width="17.25" style="1" customWidth="1"/>
    <col min="15364" max="15364" width="10.125" style="1" customWidth="1"/>
    <col min="15365" max="15365" width="11.625" style="1" customWidth="1"/>
    <col min="15366" max="15366" width="12.375" style="1" customWidth="1"/>
    <col min="15367" max="15367" width="12.125" style="1" customWidth="1"/>
    <col min="15368" max="15616" width="9.125" style="1"/>
    <col min="15617" max="15617" width="13.125" style="1" customWidth="1"/>
    <col min="15618" max="15618" width="23.875" style="1" customWidth="1"/>
    <col min="15619" max="15619" width="17.25" style="1" customWidth="1"/>
    <col min="15620" max="15620" width="10.125" style="1" customWidth="1"/>
    <col min="15621" max="15621" width="11.625" style="1" customWidth="1"/>
    <col min="15622" max="15622" width="12.375" style="1" customWidth="1"/>
    <col min="15623" max="15623" width="12.125" style="1" customWidth="1"/>
    <col min="15624" max="15872" width="9.125" style="1"/>
    <col min="15873" max="15873" width="13.125" style="1" customWidth="1"/>
    <col min="15874" max="15874" width="23.875" style="1" customWidth="1"/>
    <col min="15875" max="15875" width="17.25" style="1" customWidth="1"/>
    <col min="15876" max="15876" width="10.125" style="1" customWidth="1"/>
    <col min="15877" max="15877" width="11.625" style="1" customWidth="1"/>
    <col min="15878" max="15878" width="12.375" style="1" customWidth="1"/>
    <col min="15879" max="15879" width="12.125" style="1" customWidth="1"/>
    <col min="15880" max="16128" width="9.125" style="1"/>
    <col min="16129" max="16129" width="13.125" style="1" customWidth="1"/>
    <col min="16130" max="16130" width="23.875" style="1" customWidth="1"/>
    <col min="16131" max="16131" width="17.25" style="1" customWidth="1"/>
    <col min="16132" max="16132" width="10.125" style="1" customWidth="1"/>
    <col min="16133" max="16133" width="11.625" style="1" customWidth="1"/>
    <col min="16134" max="16134" width="12.375" style="1" customWidth="1"/>
    <col min="16135" max="16135" width="12.125" style="1" customWidth="1"/>
    <col min="16136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330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341</v>
      </c>
      <c r="C15" s="167" t="s">
        <v>38</v>
      </c>
      <c r="D15" s="209">
        <v>58</v>
      </c>
      <c r="E15" s="209">
        <v>45</v>
      </c>
    </row>
    <row r="16" spans="1:5">
      <c r="A16" s="170" t="s">
        <v>45</v>
      </c>
      <c r="B16" s="78" t="s">
        <v>342</v>
      </c>
      <c r="C16" s="207" t="s">
        <v>39</v>
      </c>
      <c r="D16" s="83">
        <f>+D15</f>
        <v>58</v>
      </c>
      <c r="E16" s="83">
        <f>+E15</f>
        <v>45</v>
      </c>
    </row>
    <row r="17" spans="1:5">
      <c r="A17" s="170" t="s">
        <v>44</v>
      </c>
      <c r="B17" s="78" t="s">
        <v>342</v>
      </c>
      <c r="C17" s="207" t="s">
        <v>40</v>
      </c>
      <c r="D17" s="83">
        <f>+D15+28</f>
        <v>86</v>
      </c>
      <c r="E17" s="83">
        <f>+E15+28</f>
        <v>73</v>
      </c>
    </row>
    <row r="18" spans="1:5">
      <c r="A18" s="170" t="s">
        <v>44</v>
      </c>
      <c r="B18" s="78" t="s">
        <v>342</v>
      </c>
      <c r="C18" s="207" t="s">
        <v>41</v>
      </c>
      <c r="D18" s="83">
        <f>+D15+28</f>
        <v>86</v>
      </c>
      <c r="E18" s="83">
        <f>+E15+28</f>
        <v>73</v>
      </c>
    </row>
    <row r="19" spans="1:5">
      <c r="A19" s="168" t="s">
        <v>44</v>
      </c>
      <c r="B19" s="168" t="s">
        <v>342</v>
      </c>
      <c r="C19" s="168" t="s">
        <v>42</v>
      </c>
      <c r="D19" s="132">
        <f>+D15+10</f>
        <v>68</v>
      </c>
      <c r="E19" s="132">
        <f>+E15+10</f>
        <v>55</v>
      </c>
    </row>
    <row r="20" spans="1:5">
      <c r="A20" s="211" t="s">
        <v>44</v>
      </c>
      <c r="B20" s="167" t="s">
        <v>332</v>
      </c>
      <c r="C20" s="167" t="s">
        <v>38</v>
      </c>
      <c r="D20" s="209">
        <v>65</v>
      </c>
      <c r="E20" s="209">
        <v>52</v>
      </c>
    </row>
    <row r="21" spans="1:5">
      <c r="A21" s="212" t="s">
        <v>45</v>
      </c>
      <c r="B21" s="207" t="s">
        <v>332</v>
      </c>
      <c r="C21" s="207" t="s">
        <v>39</v>
      </c>
      <c r="D21" s="83">
        <f>+D20</f>
        <v>65</v>
      </c>
      <c r="E21" s="83">
        <f>+E20</f>
        <v>52</v>
      </c>
    </row>
    <row r="22" spans="1:5">
      <c r="A22" s="212" t="s">
        <v>44</v>
      </c>
      <c r="B22" s="207" t="s">
        <v>332</v>
      </c>
      <c r="C22" s="207" t="s">
        <v>40</v>
      </c>
      <c r="D22" s="83">
        <f>+D20+28</f>
        <v>93</v>
      </c>
      <c r="E22" s="83">
        <f>+E20+28</f>
        <v>80</v>
      </c>
    </row>
    <row r="23" spans="1:5">
      <c r="A23" s="212" t="s">
        <v>44</v>
      </c>
      <c r="B23" s="207" t="s">
        <v>332</v>
      </c>
      <c r="C23" s="207" t="s">
        <v>41</v>
      </c>
      <c r="D23" s="83">
        <f>+D20+28</f>
        <v>93</v>
      </c>
      <c r="E23" s="83">
        <f>+E20+28</f>
        <v>80</v>
      </c>
    </row>
    <row r="24" spans="1:5">
      <c r="A24" s="213" t="s">
        <v>44</v>
      </c>
      <c r="B24" s="168" t="s">
        <v>332</v>
      </c>
      <c r="C24" s="168" t="s">
        <v>42</v>
      </c>
      <c r="D24" s="132">
        <f>+D20+10</f>
        <v>75</v>
      </c>
      <c r="E24" s="132">
        <f>+E20+10</f>
        <v>62</v>
      </c>
    </row>
    <row r="25" spans="1:5">
      <c r="A25" s="61" t="s">
        <v>49</v>
      </c>
      <c r="B25" s="121" t="s">
        <v>91</v>
      </c>
      <c r="C25" s="78" t="s">
        <v>38</v>
      </c>
      <c r="D25" s="83">
        <v>79</v>
      </c>
      <c r="E25" s="83">
        <v>66</v>
      </c>
    </row>
    <row r="26" spans="1:5">
      <c r="A26" s="61" t="s">
        <v>49</v>
      </c>
      <c r="B26" s="78" t="s">
        <v>91</v>
      </c>
      <c r="C26" s="78" t="s">
        <v>39</v>
      </c>
      <c r="D26" s="83">
        <f>+D25</f>
        <v>79</v>
      </c>
      <c r="E26" s="83">
        <f>+E25</f>
        <v>66</v>
      </c>
    </row>
    <row r="27" spans="1:5">
      <c r="A27" s="61" t="s">
        <v>49</v>
      </c>
      <c r="B27" s="78" t="s">
        <v>91</v>
      </c>
      <c r="C27" s="78" t="s">
        <v>40</v>
      </c>
      <c r="D27" s="83">
        <f>+D25+28</f>
        <v>107</v>
      </c>
      <c r="E27" s="83">
        <f>+E25+28</f>
        <v>94</v>
      </c>
    </row>
    <row r="28" spans="1:5">
      <c r="A28" s="61" t="s">
        <v>49</v>
      </c>
      <c r="B28" s="78" t="s">
        <v>91</v>
      </c>
      <c r="C28" s="78" t="s">
        <v>41</v>
      </c>
      <c r="D28" s="83">
        <f>+D25+28</f>
        <v>107</v>
      </c>
      <c r="E28" s="83">
        <f>+E25+28</f>
        <v>94</v>
      </c>
    </row>
    <row r="29" spans="1:5" ht="14.3">
      <c r="A29" s="122" t="s">
        <v>49</v>
      </c>
      <c r="B29" s="122" t="s">
        <v>91</v>
      </c>
      <c r="C29" s="128" t="s">
        <v>42</v>
      </c>
      <c r="D29" s="132">
        <f>+D25+10</f>
        <v>89</v>
      </c>
      <c r="E29" s="132">
        <f>+E25+10</f>
        <v>76</v>
      </c>
    </row>
    <row r="30" spans="1:5">
      <c r="A30" s="61" t="s">
        <v>49</v>
      </c>
      <c r="B30" s="121" t="s">
        <v>344</v>
      </c>
      <c r="C30" s="78" t="s">
        <v>38</v>
      </c>
      <c r="D30" s="83">
        <v>83</v>
      </c>
      <c r="E30" s="83">
        <v>70</v>
      </c>
    </row>
    <row r="31" spans="1:5">
      <c r="A31" s="61" t="s">
        <v>49</v>
      </c>
      <c r="B31" s="78" t="s">
        <v>344</v>
      </c>
      <c r="C31" s="78" t="s">
        <v>39</v>
      </c>
      <c r="D31" s="83">
        <f>+D30</f>
        <v>83</v>
      </c>
      <c r="E31" s="83">
        <f>+E30</f>
        <v>70</v>
      </c>
    </row>
    <row r="32" spans="1:5">
      <c r="A32" s="61" t="s">
        <v>49</v>
      </c>
      <c r="B32" s="78" t="s">
        <v>344</v>
      </c>
      <c r="C32" s="78" t="s">
        <v>40</v>
      </c>
      <c r="D32" s="83">
        <f>+D30+28</f>
        <v>111</v>
      </c>
      <c r="E32" s="83">
        <f>+E30+28</f>
        <v>98</v>
      </c>
    </row>
    <row r="33" spans="1:5">
      <c r="A33" s="61" t="s">
        <v>49</v>
      </c>
      <c r="B33" s="78" t="s">
        <v>344</v>
      </c>
      <c r="C33" s="78" t="s">
        <v>41</v>
      </c>
      <c r="D33" s="83">
        <f>+D30+28</f>
        <v>111</v>
      </c>
      <c r="E33" s="83">
        <f>+E30+28</f>
        <v>98</v>
      </c>
    </row>
    <row r="34" spans="1:5" ht="14.3">
      <c r="A34" s="122" t="s">
        <v>49</v>
      </c>
      <c r="B34" s="122" t="s">
        <v>344</v>
      </c>
      <c r="C34" s="128" t="s">
        <v>42</v>
      </c>
      <c r="D34" s="132">
        <f>+D30+10</f>
        <v>93</v>
      </c>
      <c r="E34" s="132">
        <f>+E30+10</f>
        <v>80</v>
      </c>
    </row>
    <row r="35" spans="1:5">
      <c r="A35" s="167" t="s">
        <v>47</v>
      </c>
      <c r="B35" s="167" t="s">
        <v>345</v>
      </c>
      <c r="C35" s="167" t="s">
        <v>38</v>
      </c>
      <c r="D35" s="209">
        <v>128</v>
      </c>
      <c r="E35" s="209">
        <v>115</v>
      </c>
    </row>
    <row r="36" spans="1:5">
      <c r="A36" s="170" t="s">
        <v>47</v>
      </c>
      <c r="B36" s="207" t="s">
        <v>345</v>
      </c>
      <c r="C36" s="207" t="s">
        <v>39</v>
      </c>
      <c r="D36" s="83">
        <f>+D35</f>
        <v>128</v>
      </c>
      <c r="E36" s="83">
        <f>+E35</f>
        <v>115</v>
      </c>
    </row>
    <row r="37" spans="1:5">
      <c r="A37" s="170" t="s">
        <v>47</v>
      </c>
      <c r="B37" s="207" t="s">
        <v>345</v>
      </c>
      <c r="C37" s="207" t="s">
        <v>40</v>
      </c>
      <c r="D37" s="83">
        <f>+D35+28</f>
        <v>156</v>
      </c>
      <c r="E37" s="83">
        <f>+E35+28</f>
        <v>143</v>
      </c>
    </row>
    <row r="38" spans="1:5">
      <c r="A38" s="170" t="s">
        <v>47</v>
      </c>
      <c r="B38" s="207" t="s">
        <v>345</v>
      </c>
      <c r="C38" s="207" t="s">
        <v>41</v>
      </c>
      <c r="D38" s="83">
        <f>+D35+28</f>
        <v>156</v>
      </c>
      <c r="E38" s="83">
        <f>+E35+28</f>
        <v>143</v>
      </c>
    </row>
    <row r="39" spans="1:5">
      <c r="A39" s="168" t="s">
        <v>47</v>
      </c>
      <c r="B39" s="168" t="s">
        <v>345</v>
      </c>
      <c r="C39" s="168" t="s">
        <v>42</v>
      </c>
      <c r="D39" s="132">
        <f>+D35+10</f>
        <v>138</v>
      </c>
      <c r="E39" s="132">
        <f>+E35+10</f>
        <v>125</v>
      </c>
    </row>
    <row r="40" spans="1:5">
      <c r="A40" s="167" t="s">
        <v>47</v>
      </c>
      <c r="B40" s="167" t="s">
        <v>346</v>
      </c>
      <c r="C40" s="167" t="s">
        <v>38</v>
      </c>
      <c r="D40" s="209">
        <v>151</v>
      </c>
      <c r="E40" s="209">
        <v>138</v>
      </c>
    </row>
    <row r="41" spans="1:5">
      <c r="A41" s="170" t="s">
        <v>47</v>
      </c>
      <c r="B41" s="207" t="s">
        <v>346</v>
      </c>
      <c r="C41" s="207" t="s">
        <v>39</v>
      </c>
      <c r="D41" s="83">
        <f>+D40</f>
        <v>151</v>
      </c>
      <c r="E41" s="83">
        <f>+E40</f>
        <v>138</v>
      </c>
    </row>
    <row r="42" spans="1:5">
      <c r="A42" s="170" t="s">
        <v>47</v>
      </c>
      <c r="B42" s="207" t="s">
        <v>346</v>
      </c>
      <c r="C42" s="207" t="s">
        <v>40</v>
      </c>
      <c r="D42" s="83">
        <f>+D40+28</f>
        <v>179</v>
      </c>
      <c r="E42" s="83">
        <f>+E40+28</f>
        <v>166</v>
      </c>
    </row>
    <row r="43" spans="1:5">
      <c r="A43" s="170" t="s">
        <v>47</v>
      </c>
      <c r="B43" s="207" t="s">
        <v>346</v>
      </c>
      <c r="C43" s="207" t="s">
        <v>41</v>
      </c>
      <c r="D43" s="83">
        <f>+D40+28</f>
        <v>179</v>
      </c>
      <c r="E43" s="83">
        <f>+E40+28</f>
        <v>166</v>
      </c>
    </row>
    <row r="44" spans="1:5">
      <c r="A44" s="168" t="s">
        <v>47</v>
      </c>
      <c r="B44" s="168" t="s">
        <v>346</v>
      </c>
      <c r="C44" s="168" t="s">
        <v>42</v>
      </c>
      <c r="D44" s="132">
        <f>+D40+10</f>
        <v>161</v>
      </c>
      <c r="E44" s="132">
        <f>+E40+10</f>
        <v>148</v>
      </c>
    </row>
    <row r="46" spans="1:5" ht="14.3">
      <c r="A46" s="29" t="s">
        <v>312</v>
      </c>
      <c r="D46" s="1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3" workbookViewId="0">
      <selection activeCell="D13" sqref="D13:D34"/>
    </sheetView>
  </sheetViews>
  <sheetFormatPr defaultRowHeight="12.9"/>
  <cols>
    <col min="1" max="1" width="17.25" style="1" customWidth="1"/>
    <col min="2" max="2" width="32.25" style="1" customWidth="1"/>
    <col min="3" max="3" width="19.125" style="1" customWidth="1"/>
    <col min="4" max="4" width="11.875" style="34" customWidth="1"/>
    <col min="5" max="8" width="11.875" style="1" customWidth="1"/>
    <col min="9" max="256" width="9.125" style="1"/>
    <col min="257" max="257" width="13.125" style="1" customWidth="1"/>
    <col min="258" max="258" width="23.875" style="1" customWidth="1"/>
    <col min="259" max="259" width="17.25" style="1" customWidth="1"/>
    <col min="260" max="260" width="10.125" style="1" customWidth="1"/>
    <col min="261" max="261" width="11.625" style="1" customWidth="1"/>
    <col min="262" max="262" width="12.375" style="1" customWidth="1"/>
    <col min="263" max="263" width="12.125" style="1" customWidth="1"/>
    <col min="264" max="512" width="9.125" style="1"/>
    <col min="513" max="513" width="13.125" style="1" customWidth="1"/>
    <col min="514" max="514" width="23.875" style="1" customWidth="1"/>
    <col min="515" max="515" width="17.25" style="1" customWidth="1"/>
    <col min="516" max="516" width="10.125" style="1" customWidth="1"/>
    <col min="517" max="517" width="11.625" style="1" customWidth="1"/>
    <col min="518" max="518" width="12.375" style="1" customWidth="1"/>
    <col min="519" max="519" width="12.125" style="1" customWidth="1"/>
    <col min="520" max="768" width="9.125" style="1"/>
    <col min="769" max="769" width="13.125" style="1" customWidth="1"/>
    <col min="770" max="770" width="23.875" style="1" customWidth="1"/>
    <col min="771" max="771" width="17.25" style="1" customWidth="1"/>
    <col min="772" max="772" width="10.125" style="1" customWidth="1"/>
    <col min="773" max="773" width="11.625" style="1" customWidth="1"/>
    <col min="774" max="774" width="12.375" style="1" customWidth="1"/>
    <col min="775" max="775" width="12.125" style="1" customWidth="1"/>
    <col min="776" max="1024" width="9.125" style="1"/>
    <col min="1025" max="1025" width="13.125" style="1" customWidth="1"/>
    <col min="1026" max="1026" width="23.875" style="1" customWidth="1"/>
    <col min="1027" max="1027" width="17.25" style="1" customWidth="1"/>
    <col min="1028" max="1028" width="10.125" style="1" customWidth="1"/>
    <col min="1029" max="1029" width="11.625" style="1" customWidth="1"/>
    <col min="1030" max="1030" width="12.375" style="1" customWidth="1"/>
    <col min="1031" max="1031" width="12.125" style="1" customWidth="1"/>
    <col min="1032" max="1280" width="9.125" style="1"/>
    <col min="1281" max="1281" width="13.125" style="1" customWidth="1"/>
    <col min="1282" max="1282" width="23.875" style="1" customWidth="1"/>
    <col min="1283" max="1283" width="17.25" style="1" customWidth="1"/>
    <col min="1284" max="1284" width="10.125" style="1" customWidth="1"/>
    <col min="1285" max="1285" width="11.625" style="1" customWidth="1"/>
    <col min="1286" max="1286" width="12.375" style="1" customWidth="1"/>
    <col min="1287" max="1287" width="12.125" style="1" customWidth="1"/>
    <col min="1288" max="1536" width="9.125" style="1"/>
    <col min="1537" max="1537" width="13.125" style="1" customWidth="1"/>
    <col min="1538" max="1538" width="23.875" style="1" customWidth="1"/>
    <col min="1539" max="1539" width="17.25" style="1" customWidth="1"/>
    <col min="1540" max="1540" width="10.125" style="1" customWidth="1"/>
    <col min="1541" max="1541" width="11.625" style="1" customWidth="1"/>
    <col min="1542" max="1542" width="12.375" style="1" customWidth="1"/>
    <col min="1543" max="1543" width="12.125" style="1" customWidth="1"/>
    <col min="1544" max="1792" width="9.125" style="1"/>
    <col min="1793" max="1793" width="13.125" style="1" customWidth="1"/>
    <col min="1794" max="1794" width="23.875" style="1" customWidth="1"/>
    <col min="1795" max="1795" width="17.25" style="1" customWidth="1"/>
    <col min="1796" max="1796" width="10.125" style="1" customWidth="1"/>
    <col min="1797" max="1797" width="11.625" style="1" customWidth="1"/>
    <col min="1798" max="1798" width="12.375" style="1" customWidth="1"/>
    <col min="1799" max="1799" width="12.125" style="1" customWidth="1"/>
    <col min="1800" max="2048" width="9.125" style="1"/>
    <col min="2049" max="2049" width="13.125" style="1" customWidth="1"/>
    <col min="2050" max="2050" width="23.875" style="1" customWidth="1"/>
    <col min="2051" max="2051" width="17.25" style="1" customWidth="1"/>
    <col min="2052" max="2052" width="10.125" style="1" customWidth="1"/>
    <col min="2053" max="2053" width="11.625" style="1" customWidth="1"/>
    <col min="2054" max="2054" width="12.375" style="1" customWidth="1"/>
    <col min="2055" max="2055" width="12.125" style="1" customWidth="1"/>
    <col min="2056" max="2304" width="9.125" style="1"/>
    <col min="2305" max="2305" width="13.125" style="1" customWidth="1"/>
    <col min="2306" max="2306" width="23.875" style="1" customWidth="1"/>
    <col min="2307" max="2307" width="17.25" style="1" customWidth="1"/>
    <col min="2308" max="2308" width="10.125" style="1" customWidth="1"/>
    <col min="2309" max="2309" width="11.625" style="1" customWidth="1"/>
    <col min="2310" max="2310" width="12.375" style="1" customWidth="1"/>
    <col min="2311" max="2311" width="12.125" style="1" customWidth="1"/>
    <col min="2312" max="2560" width="9.125" style="1"/>
    <col min="2561" max="2561" width="13.125" style="1" customWidth="1"/>
    <col min="2562" max="2562" width="23.875" style="1" customWidth="1"/>
    <col min="2563" max="2563" width="17.25" style="1" customWidth="1"/>
    <col min="2564" max="2564" width="10.125" style="1" customWidth="1"/>
    <col min="2565" max="2565" width="11.625" style="1" customWidth="1"/>
    <col min="2566" max="2566" width="12.375" style="1" customWidth="1"/>
    <col min="2567" max="2567" width="12.125" style="1" customWidth="1"/>
    <col min="2568" max="2816" width="9.125" style="1"/>
    <col min="2817" max="2817" width="13.125" style="1" customWidth="1"/>
    <col min="2818" max="2818" width="23.875" style="1" customWidth="1"/>
    <col min="2819" max="2819" width="17.25" style="1" customWidth="1"/>
    <col min="2820" max="2820" width="10.125" style="1" customWidth="1"/>
    <col min="2821" max="2821" width="11.625" style="1" customWidth="1"/>
    <col min="2822" max="2822" width="12.375" style="1" customWidth="1"/>
    <col min="2823" max="2823" width="12.125" style="1" customWidth="1"/>
    <col min="2824" max="3072" width="9.125" style="1"/>
    <col min="3073" max="3073" width="13.125" style="1" customWidth="1"/>
    <col min="3074" max="3074" width="23.875" style="1" customWidth="1"/>
    <col min="3075" max="3075" width="17.25" style="1" customWidth="1"/>
    <col min="3076" max="3076" width="10.125" style="1" customWidth="1"/>
    <col min="3077" max="3077" width="11.625" style="1" customWidth="1"/>
    <col min="3078" max="3078" width="12.375" style="1" customWidth="1"/>
    <col min="3079" max="3079" width="12.125" style="1" customWidth="1"/>
    <col min="3080" max="3328" width="9.125" style="1"/>
    <col min="3329" max="3329" width="13.125" style="1" customWidth="1"/>
    <col min="3330" max="3330" width="23.875" style="1" customWidth="1"/>
    <col min="3331" max="3331" width="17.25" style="1" customWidth="1"/>
    <col min="3332" max="3332" width="10.125" style="1" customWidth="1"/>
    <col min="3333" max="3333" width="11.625" style="1" customWidth="1"/>
    <col min="3334" max="3334" width="12.375" style="1" customWidth="1"/>
    <col min="3335" max="3335" width="12.125" style="1" customWidth="1"/>
    <col min="3336" max="3584" width="9.125" style="1"/>
    <col min="3585" max="3585" width="13.125" style="1" customWidth="1"/>
    <col min="3586" max="3586" width="23.875" style="1" customWidth="1"/>
    <col min="3587" max="3587" width="17.25" style="1" customWidth="1"/>
    <col min="3588" max="3588" width="10.125" style="1" customWidth="1"/>
    <col min="3589" max="3589" width="11.625" style="1" customWidth="1"/>
    <col min="3590" max="3590" width="12.375" style="1" customWidth="1"/>
    <col min="3591" max="3591" width="12.125" style="1" customWidth="1"/>
    <col min="3592" max="3840" width="9.125" style="1"/>
    <col min="3841" max="3841" width="13.125" style="1" customWidth="1"/>
    <col min="3842" max="3842" width="23.875" style="1" customWidth="1"/>
    <col min="3843" max="3843" width="17.25" style="1" customWidth="1"/>
    <col min="3844" max="3844" width="10.125" style="1" customWidth="1"/>
    <col min="3845" max="3845" width="11.625" style="1" customWidth="1"/>
    <col min="3846" max="3846" width="12.375" style="1" customWidth="1"/>
    <col min="3847" max="3847" width="12.125" style="1" customWidth="1"/>
    <col min="3848" max="4096" width="9.125" style="1"/>
    <col min="4097" max="4097" width="13.125" style="1" customWidth="1"/>
    <col min="4098" max="4098" width="23.875" style="1" customWidth="1"/>
    <col min="4099" max="4099" width="17.25" style="1" customWidth="1"/>
    <col min="4100" max="4100" width="10.125" style="1" customWidth="1"/>
    <col min="4101" max="4101" width="11.625" style="1" customWidth="1"/>
    <col min="4102" max="4102" width="12.375" style="1" customWidth="1"/>
    <col min="4103" max="4103" width="12.125" style="1" customWidth="1"/>
    <col min="4104" max="4352" width="9.125" style="1"/>
    <col min="4353" max="4353" width="13.125" style="1" customWidth="1"/>
    <col min="4354" max="4354" width="23.875" style="1" customWidth="1"/>
    <col min="4355" max="4355" width="17.25" style="1" customWidth="1"/>
    <col min="4356" max="4356" width="10.125" style="1" customWidth="1"/>
    <col min="4357" max="4357" width="11.625" style="1" customWidth="1"/>
    <col min="4358" max="4358" width="12.375" style="1" customWidth="1"/>
    <col min="4359" max="4359" width="12.125" style="1" customWidth="1"/>
    <col min="4360" max="4608" width="9.125" style="1"/>
    <col min="4609" max="4609" width="13.125" style="1" customWidth="1"/>
    <col min="4610" max="4610" width="23.875" style="1" customWidth="1"/>
    <col min="4611" max="4611" width="17.25" style="1" customWidth="1"/>
    <col min="4612" max="4612" width="10.125" style="1" customWidth="1"/>
    <col min="4613" max="4613" width="11.625" style="1" customWidth="1"/>
    <col min="4614" max="4614" width="12.375" style="1" customWidth="1"/>
    <col min="4615" max="4615" width="12.125" style="1" customWidth="1"/>
    <col min="4616" max="4864" width="9.125" style="1"/>
    <col min="4865" max="4865" width="13.125" style="1" customWidth="1"/>
    <col min="4866" max="4866" width="23.875" style="1" customWidth="1"/>
    <col min="4867" max="4867" width="17.25" style="1" customWidth="1"/>
    <col min="4868" max="4868" width="10.125" style="1" customWidth="1"/>
    <col min="4869" max="4869" width="11.625" style="1" customWidth="1"/>
    <col min="4870" max="4870" width="12.375" style="1" customWidth="1"/>
    <col min="4871" max="4871" width="12.125" style="1" customWidth="1"/>
    <col min="4872" max="5120" width="9.125" style="1"/>
    <col min="5121" max="5121" width="13.125" style="1" customWidth="1"/>
    <col min="5122" max="5122" width="23.875" style="1" customWidth="1"/>
    <col min="5123" max="5123" width="17.25" style="1" customWidth="1"/>
    <col min="5124" max="5124" width="10.125" style="1" customWidth="1"/>
    <col min="5125" max="5125" width="11.625" style="1" customWidth="1"/>
    <col min="5126" max="5126" width="12.375" style="1" customWidth="1"/>
    <col min="5127" max="5127" width="12.125" style="1" customWidth="1"/>
    <col min="5128" max="5376" width="9.125" style="1"/>
    <col min="5377" max="5377" width="13.125" style="1" customWidth="1"/>
    <col min="5378" max="5378" width="23.875" style="1" customWidth="1"/>
    <col min="5379" max="5379" width="17.25" style="1" customWidth="1"/>
    <col min="5380" max="5380" width="10.125" style="1" customWidth="1"/>
    <col min="5381" max="5381" width="11.625" style="1" customWidth="1"/>
    <col min="5382" max="5382" width="12.375" style="1" customWidth="1"/>
    <col min="5383" max="5383" width="12.125" style="1" customWidth="1"/>
    <col min="5384" max="5632" width="9.125" style="1"/>
    <col min="5633" max="5633" width="13.125" style="1" customWidth="1"/>
    <col min="5634" max="5634" width="23.875" style="1" customWidth="1"/>
    <col min="5635" max="5635" width="17.25" style="1" customWidth="1"/>
    <col min="5636" max="5636" width="10.125" style="1" customWidth="1"/>
    <col min="5637" max="5637" width="11.625" style="1" customWidth="1"/>
    <col min="5638" max="5638" width="12.375" style="1" customWidth="1"/>
    <col min="5639" max="5639" width="12.125" style="1" customWidth="1"/>
    <col min="5640" max="5888" width="9.125" style="1"/>
    <col min="5889" max="5889" width="13.125" style="1" customWidth="1"/>
    <col min="5890" max="5890" width="23.875" style="1" customWidth="1"/>
    <col min="5891" max="5891" width="17.25" style="1" customWidth="1"/>
    <col min="5892" max="5892" width="10.125" style="1" customWidth="1"/>
    <col min="5893" max="5893" width="11.625" style="1" customWidth="1"/>
    <col min="5894" max="5894" width="12.375" style="1" customWidth="1"/>
    <col min="5895" max="5895" width="12.125" style="1" customWidth="1"/>
    <col min="5896" max="6144" width="9.125" style="1"/>
    <col min="6145" max="6145" width="13.125" style="1" customWidth="1"/>
    <col min="6146" max="6146" width="23.875" style="1" customWidth="1"/>
    <col min="6147" max="6147" width="17.25" style="1" customWidth="1"/>
    <col min="6148" max="6148" width="10.125" style="1" customWidth="1"/>
    <col min="6149" max="6149" width="11.625" style="1" customWidth="1"/>
    <col min="6150" max="6150" width="12.375" style="1" customWidth="1"/>
    <col min="6151" max="6151" width="12.125" style="1" customWidth="1"/>
    <col min="6152" max="6400" width="9.125" style="1"/>
    <col min="6401" max="6401" width="13.125" style="1" customWidth="1"/>
    <col min="6402" max="6402" width="23.875" style="1" customWidth="1"/>
    <col min="6403" max="6403" width="17.25" style="1" customWidth="1"/>
    <col min="6404" max="6404" width="10.125" style="1" customWidth="1"/>
    <col min="6405" max="6405" width="11.625" style="1" customWidth="1"/>
    <col min="6406" max="6406" width="12.375" style="1" customWidth="1"/>
    <col min="6407" max="6407" width="12.125" style="1" customWidth="1"/>
    <col min="6408" max="6656" width="9.125" style="1"/>
    <col min="6657" max="6657" width="13.125" style="1" customWidth="1"/>
    <col min="6658" max="6658" width="23.875" style="1" customWidth="1"/>
    <col min="6659" max="6659" width="17.25" style="1" customWidth="1"/>
    <col min="6660" max="6660" width="10.125" style="1" customWidth="1"/>
    <col min="6661" max="6661" width="11.625" style="1" customWidth="1"/>
    <col min="6662" max="6662" width="12.375" style="1" customWidth="1"/>
    <col min="6663" max="6663" width="12.125" style="1" customWidth="1"/>
    <col min="6664" max="6912" width="9.125" style="1"/>
    <col min="6913" max="6913" width="13.125" style="1" customWidth="1"/>
    <col min="6914" max="6914" width="23.875" style="1" customWidth="1"/>
    <col min="6915" max="6915" width="17.25" style="1" customWidth="1"/>
    <col min="6916" max="6916" width="10.125" style="1" customWidth="1"/>
    <col min="6917" max="6917" width="11.625" style="1" customWidth="1"/>
    <col min="6918" max="6918" width="12.375" style="1" customWidth="1"/>
    <col min="6919" max="6919" width="12.125" style="1" customWidth="1"/>
    <col min="6920" max="7168" width="9.125" style="1"/>
    <col min="7169" max="7169" width="13.125" style="1" customWidth="1"/>
    <col min="7170" max="7170" width="23.875" style="1" customWidth="1"/>
    <col min="7171" max="7171" width="17.25" style="1" customWidth="1"/>
    <col min="7172" max="7172" width="10.125" style="1" customWidth="1"/>
    <col min="7173" max="7173" width="11.625" style="1" customWidth="1"/>
    <col min="7174" max="7174" width="12.375" style="1" customWidth="1"/>
    <col min="7175" max="7175" width="12.125" style="1" customWidth="1"/>
    <col min="7176" max="7424" width="9.125" style="1"/>
    <col min="7425" max="7425" width="13.125" style="1" customWidth="1"/>
    <col min="7426" max="7426" width="23.875" style="1" customWidth="1"/>
    <col min="7427" max="7427" width="17.25" style="1" customWidth="1"/>
    <col min="7428" max="7428" width="10.125" style="1" customWidth="1"/>
    <col min="7429" max="7429" width="11.625" style="1" customWidth="1"/>
    <col min="7430" max="7430" width="12.375" style="1" customWidth="1"/>
    <col min="7431" max="7431" width="12.125" style="1" customWidth="1"/>
    <col min="7432" max="7680" width="9.125" style="1"/>
    <col min="7681" max="7681" width="13.125" style="1" customWidth="1"/>
    <col min="7682" max="7682" width="23.875" style="1" customWidth="1"/>
    <col min="7683" max="7683" width="17.25" style="1" customWidth="1"/>
    <col min="7684" max="7684" width="10.125" style="1" customWidth="1"/>
    <col min="7685" max="7685" width="11.625" style="1" customWidth="1"/>
    <col min="7686" max="7686" width="12.375" style="1" customWidth="1"/>
    <col min="7687" max="7687" width="12.125" style="1" customWidth="1"/>
    <col min="7688" max="7936" width="9.125" style="1"/>
    <col min="7937" max="7937" width="13.125" style="1" customWidth="1"/>
    <col min="7938" max="7938" width="23.875" style="1" customWidth="1"/>
    <col min="7939" max="7939" width="17.25" style="1" customWidth="1"/>
    <col min="7940" max="7940" width="10.125" style="1" customWidth="1"/>
    <col min="7941" max="7941" width="11.625" style="1" customWidth="1"/>
    <col min="7942" max="7942" width="12.375" style="1" customWidth="1"/>
    <col min="7943" max="7943" width="12.125" style="1" customWidth="1"/>
    <col min="7944" max="8192" width="9.125" style="1"/>
    <col min="8193" max="8193" width="13.125" style="1" customWidth="1"/>
    <col min="8194" max="8194" width="23.875" style="1" customWidth="1"/>
    <col min="8195" max="8195" width="17.25" style="1" customWidth="1"/>
    <col min="8196" max="8196" width="10.125" style="1" customWidth="1"/>
    <col min="8197" max="8197" width="11.625" style="1" customWidth="1"/>
    <col min="8198" max="8198" width="12.375" style="1" customWidth="1"/>
    <col min="8199" max="8199" width="12.125" style="1" customWidth="1"/>
    <col min="8200" max="8448" width="9.125" style="1"/>
    <col min="8449" max="8449" width="13.125" style="1" customWidth="1"/>
    <col min="8450" max="8450" width="23.875" style="1" customWidth="1"/>
    <col min="8451" max="8451" width="17.25" style="1" customWidth="1"/>
    <col min="8452" max="8452" width="10.125" style="1" customWidth="1"/>
    <col min="8453" max="8453" width="11.625" style="1" customWidth="1"/>
    <col min="8454" max="8454" width="12.375" style="1" customWidth="1"/>
    <col min="8455" max="8455" width="12.125" style="1" customWidth="1"/>
    <col min="8456" max="8704" width="9.125" style="1"/>
    <col min="8705" max="8705" width="13.125" style="1" customWidth="1"/>
    <col min="8706" max="8706" width="23.875" style="1" customWidth="1"/>
    <col min="8707" max="8707" width="17.25" style="1" customWidth="1"/>
    <col min="8708" max="8708" width="10.125" style="1" customWidth="1"/>
    <col min="8709" max="8709" width="11.625" style="1" customWidth="1"/>
    <col min="8710" max="8710" width="12.375" style="1" customWidth="1"/>
    <col min="8711" max="8711" width="12.125" style="1" customWidth="1"/>
    <col min="8712" max="8960" width="9.125" style="1"/>
    <col min="8961" max="8961" width="13.125" style="1" customWidth="1"/>
    <col min="8962" max="8962" width="23.875" style="1" customWidth="1"/>
    <col min="8963" max="8963" width="17.25" style="1" customWidth="1"/>
    <col min="8964" max="8964" width="10.125" style="1" customWidth="1"/>
    <col min="8965" max="8965" width="11.625" style="1" customWidth="1"/>
    <col min="8966" max="8966" width="12.375" style="1" customWidth="1"/>
    <col min="8967" max="8967" width="12.125" style="1" customWidth="1"/>
    <col min="8968" max="9216" width="9.125" style="1"/>
    <col min="9217" max="9217" width="13.125" style="1" customWidth="1"/>
    <col min="9218" max="9218" width="23.875" style="1" customWidth="1"/>
    <col min="9219" max="9219" width="17.25" style="1" customWidth="1"/>
    <col min="9220" max="9220" width="10.125" style="1" customWidth="1"/>
    <col min="9221" max="9221" width="11.625" style="1" customWidth="1"/>
    <col min="9222" max="9222" width="12.375" style="1" customWidth="1"/>
    <col min="9223" max="9223" width="12.125" style="1" customWidth="1"/>
    <col min="9224" max="9472" width="9.125" style="1"/>
    <col min="9473" max="9473" width="13.125" style="1" customWidth="1"/>
    <col min="9474" max="9474" width="23.875" style="1" customWidth="1"/>
    <col min="9475" max="9475" width="17.25" style="1" customWidth="1"/>
    <col min="9476" max="9476" width="10.125" style="1" customWidth="1"/>
    <col min="9477" max="9477" width="11.625" style="1" customWidth="1"/>
    <col min="9478" max="9478" width="12.375" style="1" customWidth="1"/>
    <col min="9479" max="9479" width="12.125" style="1" customWidth="1"/>
    <col min="9480" max="9728" width="9.125" style="1"/>
    <col min="9729" max="9729" width="13.125" style="1" customWidth="1"/>
    <col min="9730" max="9730" width="23.875" style="1" customWidth="1"/>
    <col min="9731" max="9731" width="17.25" style="1" customWidth="1"/>
    <col min="9732" max="9732" width="10.125" style="1" customWidth="1"/>
    <col min="9733" max="9733" width="11.625" style="1" customWidth="1"/>
    <col min="9734" max="9734" width="12.375" style="1" customWidth="1"/>
    <col min="9735" max="9735" width="12.125" style="1" customWidth="1"/>
    <col min="9736" max="9984" width="9.125" style="1"/>
    <col min="9985" max="9985" width="13.125" style="1" customWidth="1"/>
    <col min="9986" max="9986" width="23.875" style="1" customWidth="1"/>
    <col min="9987" max="9987" width="17.25" style="1" customWidth="1"/>
    <col min="9988" max="9988" width="10.125" style="1" customWidth="1"/>
    <col min="9989" max="9989" width="11.625" style="1" customWidth="1"/>
    <col min="9990" max="9990" width="12.375" style="1" customWidth="1"/>
    <col min="9991" max="9991" width="12.125" style="1" customWidth="1"/>
    <col min="9992" max="10240" width="9.125" style="1"/>
    <col min="10241" max="10241" width="13.125" style="1" customWidth="1"/>
    <col min="10242" max="10242" width="23.875" style="1" customWidth="1"/>
    <col min="10243" max="10243" width="17.25" style="1" customWidth="1"/>
    <col min="10244" max="10244" width="10.125" style="1" customWidth="1"/>
    <col min="10245" max="10245" width="11.625" style="1" customWidth="1"/>
    <col min="10246" max="10246" width="12.375" style="1" customWidth="1"/>
    <col min="10247" max="10247" width="12.125" style="1" customWidth="1"/>
    <col min="10248" max="10496" width="9.125" style="1"/>
    <col min="10497" max="10497" width="13.125" style="1" customWidth="1"/>
    <col min="10498" max="10498" width="23.875" style="1" customWidth="1"/>
    <col min="10499" max="10499" width="17.25" style="1" customWidth="1"/>
    <col min="10500" max="10500" width="10.125" style="1" customWidth="1"/>
    <col min="10501" max="10501" width="11.625" style="1" customWidth="1"/>
    <col min="10502" max="10502" width="12.375" style="1" customWidth="1"/>
    <col min="10503" max="10503" width="12.125" style="1" customWidth="1"/>
    <col min="10504" max="10752" width="9.125" style="1"/>
    <col min="10753" max="10753" width="13.125" style="1" customWidth="1"/>
    <col min="10754" max="10754" width="23.875" style="1" customWidth="1"/>
    <col min="10755" max="10755" width="17.25" style="1" customWidth="1"/>
    <col min="10756" max="10756" width="10.125" style="1" customWidth="1"/>
    <col min="10757" max="10757" width="11.625" style="1" customWidth="1"/>
    <col min="10758" max="10758" width="12.375" style="1" customWidth="1"/>
    <col min="10759" max="10759" width="12.125" style="1" customWidth="1"/>
    <col min="10760" max="11008" width="9.125" style="1"/>
    <col min="11009" max="11009" width="13.125" style="1" customWidth="1"/>
    <col min="11010" max="11010" width="23.875" style="1" customWidth="1"/>
    <col min="11011" max="11011" width="17.25" style="1" customWidth="1"/>
    <col min="11012" max="11012" width="10.125" style="1" customWidth="1"/>
    <col min="11013" max="11013" width="11.625" style="1" customWidth="1"/>
    <col min="11014" max="11014" width="12.375" style="1" customWidth="1"/>
    <col min="11015" max="11015" width="12.125" style="1" customWidth="1"/>
    <col min="11016" max="11264" width="9.125" style="1"/>
    <col min="11265" max="11265" width="13.125" style="1" customWidth="1"/>
    <col min="11266" max="11266" width="23.875" style="1" customWidth="1"/>
    <col min="11267" max="11267" width="17.25" style="1" customWidth="1"/>
    <col min="11268" max="11268" width="10.125" style="1" customWidth="1"/>
    <col min="11269" max="11269" width="11.625" style="1" customWidth="1"/>
    <col min="11270" max="11270" width="12.375" style="1" customWidth="1"/>
    <col min="11271" max="11271" width="12.125" style="1" customWidth="1"/>
    <col min="11272" max="11520" width="9.125" style="1"/>
    <col min="11521" max="11521" width="13.125" style="1" customWidth="1"/>
    <col min="11522" max="11522" width="23.875" style="1" customWidth="1"/>
    <col min="11523" max="11523" width="17.25" style="1" customWidth="1"/>
    <col min="11524" max="11524" width="10.125" style="1" customWidth="1"/>
    <col min="11525" max="11525" width="11.625" style="1" customWidth="1"/>
    <col min="11526" max="11526" width="12.375" style="1" customWidth="1"/>
    <col min="11527" max="11527" width="12.125" style="1" customWidth="1"/>
    <col min="11528" max="11776" width="9.125" style="1"/>
    <col min="11777" max="11777" width="13.125" style="1" customWidth="1"/>
    <col min="11778" max="11778" width="23.875" style="1" customWidth="1"/>
    <col min="11779" max="11779" width="17.25" style="1" customWidth="1"/>
    <col min="11780" max="11780" width="10.125" style="1" customWidth="1"/>
    <col min="11781" max="11781" width="11.625" style="1" customWidth="1"/>
    <col min="11782" max="11782" width="12.375" style="1" customWidth="1"/>
    <col min="11783" max="11783" width="12.125" style="1" customWidth="1"/>
    <col min="11784" max="12032" width="9.125" style="1"/>
    <col min="12033" max="12033" width="13.125" style="1" customWidth="1"/>
    <col min="12034" max="12034" width="23.875" style="1" customWidth="1"/>
    <col min="12035" max="12035" width="17.25" style="1" customWidth="1"/>
    <col min="12036" max="12036" width="10.125" style="1" customWidth="1"/>
    <col min="12037" max="12037" width="11.625" style="1" customWidth="1"/>
    <col min="12038" max="12038" width="12.375" style="1" customWidth="1"/>
    <col min="12039" max="12039" width="12.125" style="1" customWidth="1"/>
    <col min="12040" max="12288" width="9.125" style="1"/>
    <col min="12289" max="12289" width="13.125" style="1" customWidth="1"/>
    <col min="12290" max="12290" width="23.875" style="1" customWidth="1"/>
    <col min="12291" max="12291" width="17.25" style="1" customWidth="1"/>
    <col min="12292" max="12292" width="10.125" style="1" customWidth="1"/>
    <col min="12293" max="12293" width="11.625" style="1" customWidth="1"/>
    <col min="12294" max="12294" width="12.375" style="1" customWidth="1"/>
    <col min="12295" max="12295" width="12.125" style="1" customWidth="1"/>
    <col min="12296" max="12544" width="9.125" style="1"/>
    <col min="12545" max="12545" width="13.125" style="1" customWidth="1"/>
    <col min="12546" max="12546" width="23.875" style="1" customWidth="1"/>
    <col min="12547" max="12547" width="17.25" style="1" customWidth="1"/>
    <col min="12548" max="12548" width="10.125" style="1" customWidth="1"/>
    <col min="12549" max="12549" width="11.625" style="1" customWidth="1"/>
    <col min="12550" max="12550" width="12.375" style="1" customWidth="1"/>
    <col min="12551" max="12551" width="12.125" style="1" customWidth="1"/>
    <col min="12552" max="12800" width="9.125" style="1"/>
    <col min="12801" max="12801" width="13.125" style="1" customWidth="1"/>
    <col min="12802" max="12802" width="23.875" style="1" customWidth="1"/>
    <col min="12803" max="12803" width="17.25" style="1" customWidth="1"/>
    <col min="12804" max="12804" width="10.125" style="1" customWidth="1"/>
    <col min="12805" max="12805" width="11.625" style="1" customWidth="1"/>
    <col min="12806" max="12806" width="12.375" style="1" customWidth="1"/>
    <col min="12807" max="12807" width="12.125" style="1" customWidth="1"/>
    <col min="12808" max="13056" width="9.125" style="1"/>
    <col min="13057" max="13057" width="13.125" style="1" customWidth="1"/>
    <col min="13058" max="13058" width="23.875" style="1" customWidth="1"/>
    <col min="13059" max="13059" width="17.25" style="1" customWidth="1"/>
    <col min="13060" max="13060" width="10.125" style="1" customWidth="1"/>
    <col min="13061" max="13061" width="11.625" style="1" customWidth="1"/>
    <col min="13062" max="13062" width="12.375" style="1" customWidth="1"/>
    <col min="13063" max="13063" width="12.125" style="1" customWidth="1"/>
    <col min="13064" max="13312" width="9.125" style="1"/>
    <col min="13313" max="13313" width="13.125" style="1" customWidth="1"/>
    <col min="13314" max="13314" width="23.875" style="1" customWidth="1"/>
    <col min="13315" max="13315" width="17.25" style="1" customWidth="1"/>
    <col min="13316" max="13316" width="10.125" style="1" customWidth="1"/>
    <col min="13317" max="13317" width="11.625" style="1" customWidth="1"/>
    <col min="13318" max="13318" width="12.375" style="1" customWidth="1"/>
    <col min="13319" max="13319" width="12.125" style="1" customWidth="1"/>
    <col min="13320" max="13568" width="9.125" style="1"/>
    <col min="13569" max="13569" width="13.125" style="1" customWidth="1"/>
    <col min="13570" max="13570" width="23.875" style="1" customWidth="1"/>
    <col min="13571" max="13571" width="17.25" style="1" customWidth="1"/>
    <col min="13572" max="13572" width="10.125" style="1" customWidth="1"/>
    <col min="13573" max="13573" width="11.625" style="1" customWidth="1"/>
    <col min="13574" max="13574" width="12.375" style="1" customWidth="1"/>
    <col min="13575" max="13575" width="12.125" style="1" customWidth="1"/>
    <col min="13576" max="13824" width="9.125" style="1"/>
    <col min="13825" max="13825" width="13.125" style="1" customWidth="1"/>
    <col min="13826" max="13826" width="23.875" style="1" customWidth="1"/>
    <col min="13827" max="13827" width="17.25" style="1" customWidth="1"/>
    <col min="13828" max="13828" width="10.125" style="1" customWidth="1"/>
    <col min="13829" max="13829" width="11.625" style="1" customWidth="1"/>
    <col min="13830" max="13830" width="12.375" style="1" customWidth="1"/>
    <col min="13831" max="13831" width="12.125" style="1" customWidth="1"/>
    <col min="13832" max="14080" width="9.125" style="1"/>
    <col min="14081" max="14081" width="13.125" style="1" customWidth="1"/>
    <col min="14082" max="14082" width="23.875" style="1" customWidth="1"/>
    <col min="14083" max="14083" width="17.25" style="1" customWidth="1"/>
    <col min="14084" max="14084" width="10.125" style="1" customWidth="1"/>
    <col min="14085" max="14085" width="11.625" style="1" customWidth="1"/>
    <col min="14086" max="14086" width="12.375" style="1" customWidth="1"/>
    <col min="14087" max="14087" width="12.125" style="1" customWidth="1"/>
    <col min="14088" max="14336" width="9.125" style="1"/>
    <col min="14337" max="14337" width="13.125" style="1" customWidth="1"/>
    <col min="14338" max="14338" width="23.875" style="1" customWidth="1"/>
    <col min="14339" max="14339" width="17.25" style="1" customWidth="1"/>
    <col min="14340" max="14340" width="10.125" style="1" customWidth="1"/>
    <col min="14341" max="14341" width="11.625" style="1" customWidth="1"/>
    <col min="14342" max="14342" width="12.375" style="1" customWidth="1"/>
    <col min="14343" max="14343" width="12.125" style="1" customWidth="1"/>
    <col min="14344" max="14592" width="9.125" style="1"/>
    <col min="14593" max="14593" width="13.125" style="1" customWidth="1"/>
    <col min="14594" max="14594" width="23.875" style="1" customWidth="1"/>
    <col min="14595" max="14595" width="17.25" style="1" customWidth="1"/>
    <col min="14596" max="14596" width="10.125" style="1" customWidth="1"/>
    <col min="14597" max="14597" width="11.625" style="1" customWidth="1"/>
    <col min="14598" max="14598" width="12.375" style="1" customWidth="1"/>
    <col min="14599" max="14599" width="12.125" style="1" customWidth="1"/>
    <col min="14600" max="14848" width="9.125" style="1"/>
    <col min="14849" max="14849" width="13.125" style="1" customWidth="1"/>
    <col min="14850" max="14850" width="23.875" style="1" customWidth="1"/>
    <col min="14851" max="14851" width="17.25" style="1" customWidth="1"/>
    <col min="14852" max="14852" width="10.125" style="1" customWidth="1"/>
    <col min="14853" max="14853" width="11.625" style="1" customWidth="1"/>
    <col min="14854" max="14854" width="12.375" style="1" customWidth="1"/>
    <col min="14855" max="14855" width="12.125" style="1" customWidth="1"/>
    <col min="14856" max="15104" width="9.125" style="1"/>
    <col min="15105" max="15105" width="13.125" style="1" customWidth="1"/>
    <col min="15106" max="15106" width="23.875" style="1" customWidth="1"/>
    <col min="15107" max="15107" width="17.25" style="1" customWidth="1"/>
    <col min="15108" max="15108" width="10.125" style="1" customWidth="1"/>
    <col min="15109" max="15109" width="11.625" style="1" customWidth="1"/>
    <col min="15110" max="15110" width="12.375" style="1" customWidth="1"/>
    <col min="15111" max="15111" width="12.125" style="1" customWidth="1"/>
    <col min="15112" max="15360" width="9.125" style="1"/>
    <col min="15361" max="15361" width="13.125" style="1" customWidth="1"/>
    <col min="15362" max="15362" width="23.875" style="1" customWidth="1"/>
    <col min="15363" max="15363" width="17.25" style="1" customWidth="1"/>
    <col min="15364" max="15364" width="10.125" style="1" customWidth="1"/>
    <col min="15365" max="15365" width="11.625" style="1" customWidth="1"/>
    <col min="15366" max="15366" width="12.375" style="1" customWidth="1"/>
    <col min="15367" max="15367" width="12.125" style="1" customWidth="1"/>
    <col min="15368" max="15616" width="9.125" style="1"/>
    <col min="15617" max="15617" width="13.125" style="1" customWidth="1"/>
    <col min="15618" max="15618" width="23.875" style="1" customWidth="1"/>
    <col min="15619" max="15619" width="17.25" style="1" customWidth="1"/>
    <col min="15620" max="15620" width="10.125" style="1" customWidth="1"/>
    <col min="15621" max="15621" width="11.625" style="1" customWidth="1"/>
    <col min="15622" max="15622" width="12.375" style="1" customWidth="1"/>
    <col min="15623" max="15623" width="12.125" style="1" customWidth="1"/>
    <col min="15624" max="15872" width="9.125" style="1"/>
    <col min="15873" max="15873" width="13.125" style="1" customWidth="1"/>
    <col min="15874" max="15874" width="23.875" style="1" customWidth="1"/>
    <col min="15875" max="15875" width="17.25" style="1" customWidth="1"/>
    <col min="15876" max="15876" width="10.125" style="1" customWidth="1"/>
    <col min="15877" max="15877" width="11.625" style="1" customWidth="1"/>
    <col min="15878" max="15878" width="12.375" style="1" customWidth="1"/>
    <col min="15879" max="15879" width="12.125" style="1" customWidth="1"/>
    <col min="15880" max="16128" width="9.125" style="1"/>
    <col min="16129" max="16129" width="13.125" style="1" customWidth="1"/>
    <col min="16130" max="16130" width="23.875" style="1" customWidth="1"/>
    <col min="16131" max="16131" width="17.25" style="1" customWidth="1"/>
    <col min="16132" max="16132" width="10.125" style="1" customWidth="1"/>
    <col min="16133" max="16133" width="11.625" style="1" customWidth="1"/>
    <col min="16134" max="16134" width="12.375" style="1" customWidth="1"/>
    <col min="16135" max="16135" width="12.125" style="1" customWidth="1"/>
    <col min="16136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333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341</v>
      </c>
      <c r="C15" s="167" t="s">
        <v>38</v>
      </c>
      <c r="D15" s="209">
        <v>47</v>
      </c>
      <c r="E15" s="209">
        <v>34</v>
      </c>
    </row>
    <row r="16" spans="1:5">
      <c r="A16" s="170" t="s">
        <v>45</v>
      </c>
      <c r="B16" s="207" t="s">
        <v>342</v>
      </c>
      <c r="C16" s="207" t="s">
        <v>39</v>
      </c>
      <c r="D16" s="209">
        <f>+D15</f>
        <v>47</v>
      </c>
      <c r="E16" s="209">
        <f>+E15</f>
        <v>34</v>
      </c>
    </row>
    <row r="17" spans="1:5">
      <c r="A17" s="170" t="s">
        <v>44</v>
      </c>
      <c r="B17" s="207" t="s">
        <v>342</v>
      </c>
      <c r="C17" s="207" t="s">
        <v>40</v>
      </c>
      <c r="D17" s="209">
        <f>+D15+21</f>
        <v>68</v>
      </c>
      <c r="E17" s="209">
        <f>+E15+21</f>
        <v>55</v>
      </c>
    </row>
    <row r="18" spans="1:5">
      <c r="A18" s="170" t="s">
        <v>44</v>
      </c>
      <c r="B18" s="207" t="s">
        <v>342</v>
      </c>
      <c r="C18" s="207" t="s">
        <v>41</v>
      </c>
      <c r="D18" s="209">
        <f>+D15+21</f>
        <v>68</v>
      </c>
      <c r="E18" s="209">
        <f>+E15+21</f>
        <v>55</v>
      </c>
    </row>
    <row r="19" spans="1:5">
      <c r="A19" s="168" t="s">
        <v>44</v>
      </c>
      <c r="B19" s="168" t="s">
        <v>342</v>
      </c>
      <c r="C19" s="168" t="s">
        <v>42</v>
      </c>
      <c r="D19" s="204">
        <f>+D15+9</f>
        <v>56</v>
      </c>
      <c r="E19" s="204">
        <f>+E15+9</f>
        <v>43</v>
      </c>
    </row>
    <row r="20" spans="1:5">
      <c r="A20" s="170" t="s">
        <v>49</v>
      </c>
      <c r="B20" s="167" t="s">
        <v>236</v>
      </c>
      <c r="C20" s="167" t="s">
        <v>38</v>
      </c>
      <c r="D20" s="209">
        <v>61</v>
      </c>
      <c r="E20" s="209">
        <v>48</v>
      </c>
    </row>
    <row r="21" spans="1:5">
      <c r="A21" s="170" t="s">
        <v>49</v>
      </c>
      <c r="B21" s="207" t="s">
        <v>236</v>
      </c>
      <c r="C21" s="207" t="s">
        <v>39</v>
      </c>
      <c r="D21" s="209">
        <f>+D20</f>
        <v>61</v>
      </c>
      <c r="E21" s="209">
        <f>+E20</f>
        <v>48</v>
      </c>
    </row>
    <row r="22" spans="1:5">
      <c r="A22" s="170" t="s">
        <v>49</v>
      </c>
      <c r="B22" s="207" t="s">
        <v>236</v>
      </c>
      <c r="C22" s="207" t="s">
        <v>40</v>
      </c>
      <c r="D22" s="209">
        <f>+D20+21</f>
        <v>82</v>
      </c>
      <c r="E22" s="209">
        <f>+E20+21</f>
        <v>69</v>
      </c>
    </row>
    <row r="23" spans="1:5">
      <c r="A23" s="170" t="s">
        <v>49</v>
      </c>
      <c r="B23" s="207" t="s">
        <v>236</v>
      </c>
      <c r="C23" s="207" t="s">
        <v>41</v>
      </c>
      <c r="D23" s="209">
        <f>+D20+21</f>
        <v>82</v>
      </c>
      <c r="E23" s="209">
        <f>+E20+21</f>
        <v>69</v>
      </c>
    </row>
    <row r="24" spans="1:5">
      <c r="A24" s="168" t="s">
        <v>49</v>
      </c>
      <c r="B24" s="168" t="s">
        <v>236</v>
      </c>
      <c r="C24" s="168" t="s">
        <v>42</v>
      </c>
      <c r="D24" s="204">
        <f>+D20+9</f>
        <v>70</v>
      </c>
      <c r="E24" s="204">
        <f>+E20+9</f>
        <v>57</v>
      </c>
    </row>
    <row r="25" spans="1:5">
      <c r="A25" s="167" t="s">
        <v>44</v>
      </c>
      <c r="B25" s="167" t="s">
        <v>334</v>
      </c>
      <c r="C25" s="207" t="s">
        <v>38</v>
      </c>
      <c r="D25" s="209">
        <v>76</v>
      </c>
      <c r="E25" s="209">
        <v>63</v>
      </c>
    </row>
    <row r="26" spans="1:5">
      <c r="A26" s="170" t="s">
        <v>45</v>
      </c>
      <c r="B26" s="207" t="s">
        <v>334</v>
      </c>
      <c r="C26" s="207" t="s">
        <v>39</v>
      </c>
      <c r="D26" s="209">
        <f>+D25</f>
        <v>76</v>
      </c>
      <c r="E26" s="209">
        <f>+E25</f>
        <v>63</v>
      </c>
    </row>
    <row r="27" spans="1:5">
      <c r="A27" s="170" t="s">
        <v>44</v>
      </c>
      <c r="B27" s="207" t="s">
        <v>334</v>
      </c>
      <c r="C27" s="207" t="s">
        <v>40</v>
      </c>
      <c r="D27" s="209">
        <f>+D25+21</f>
        <v>97</v>
      </c>
      <c r="E27" s="209">
        <f>+E25+21</f>
        <v>84</v>
      </c>
    </row>
    <row r="28" spans="1:5">
      <c r="A28" s="170" t="s">
        <v>44</v>
      </c>
      <c r="B28" s="207" t="s">
        <v>334</v>
      </c>
      <c r="C28" s="207" t="s">
        <v>41</v>
      </c>
      <c r="D28" s="209">
        <f>+D25+21</f>
        <v>97</v>
      </c>
      <c r="E28" s="209">
        <f>+E25+21</f>
        <v>84</v>
      </c>
    </row>
    <row r="29" spans="1:5" ht="14.3">
      <c r="A29" s="168" t="s">
        <v>44</v>
      </c>
      <c r="B29" s="168" t="s">
        <v>334</v>
      </c>
      <c r="C29" s="171" t="s">
        <v>42</v>
      </c>
      <c r="D29" s="204">
        <f>+D25+9</f>
        <v>85</v>
      </c>
      <c r="E29" s="204">
        <f>+E25+9</f>
        <v>72</v>
      </c>
    </row>
    <row r="30" spans="1:5">
      <c r="A30" s="170" t="s">
        <v>49</v>
      </c>
      <c r="B30" s="167" t="s">
        <v>335</v>
      </c>
      <c r="C30" s="207" t="s">
        <v>38</v>
      </c>
      <c r="D30" s="209">
        <v>104</v>
      </c>
      <c r="E30" s="209">
        <v>91</v>
      </c>
    </row>
    <row r="31" spans="1:5">
      <c r="A31" s="170" t="s">
        <v>49</v>
      </c>
      <c r="B31" s="207" t="s">
        <v>335</v>
      </c>
      <c r="C31" s="207" t="s">
        <v>39</v>
      </c>
      <c r="D31" s="209">
        <f>+D30</f>
        <v>104</v>
      </c>
      <c r="E31" s="209">
        <f>+E30</f>
        <v>91</v>
      </c>
    </row>
    <row r="32" spans="1:5">
      <c r="A32" s="170" t="s">
        <v>49</v>
      </c>
      <c r="B32" s="207" t="s">
        <v>335</v>
      </c>
      <c r="C32" s="207" t="s">
        <v>40</v>
      </c>
      <c r="D32" s="209">
        <f>+D30+21</f>
        <v>125</v>
      </c>
      <c r="E32" s="209">
        <f>+E30+21</f>
        <v>112</v>
      </c>
    </row>
    <row r="33" spans="1:5">
      <c r="A33" s="170" t="s">
        <v>49</v>
      </c>
      <c r="B33" s="207" t="s">
        <v>335</v>
      </c>
      <c r="C33" s="207" t="s">
        <v>41</v>
      </c>
      <c r="D33" s="209">
        <f>+D30+21</f>
        <v>125</v>
      </c>
      <c r="E33" s="209">
        <f>+E30+21</f>
        <v>112</v>
      </c>
    </row>
    <row r="34" spans="1:5" ht="14.3">
      <c r="A34" s="168" t="s">
        <v>49</v>
      </c>
      <c r="B34" s="168" t="s">
        <v>335</v>
      </c>
      <c r="C34" s="171" t="s">
        <v>42</v>
      </c>
      <c r="D34" s="204">
        <f>+D30+9</f>
        <v>113</v>
      </c>
      <c r="E34" s="204">
        <f>+E30+9</f>
        <v>100</v>
      </c>
    </row>
    <row r="36" spans="1:5" ht="14.3">
      <c r="A36" s="29" t="s">
        <v>312</v>
      </c>
      <c r="D36" s="1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opLeftCell="A10" workbookViewId="0">
      <selection activeCell="F19" sqref="F19"/>
    </sheetView>
  </sheetViews>
  <sheetFormatPr defaultRowHeight="12.9"/>
  <cols>
    <col min="1" max="1" width="16.25" style="1" customWidth="1"/>
    <col min="2" max="2" width="18.875" style="1" customWidth="1"/>
    <col min="3" max="3" width="20.25" style="1" customWidth="1"/>
    <col min="4" max="4" width="11.75" style="34" customWidth="1"/>
    <col min="5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320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2" spans="1:5">
      <c r="D12" s="1"/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328</v>
      </c>
      <c r="C15" s="167" t="s">
        <v>38</v>
      </c>
      <c r="D15" s="209">
        <v>115</v>
      </c>
      <c r="E15" s="209">
        <v>101</v>
      </c>
    </row>
    <row r="16" spans="1:5">
      <c r="A16" s="170" t="s">
        <v>45</v>
      </c>
      <c r="B16" s="207" t="s">
        <v>328</v>
      </c>
      <c r="C16" s="207" t="s">
        <v>39</v>
      </c>
      <c r="D16" s="209">
        <f>+D15</f>
        <v>115</v>
      </c>
      <c r="E16" s="209">
        <f>+E15</f>
        <v>101</v>
      </c>
    </row>
    <row r="17" spans="1:5">
      <c r="A17" s="170" t="s">
        <v>44</v>
      </c>
      <c r="B17" s="207" t="s">
        <v>328</v>
      </c>
      <c r="C17" s="207" t="s">
        <v>40</v>
      </c>
      <c r="D17" s="209">
        <f>+D15+36</f>
        <v>151</v>
      </c>
      <c r="E17" s="209">
        <f>+E15+36</f>
        <v>137</v>
      </c>
    </row>
    <row r="18" spans="1:5">
      <c r="A18" s="170" t="s">
        <v>44</v>
      </c>
      <c r="B18" s="207" t="s">
        <v>328</v>
      </c>
      <c r="C18" s="207" t="s">
        <v>41</v>
      </c>
      <c r="D18" s="209">
        <f>+D15+36</f>
        <v>151</v>
      </c>
      <c r="E18" s="209">
        <f>+E15+36</f>
        <v>137</v>
      </c>
    </row>
    <row r="19" spans="1:5">
      <c r="A19" s="170" t="s">
        <v>44</v>
      </c>
      <c r="B19" s="207" t="s">
        <v>328</v>
      </c>
      <c r="C19" s="168" t="s">
        <v>42</v>
      </c>
      <c r="D19" s="204">
        <f>+D15+10</f>
        <v>125</v>
      </c>
      <c r="E19" s="204">
        <f>+E15+10</f>
        <v>111</v>
      </c>
    </row>
    <row r="20" spans="1:5">
      <c r="A20" s="167" t="s">
        <v>44</v>
      </c>
      <c r="B20" s="167" t="s">
        <v>321</v>
      </c>
      <c r="C20" s="167" t="s">
        <v>38</v>
      </c>
      <c r="D20" s="201">
        <v>132</v>
      </c>
      <c r="E20" s="201">
        <v>118</v>
      </c>
    </row>
    <row r="21" spans="1:5">
      <c r="A21" s="170" t="s">
        <v>45</v>
      </c>
      <c r="B21" s="207" t="s">
        <v>321</v>
      </c>
      <c r="C21" s="207" t="s">
        <v>39</v>
      </c>
      <c r="D21" s="209">
        <f>+D20</f>
        <v>132</v>
      </c>
      <c r="E21" s="209">
        <f>+E20</f>
        <v>118</v>
      </c>
    </row>
    <row r="22" spans="1:5">
      <c r="A22" s="170" t="s">
        <v>44</v>
      </c>
      <c r="B22" s="207" t="s">
        <v>321</v>
      </c>
      <c r="C22" s="207" t="s">
        <v>40</v>
      </c>
      <c r="D22" s="209">
        <f>+D20+36</f>
        <v>168</v>
      </c>
      <c r="E22" s="209">
        <f>+E20+36</f>
        <v>154</v>
      </c>
    </row>
    <row r="23" spans="1:5">
      <c r="A23" s="170" t="s">
        <v>44</v>
      </c>
      <c r="B23" s="207" t="s">
        <v>321</v>
      </c>
      <c r="C23" s="207" t="s">
        <v>41</v>
      </c>
      <c r="D23" s="209">
        <f>+D20+36</f>
        <v>168</v>
      </c>
      <c r="E23" s="209">
        <f>+E20+36</f>
        <v>154</v>
      </c>
    </row>
    <row r="24" spans="1:5">
      <c r="A24" s="165" t="s">
        <v>44</v>
      </c>
      <c r="B24" s="168" t="s">
        <v>321</v>
      </c>
      <c r="C24" s="168" t="s">
        <v>42</v>
      </c>
      <c r="D24" s="204">
        <f>+D20+10</f>
        <v>142</v>
      </c>
      <c r="E24" s="204">
        <f>+E20+10</f>
        <v>128</v>
      </c>
    </row>
    <row r="25" spans="1:5">
      <c r="A25" s="61" t="s">
        <v>49</v>
      </c>
      <c r="B25" s="121" t="s">
        <v>329</v>
      </c>
      <c r="C25" s="78" t="s">
        <v>38</v>
      </c>
      <c r="D25" s="83">
        <v>336</v>
      </c>
      <c r="E25" s="83">
        <v>322</v>
      </c>
    </row>
    <row r="26" spans="1:5">
      <c r="A26" s="61" t="s">
        <v>49</v>
      </c>
      <c r="B26" s="78" t="s">
        <v>329</v>
      </c>
      <c r="C26" s="78" t="s">
        <v>39</v>
      </c>
      <c r="D26" s="209">
        <f>+D25</f>
        <v>336</v>
      </c>
      <c r="E26" s="209">
        <f>+E25</f>
        <v>322</v>
      </c>
    </row>
    <row r="27" spans="1:5">
      <c r="A27" s="61" t="s">
        <v>49</v>
      </c>
      <c r="B27" s="78" t="s">
        <v>329</v>
      </c>
      <c r="C27" s="78" t="s">
        <v>40</v>
      </c>
      <c r="D27" s="209">
        <f>+D25+36</f>
        <v>372</v>
      </c>
      <c r="E27" s="209">
        <f>+E25+36</f>
        <v>358</v>
      </c>
    </row>
    <row r="28" spans="1:5">
      <c r="A28" s="61" t="s">
        <v>49</v>
      </c>
      <c r="B28" s="78" t="s">
        <v>329</v>
      </c>
      <c r="C28" s="78" t="s">
        <v>41</v>
      </c>
      <c r="D28" s="209">
        <f>+D25+36</f>
        <v>372</v>
      </c>
      <c r="E28" s="209">
        <f>+E25+36</f>
        <v>358</v>
      </c>
    </row>
    <row r="29" spans="1:5" ht="14.3">
      <c r="A29" s="122" t="s">
        <v>49</v>
      </c>
      <c r="B29" s="122" t="s">
        <v>329</v>
      </c>
      <c r="C29" s="128" t="s">
        <v>42</v>
      </c>
      <c r="D29" s="204">
        <f>+D25+10</f>
        <v>346</v>
      </c>
      <c r="E29" s="204">
        <f>+E25+10</f>
        <v>332</v>
      </c>
    </row>
    <row r="30" spans="1:5">
      <c r="D30" s="1"/>
    </row>
    <row r="31" spans="1:5" ht="14.3">
      <c r="A31" s="29" t="s">
        <v>312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3" workbookViewId="0">
      <selection activeCell="D13" sqref="D13:D34"/>
    </sheetView>
  </sheetViews>
  <sheetFormatPr defaultRowHeight="12.9"/>
  <cols>
    <col min="1" max="1" width="16.25" style="1" customWidth="1"/>
    <col min="2" max="2" width="18.875" style="1" customWidth="1"/>
    <col min="3" max="3" width="20.25" style="1" customWidth="1"/>
    <col min="4" max="4" width="11.75" style="34" customWidth="1"/>
    <col min="5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337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364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173</v>
      </c>
      <c r="C15" s="167" t="s">
        <v>38</v>
      </c>
      <c r="D15" s="209">
        <v>115</v>
      </c>
      <c r="E15" s="209">
        <v>101</v>
      </c>
    </row>
    <row r="16" spans="1:5">
      <c r="A16" s="170" t="s">
        <v>45</v>
      </c>
      <c r="B16" s="207" t="s">
        <v>173</v>
      </c>
      <c r="C16" s="207" t="s">
        <v>39</v>
      </c>
      <c r="D16" s="209">
        <f>+D15</f>
        <v>115</v>
      </c>
      <c r="E16" s="209">
        <f>+E15</f>
        <v>101</v>
      </c>
    </row>
    <row r="17" spans="1:5">
      <c r="A17" s="170" t="s">
        <v>44</v>
      </c>
      <c r="B17" s="207" t="s">
        <v>173</v>
      </c>
      <c r="C17" s="207" t="s">
        <v>40</v>
      </c>
      <c r="D17" s="209">
        <f>+D15+36</f>
        <v>151</v>
      </c>
      <c r="E17" s="209">
        <f>+E15+36</f>
        <v>137</v>
      </c>
    </row>
    <row r="18" spans="1:5">
      <c r="A18" s="170" t="s">
        <v>44</v>
      </c>
      <c r="B18" s="207" t="s">
        <v>173</v>
      </c>
      <c r="C18" s="207" t="s">
        <v>41</v>
      </c>
      <c r="D18" s="209">
        <f>+D15+36</f>
        <v>151</v>
      </c>
      <c r="E18" s="209">
        <f>+E15+36</f>
        <v>137</v>
      </c>
    </row>
    <row r="19" spans="1:5">
      <c r="A19" s="170" t="s">
        <v>44</v>
      </c>
      <c r="B19" s="207" t="s">
        <v>173</v>
      </c>
      <c r="C19" s="168" t="s">
        <v>42</v>
      </c>
      <c r="D19" s="204">
        <f>+D15+14</f>
        <v>129</v>
      </c>
      <c r="E19" s="204">
        <f>+E15+14</f>
        <v>115</v>
      </c>
    </row>
    <row r="20" spans="1:5">
      <c r="A20" s="167" t="s">
        <v>44</v>
      </c>
      <c r="B20" s="167" t="s">
        <v>338</v>
      </c>
      <c r="C20" s="167" t="s">
        <v>38</v>
      </c>
      <c r="D20" s="209">
        <v>122</v>
      </c>
      <c r="E20" s="209">
        <v>108</v>
      </c>
    </row>
    <row r="21" spans="1:5">
      <c r="A21" s="170" t="s">
        <v>45</v>
      </c>
      <c r="B21" s="207" t="s">
        <v>338</v>
      </c>
      <c r="C21" s="207" t="s">
        <v>39</v>
      </c>
      <c r="D21" s="209">
        <f>+D20</f>
        <v>122</v>
      </c>
      <c r="E21" s="209">
        <f>+E20</f>
        <v>108</v>
      </c>
    </row>
    <row r="22" spans="1:5">
      <c r="A22" s="170" t="s">
        <v>44</v>
      </c>
      <c r="B22" s="207" t="s">
        <v>338</v>
      </c>
      <c r="C22" s="207" t="s">
        <v>40</v>
      </c>
      <c r="D22" s="209">
        <f>+D20+36</f>
        <v>158</v>
      </c>
      <c r="E22" s="209">
        <f>+E20+36</f>
        <v>144</v>
      </c>
    </row>
    <row r="23" spans="1:5">
      <c r="A23" s="170" t="s">
        <v>44</v>
      </c>
      <c r="B23" s="207" t="s">
        <v>338</v>
      </c>
      <c r="C23" s="207" t="s">
        <v>41</v>
      </c>
      <c r="D23" s="209">
        <f>+D20+36</f>
        <v>158</v>
      </c>
      <c r="E23" s="209">
        <f>+E20+36</f>
        <v>144</v>
      </c>
    </row>
    <row r="24" spans="1:5">
      <c r="A24" s="165" t="s">
        <v>44</v>
      </c>
      <c r="B24" s="168" t="s">
        <v>338</v>
      </c>
      <c r="C24" s="168" t="s">
        <v>42</v>
      </c>
      <c r="D24" s="204">
        <f>+D20+14</f>
        <v>136</v>
      </c>
      <c r="E24" s="204">
        <f>+E20+14</f>
        <v>122</v>
      </c>
    </row>
    <row r="25" spans="1:5">
      <c r="A25" s="167" t="s">
        <v>44</v>
      </c>
      <c r="B25" s="167" t="s">
        <v>339</v>
      </c>
      <c r="C25" s="167" t="s">
        <v>38</v>
      </c>
      <c r="D25" s="209">
        <v>129</v>
      </c>
      <c r="E25" s="209">
        <v>115</v>
      </c>
    </row>
    <row r="26" spans="1:5">
      <c r="A26" s="170" t="s">
        <v>45</v>
      </c>
      <c r="B26" s="207" t="s">
        <v>339</v>
      </c>
      <c r="C26" s="207" t="s">
        <v>39</v>
      </c>
      <c r="D26" s="209">
        <f>+D25</f>
        <v>129</v>
      </c>
      <c r="E26" s="209">
        <f>+E25</f>
        <v>115</v>
      </c>
    </row>
    <row r="27" spans="1:5">
      <c r="A27" s="170" t="s">
        <v>44</v>
      </c>
      <c r="B27" s="207" t="s">
        <v>339</v>
      </c>
      <c r="C27" s="207" t="s">
        <v>40</v>
      </c>
      <c r="D27" s="209">
        <f>+D25+36</f>
        <v>165</v>
      </c>
      <c r="E27" s="209">
        <f>+E25+36</f>
        <v>151</v>
      </c>
    </row>
    <row r="28" spans="1:5">
      <c r="A28" s="170" t="s">
        <v>44</v>
      </c>
      <c r="B28" s="207" t="s">
        <v>339</v>
      </c>
      <c r="C28" s="207" t="s">
        <v>41</v>
      </c>
      <c r="D28" s="209">
        <f>+D25+36</f>
        <v>165</v>
      </c>
      <c r="E28" s="209">
        <f>+E25+36</f>
        <v>151</v>
      </c>
    </row>
    <row r="29" spans="1:5">
      <c r="A29" s="170" t="s">
        <v>44</v>
      </c>
      <c r="B29" s="207" t="s">
        <v>339</v>
      </c>
      <c r="C29" s="168" t="s">
        <v>42</v>
      </c>
      <c r="D29" s="204">
        <f>+D25+14</f>
        <v>143</v>
      </c>
      <c r="E29" s="204">
        <f>+E25+14</f>
        <v>129</v>
      </c>
    </row>
    <row r="30" spans="1:5">
      <c r="A30" s="167" t="s">
        <v>44</v>
      </c>
      <c r="B30" s="167" t="s">
        <v>340</v>
      </c>
      <c r="C30" s="167" t="s">
        <v>38</v>
      </c>
      <c r="D30" s="209">
        <v>136</v>
      </c>
      <c r="E30" s="209">
        <v>122</v>
      </c>
    </row>
    <row r="31" spans="1:5">
      <c r="A31" s="170" t="s">
        <v>45</v>
      </c>
      <c r="B31" s="207" t="s">
        <v>340</v>
      </c>
      <c r="C31" s="207" t="s">
        <v>39</v>
      </c>
      <c r="D31" s="209">
        <f>+D30</f>
        <v>136</v>
      </c>
      <c r="E31" s="209">
        <f>+E30</f>
        <v>122</v>
      </c>
    </row>
    <row r="32" spans="1:5">
      <c r="A32" s="170" t="s">
        <v>44</v>
      </c>
      <c r="B32" s="207" t="s">
        <v>340</v>
      </c>
      <c r="C32" s="207" t="s">
        <v>40</v>
      </c>
      <c r="D32" s="209">
        <f>+D30+36</f>
        <v>172</v>
      </c>
      <c r="E32" s="209">
        <f>+E30+36</f>
        <v>158</v>
      </c>
    </row>
    <row r="33" spans="1:5">
      <c r="A33" s="170" t="s">
        <v>44</v>
      </c>
      <c r="B33" s="207" t="s">
        <v>340</v>
      </c>
      <c r="C33" s="207" t="s">
        <v>41</v>
      </c>
      <c r="D33" s="209">
        <f>+D30+36</f>
        <v>172</v>
      </c>
      <c r="E33" s="209">
        <f>+E30+36</f>
        <v>158</v>
      </c>
    </row>
    <row r="34" spans="1:5">
      <c r="A34" s="165" t="s">
        <v>44</v>
      </c>
      <c r="B34" s="168" t="s">
        <v>340</v>
      </c>
      <c r="C34" s="168" t="s">
        <v>42</v>
      </c>
      <c r="D34" s="204">
        <f>+D30+14</f>
        <v>150</v>
      </c>
      <c r="E34" s="204">
        <f>+E30+14</f>
        <v>136</v>
      </c>
    </row>
    <row r="36" spans="1:5" ht="14.3">
      <c r="A36" s="29" t="s">
        <v>312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"/>
  <sheetViews>
    <sheetView topLeftCell="A3" workbookViewId="0">
      <selection activeCell="D13" sqref="D13:D38"/>
    </sheetView>
  </sheetViews>
  <sheetFormatPr defaultRowHeight="12.9"/>
  <cols>
    <col min="1" max="1" width="16.25" style="1" customWidth="1"/>
    <col min="2" max="2" width="24.375" style="1" customWidth="1"/>
    <col min="3" max="3" width="20.25" style="1" customWidth="1"/>
    <col min="4" max="4" width="11.75" style="34" customWidth="1"/>
    <col min="5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347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364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348</v>
      </c>
      <c r="C15" s="167" t="s">
        <v>38</v>
      </c>
      <c r="D15" s="209">
        <v>97</v>
      </c>
      <c r="E15" s="209">
        <v>83</v>
      </c>
    </row>
    <row r="16" spans="1:5">
      <c r="A16" s="170" t="s">
        <v>45</v>
      </c>
      <c r="B16" s="207" t="s">
        <v>348</v>
      </c>
      <c r="C16" s="207" t="s">
        <v>39</v>
      </c>
      <c r="D16" s="209">
        <f>+D15</f>
        <v>97</v>
      </c>
      <c r="E16" s="209">
        <f>+E15</f>
        <v>83</v>
      </c>
    </row>
    <row r="17" spans="1:5">
      <c r="A17" s="170" t="s">
        <v>44</v>
      </c>
      <c r="B17" s="207" t="s">
        <v>348</v>
      </c>
      <c r="C17" s="207" t="s">
        <v>40</v>
      </c>
      <c r="D17" s="209">
        <f>+D15+39</f>
        <v>136</v>
      </c>
      <c r="E17" s="209">
        <f>+E15+39</f>
        <v>122</v>
      </c>
    </row>
    <row r="18" spans="1:5">
      <c r="A18" s="170" t="s">
        <v>44</v>
      </c>
      <c r="B18" s="207" t="s">
        <v>348</v>
      </c>
      <c r="C18" s="207" t="s">
        <v>41</v>
      </c>
      <c r="D18" s="209">
        <f>+D15+39</f>
        <v>136</v>
      </c>
      <c r="E18" s="209">
        <f>+E15+39</f>
        <v>122</v>
      </c>
    </row>
    <row r="19" spans="1:5">
      <c r="A19" s="170" t="s">
        <v>44</v>
      </c>
      <c r="B19" s="207" t="s">
        <v>348</v>
      </c>
      <c r="C19" s="168" t="s">
        <v>42</v>
      </c>
      <c r="D19" s="204">
        <f>+D15+10</f>
        <v>107</v>
      </c>
      <c r="E19" s="204">
        <f>+E15+10</f>
        <v>93</v>
      </c>
    </row>
    <row r="20" spans="1:5">
      <c r="A20" s="167" t="s">
        <v>44</v>
      </c>
      <c r="B20" s="167" t="s">
        <v>349</v>
      </c>
      <c r="C20" s="167" t="s">
        <v>38</v>
      </c>
      <c r="D20" s="209">
        <v>109</v>
      </c>
      <c r="E20" s="209">
        <v>95</v>
      </c>
    </row>
    <row r="21" spans="1:5">
      <c r="A21" s="170" t="s">
        <v>45</v>
      </c>
      <c r="B21" s="207" t="s">
        <v>349</v>
      </c>
      <c r="C21" s="207" t="s">
        <v>39</v>
      </c>
      <c r="D21" s="209">
        <f>+D20</f>
        <v>109</v>
      </c>
      <c r="E21" s="209">
        <f>+E20</f>
        <v>95</v>
      </c>
    </row>
    <row r="22" spans="1:5">
      <c r="A22" s="170" t="s">
        <v>44</v>
      </c>
      <c r="B22" s="207" t="s">
        <v>349</v>
      </c>
      <c r="C22" s="207" t="s">
        <v>40</v>
      </c>
      <c r="D22" s="209">
        <f>+D20+39</f>
        <v>148</v>
      </c>
      <c r="E22" s="209">
        <f>+E20+39</f>
        <v>134</v>
      </c>
    </row>
    <row r="23" spans="1:5">
      <c r="A23" s="170" t="s">
        <v>44</v>
      </c>
      <c r="B23" s="207" t="s">
        <v>349</v>
      </c>
      <c r="C23" s="207" t="s">
        <v>41</v>
      </c>
      <c r="D23" s="209">
        <f>+D20+39</f>
        <v>148</v>
      </c>
      <c r="E23" s="209">
        <f>+E20+39</f>
        <v>134</v>
      </c>
    </row>
    <row r="24" spans="1:5">
      <c r="A24" s="165" t="s">
        <v>44</v>
      </c>
      <c r="B24" s="168" t="s">
        <v>349</v>
      </c>
      <c r="C24" s="168" t="s">
        <v>42</v>
      </c>
      <c r="D24" s="204">
        <f>+D20+10</f>
        <v>119</v>
      </c>
      <c r="E24" s="204">
        <f>+E20+10</f>
        <v>105</v>
      </c>
    </row>
    <row r="25" spans="1:5">
      <c r="A25" s="167" t="s">
        <v>47</v>
      </c>
      <c r="B25" s="167" t="s">
        <v>259</v>
      </c>
      <c r="C25" s="167" t="s">
        <v>38</v>
      </c>
      <c r="D25" s="209">
        <v>136</v>
      </c>
      <c r="E25" s="209">
        <v>122</v>
      </c>
    </row>
    <row r="26" spans="1:5">
      <c r="A26" s="170" t="s">
        <v>47</v>
      </c>
      <c r="B26" s="207" t="s">
        <v>259</v>
      </c>
      <c r="C26" s="207" t="s">
        <v>39</v>
      </c>
      <c r="D26" s="209">
        <f>+D25</f>
        <v>136</v>
      </c>
      <c r="E26" s="209">
        <f>+E25</f>
        <v>122</v>
      </c>
    </row>
    <row r="27" spans="1:5">
      <c r="A27" s="170" t="s">
        <v>47</v>
      </c>
      <c r="B27" s="207" t="s">
        <v>259</v>
      </c>
      <c r="C27" s="207" t="s">
        <v>40</v>
      </c>
      <c r="D27" s="209">
        <f>+D25+39</f>
        <v>175</v>
      </c>
      <c r="E27" s="209">
        <f>+E25+39</f>
        <v>161</v>
      </c>
    </row>
    <row r="28" spans="1:5">
      <c r="A28" s="170" t="s">
        <v>47</v>
      </c>
      <c r="B28" s="207" t="s">
        <v>259</v>
      </c>
      <c r="C28" s="207" t="s">
        <v>41</v>
      </c>
      <c r="D28" s="209">
        <f>+D25+39</f>
        <v>175</v>
      </c>
      <c r="E28" s="209">
        <f>+E25+39</f>
        <v>161</v>
      </c>
    </row>
    <row r="29" spans="1:5">
      <c r="A29" s="168" t="s">
        <v>47</v>
      </c>
      <c r="B29" s="168" t="s">
        <v>259</v>
      </c>
      <c r="C29" s="168" t="s">
        <v>42</v>
      </c>
      <c r="D29" s="204">
        <f>+D25+10</f>
        <v>146</v>
      </c>
      <c r="E29" s="204">
        <f>+E25+10</f>
        <v>132</v>
      </c>
    </row>
    <row r="30" spans="1:5">
      <c r="A30" s="167" t="s">
        <v>47</v>
      </c>
      <c r="B30" s="167" t="s">
        <v>350</v>
      </c>
      <c r="C30" s="167" t="s">
        <v>46</v>
      </c>
      <c r="D30" s="209">
        <v>201</v>
      </c>
      <c r="E30" s="209">
        <v>187</v>
      </c>
    </row>
    <row r="31" spans="1:5">
      <c r="A31" s="170" t="s">
        <v>47</v>
      </c>
      <c r="B31" s="207" t="s">
        <v>350</v>
      </c>
      <c r="C31" s="207" t="s">
        <v>199</v>
      </c>
      <c r="D31" s="209">
        <f>+D30+39</f>
        <v>240</v>
      </c>
      <c r="E31" s="209">
        <f>+E30+39</f>
        <v>226</v>
      </c>
    </row>
    <row r="32" spans="1:5">
      <c r="A32" s="170" t="s">
        <v>47</v>
      </c>
      <c r="B32" s="207" t="s">
        <v>350</v>
      </c>
      <c r="C32" s="207" t="s">
        <v>200</v>
      </c>
      <c r="D32" s="209">
        <f>+D30+39</f>
        <v>240</v>
      </c>
      <c r="E32" s="209">
        <f>+E30+39</f>
        <v>226</v>
      </c>
    </row>
    <row r="33" spans="1:5">
      <c r="A33" s="168" t="s">
        <v>47</v>
      </c>
      <c r="B33" s="168" t="s">
        <v>350</v>
      </c>
      <c r="C33" s="168" t="s">
        <v>323</v>
      </c>
      <c r="D33" s="204">
        <f>+D30+10</f>
        <v>211</v>
      </c>
      <c r="E33" s="204">
        <f>+E30+10</f>
        <v>197</v>
      </c>
    </row>
    <row r="34" spans="1:5">
      <c r="A34" s="167" t="s">
        <v>47</v>
      </c>
      <c r="B34" s="167" t="s">
        <v>351</v>
      </c>
      <c r="C34" s="167" t="s">
        <v>38</v>
      </c>
      <c r="D34" s="209">
        <v>151</v>
      </c>
      <c r="E34" s="209">
        <v>137</v>
      </c>
    </row>
    <row r="35" spans="1:5">
      <c r="A35" s="170" t="s">
        <v>47</v>
      </c>
      <c r="B35" s="207" t="s">
        <v>351</v>
      </c>
      <c r="C35" s="207" t="s">
        <v>39</v>
      </c>
      <c r="D35" s="209">
        <f>+D34</f>
        <v>151</v>
      </c>
      <c r="E35" s="209">
        <f>+E34</f>
        <v>137</v>
      </c>
    </row>
    <row r="36" spans="1:5">
      <c r="A36" s="170" t="s">
        <v>47</v>
      </c>
      <c r="B36" s="207" t="s">
        <v>351</v>
      </c>
      <c r="C36" s="207" t="s">
        <v>40</v>
      </c>
      <c r="D36" s="209">
        <f>+D34+39</f>
        <v>190</v>
      </c>
      <c r="E36" s="209">
        <f>+E34+39</f>
        <v>176</v>
      </c>
    </row>
    <row r="37" spans="1:5">
      <c r="A37" s="170" t="s">
        <v>47</v>
      </c>
      <c r="B37" s="207" t="s">
        <v>351</v>
      </c>
      <c r="C37" s="207" t="s">
        <v>41</v>
      </c>
      <c r="D37" s="209">
        <f>+D34+39</f>
        <v>190</v>
      </c>
      <c r="E37" s="209">
        <f>+E34+39</f>
        <v>176</v>
      </c>
    </row>
    <row r="38" spans="1:5">
      <c r="A38" s="168" t="s">
        <v>47</v>
      </c>
      <c r="B38" s="168" t="s">
        <v>351</v>
      </c>
      <c r="C38" s="168" t="s">
        <v>42</v>
      </c>
      <c r="D38" s="204">
        <f>+D34+10</f>
        <v>161</v>
      </c>
      <c r="E38" s="204">
        <f>+E34+10</f>
        <v>147</v>
      </c>
    </row>
    <row r="40" spans="1:5" ht="14.3">
      <c r="A40" s="29" t="s">
        <v>312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opLeftCell="A10" workbookViewId="0">
      <selection activeCell="D12" sqref="D12:D28"/>
    </sheetView>
  </sheetViews>
  <sheetFormatPr defaultRowHeight="12.9"/>
  <cols>
    <col min="1" max="1" width="15.75" style="1" customWidth="1"/>
    <col min="2" max="2" width="16.25" style="1" customWidth="1"/>
    <col min="3" max="3" width="19" style="1" customWidth="1"/>
    <col min="4" max="4" width="10.75" style="34" customWidth="1"/>
    <col min="5" max="6" width="10.75" style="1" customWidth="1"/>
    <col min="7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2" spans="1:5">
      <c r="A2" s="1" t="s">
        <v>20</v>
      </c>
      <c r="B2" s="1" t="s">
        <v>21</v>
      </c>
    </row>
    <row r="3" spans="1:5">
      <c r="A3" s="1" t="s">
        <v>22</v>
      </c>
      <c r="B3" s="1" t="s">
        <v>229</v>
      </c>
    </row>
    <row r="4" spans="1:5">
      <c r="A4" s="1" t="s">
        <v>23</v>
      </c>
      <c r="B4" s="1" t="s">
        <v>327</v>
      </c>
    </row>
    <row r="5" spans="1:5">
      <c r="A5" s="1" t="s">
        <v>24</v>
      </c>
      <c r="B5" s="1" t="s">
        <v>25</v>
      </c>
    </row>
    <row r="6" spans="1:5">
      <c r="A6" s="1" t="s">
        <v>26</v>
      </c>
      <c r="B6" s="1" t="s">
        <v>27</v>
      </c>
    </row>
    <row r="7" spans="1:5">
      <c r="A7" s="1" t="s">
        <v>28</v>
      </c>
      <c r="B7" s="1" t="s">
        <v>166</v>
      </c>
    </row>
    <row r="8" spans="1:5">
      <c r="A8" s="1" t="s">
        <v>29</v>
      </c>
      <c r="B8" s="1" t="s">
        <v>30</v>
      </c>
    </row>
    <row r="9" spans="1:5" ht="14.3">
      <c r="A9" s="1" t="s">
        <v>31</v>
      </c>
      <c r="B9" s="29" t="s">
        <v>32</v>
      </c>
    </row>
    <row r="10" spans="1:5">
      <c r="A10" s="1" t="s">
        <v>33</v>
      </c>
      <c r="B10" s="1" t="s">
        <v>34</v>
      </c>
    </row>
    <row r="12" spans="1:5">
      <c r="A12" s="158" t="s">
        <v>35</v>
      </c>
      <c r="B12" s="124" t="s">
        <v>36</v>
      </c>
      <c r="C12" s="124" t="s">
        <v>37</v>
      </c>
      <c r="D12" s="164">
        <v>44743</v>
      </c>
      <c r="E12" s="164">
        <v>44805</v>
      </c>
    </row>
    <row r="13" spans="1:5">
      <c r="A13" s="170"/>
      <c r="B13" s="159"/>
      <c r="C13" s="159"/>
      <c r="D13" s="166">
        <v>44804</v>
      </c>
      <c r="E13" s="166">
        <v>44865</v>
      </c>
    </row>
    <row r="14" spans="1:5">
      <c r="A14" s="167" t="s">
        <v>44</v>
      </c>
      <c r="B14" s="167" t="s">
        <v>328</v>
      </c>
      <c r="C14" s="167" t="s">
        <v>38</v>
      </c>
      <c r="D14" s="209">
        <v>107</v>
      </c>
      <c r="E14" s="209">
        <v>93</v>
      </c>
    </row>
    <row r="15" spans="1:5">
      <c r="A15" s="170" t="s">
        <v>45</v>
      </c>
      <c r="B15" s="207" t="s">
        <v>328</v>
      </c>
      <c r="C15" s="207" t="s">
        <v>39</v>
      </c>
      <c r="D15" s="209">
        <f>+D14</f>
        <v>107</v>
      </c>
      <c r="E15" s="209">
        <f>+E14</f>
        <v>93</v>
      </c>
    </row>
    <row r="16" spans="1:5">
      <c r="A16" s="170" t="s">
        <v>44</v>
      </c>
      <c r="B16" s="207" t="s">
        <v>328</v>
      </c>
      <c r="C16" s="207" t="s">
        <v>40</v>
      </c>
      <c r="D16" s="209">
        <f>+D14+39</f>
        <v>146</v>
      </c>
      <c r="E16" s="209">
        <f>+E14+39</f>
        <v>132</v>
      </c>
    </row>
    <row r="17" spans="1:5">
      <c r="A17" s="170" t="s">
        <v>44</v>
      </c>
      <c r="B17" s="207" t="s">
        <v>328</v>
      </c>
      <c r="C17" s="207" t="s">
        <v>41</v>
      </c>
      <c r="D17" s="209">
        <f>+D14+39</f>
        <v>146</v>
      </c>
      <c r="E17" s="209">
        <f>+E14+39</f>
        <v>132</v>
      </c>
    </row>
    <row r="18" spans="1:5">
      <c r="A18" s="170" t="s">
        <v>44</v>
      </c>
      <c r="B18" s="207" t="s">
        <v>328</v>
      </c>
      <c r="C18" s="168" t="s">
        <v>42</v>
      </c>
      <c r="D18" s="204">
        <f>+D14+10</f>
        <v>117</v>
      </c>
      <c r="E18" s="204">
        <f>+E14+10</f>
        <v>103</v>
      </c>
    </row>
    <row r="19" spans="1:5">
      <c r="A19" s="167" t="s">
        <v>44</v>
      </c>
      <c r="B19" s="167" t="s">
        <v>321</v>
      </c>
      <c r="C19" s="167" t="s">
        <v>38</v>
      </c>
      <c r="D19" s="201">
        <v>122</v>
      </c>
      <c r="E19" s="201">
        <v>108</v>
      </c>
    </row>
    <row r="20" spans="1:5">
      <c r="A20" s="170" t="s">
        <v>45</v>
      </c>
      <c r="B20" s="207" t="s">
        <v>321</v>
      </c>
      <c r="C20" s="207" t="s">
        <v>39</v>
      </c>
      <c r="D20" s="209">
        <f>+D19</f>
        <v>122</v>
      </c>
      <c r="E20" s="209">
        <f>+E19</f>
        <v>108</v>
      </c>
    </row>
    <row r="21" spans="1:5">
      <c r="A21" s="170" t="s">
        <v>44</v>
      </c>
      <c r="B21" s="207" t="s">
        <v>321</v>
      </c>
      <c r="C21" s="207" t="s">
        <v>40</v>
      </c>
      <c r="D21" s="209">
        <f>+D19+39</f>
        <v>161</v>
      </c>
      <c r="E21" s="209">
        <f>+E19+39</f>
        <v>147</v>
      </c>
    </row>
    <row r="22" spans="1:5">
      <c r="A22" s="170" t="s">
        <v>44</v>
      </c>
      <c r="B22" s="207" t="s">
        <v>321</v>
      </c>
      <c r="C22" s="207" t="s">
        <v>41</v>
      </c>
      <c r="D22" s="209">
        <f>+D19+39</f>
        <v>161</v>
      </c>
      <c r="E22" s="209">
        <f>+E19+39</f>
        <v>147</v>
      </c>
    </row>
    <row r="23" spans="1:5">
      <c r="A23" s="165" t="s">
        <v>44</v>
      </c>
      <c r="B23" s="168" t="s">
        <v>321</v>
      </c>
      <c r="C23" s="168" t="s">
        <v>42</v>
      </c>
      <c r="D23" s="204">
        <f>+D19+10</f>
        <v>132</v>
      </c>
      <c r="E23" s="204">
        <f>+E19+10</f>
        <v>118</v>
      </c>
    </row>
    <row r="24" spans="1:5">
      <c r="A24" s="167" t="s">
        <v>49</v>
      </c>
      <c r="B24" s="167" t="s">
        <v>329</v>
      </c>
      <c r="C24" s="167" t="s">
        <v>38</v>
      </c>
      <c r="D24" s="209">
        <v>143</v>
      </c>
      <c r="E24" s="209">
        <v>129</v>
      </c>
    </row>
    <row r="25" spans="1:5">
      <c r="A25" s="170" t="s">
        <v>49</v>
      </c>
      <c r="B25" s="207" t="s">
        <v>329</v>
      </c>
      <c r="C25" s="207" t="s">
        <v>39</v>
      </c>
      <c r="D25" s="209">
        <f>+D24</f>
        <v>143</v>
      </c>
      <c r="E25" s="209">
        <f>+E24</f>
        <v>129</v>
      </c>
    </row>
    <row r="26" spans="1:5">
      <c r="A26" s="170" t="s">
        <v>49</v>
      </c>
      <c r="B26" s="207" t="s">
        <v>329</v>
      </c>
      <c r="C26" s="207" t="s">
        <v>40</v>
      </c>
      <c r="D26" s="209">
        <f>+D24+39</f>
        <v>182</v>
      </c>
      <c r="E26" s="209">
        <f>+E24+39</f>
        <v>168</v>
      </c>
    </row>
    <row r="27" spans="1:5">
      <c r="A27" s="170" t="s">
        <v>49</v>
      </c>
      <c r="B27" s="207" t="s">
        <v>329</v>
      </c>
      <c r="C27" s="207" t="s">
        <v>41</v>
      </c>
      <c r="D27" s="209">
        <f>+D24+39</f>
        <v>182</v>
      </c>
      <c r="E27" s="209">
        <f>+E24+39</f>
        <v>168</v>
      </c>
    </row>
    <row r="28" spans="1:5">
      <c r="A28" s="168" t="s">
        <v>49</v>
      </c>
      <c r="B28" s="168" t="s">
        <v>329</v>
      </c>
      <c r="C28" s="168" t="s">
        <v>42</v>
      </c>
      <c r="D28" s="204">
        <f>+D24+10</f>
        <v>153</v>
      </c>
      <c r="E28" s="204">
        <f>+E24+10</f>
        <v>139</v>
      </c>
    </row>
    <row r="30" spans="1:5" ht="14.3">
      <c r="A30" s="29" t="s">
        <v>312</v>
      </c>
      <c r="D30" s="1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topLeftCell="A7" workbookViewId="0">
      <selection activeCell="D13" sqref="D13:D23"/>
    </sheetView>
  </sheetViews>
  <sheetFormatPr defaultRowHeight="12.9"/>
  <cols>
    <col min="1" max="1" width="16.25" style="1" customWidth="1"/>
    <col min="2" max="2" width="21.625" style="1" customWidth="1"/>
    <col min="3" max="3" width="20.25" style="1" customWidth="1"/>
    <col min="4" max="4" width="11.75" style="34" customWidth="1"/>
    <col min="5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324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322</v>
      </c>
      <c r="C15" s="167" t="s">
        <v>38</v>
      </c>
      <c r="D15" s="201">
        <v>123</v>
      </c>
      <c r="E15" s="201">
        <v>109</v>
      </c>
    </row>
    <row r="16" spans="1:5">
      <c r="A16" s="170" t="s">
        <v>45</v>
      </c>
      <c r="B16" s="207" t="s">
        <v>322</v>
      </c>
      <c r="C16" s="207" t="s">
        <v>39</v>
      </c>
      <c r="D16" s="209">
        <f>+D15</f>
        <v>123</v>
      </c>
      <c r="E16" s="209">
        <f>+E15</f>
        <v>109</v>
      </c>
    </row>
    <row r="17" spans="1:5">
      <c r="A17" s="170" t="s">
        <v>44</v>
      </c>
      <c r="B17" s="207" t="s">
        <v>322</v>
      </c>
      <c r="C17" s="207" t="s">
        <v>40</v>
      </c>
      <c r="D17" s="209">
        <f>+D15+39</f>
        <v>162</v>
      </c>
      <c r="E17" s="209">
        <f>+E15+39</f>
        <v>148</v>
      </c>
    </row>
    <row r="18" spans="1:5">
      <c r="A18" s="167" t="s">
        <v>47</v>
      </c>
      <c r="B18" s="167" t="s">
        <v>325</v>
      </c>
      <c r="C18" s="167" t="s">
        <v>38</v>
      </c>
      <c r="D18" s="201">
        <v>173</v>
      </c>
      <c r="E18" s="201">
        <v>159</v>
      </c>
    </row>
    <row r="19" spans="1:5">
      <c r="A19" s="170" t="s">
        <v>47</v>
      </c>
      <c r="B19" s="207" t="s">
        <v>325</v>
      </c>
      <c r="C19" s="207" t="s">
        <v>39</v>
      </c>
      <c r="D19" s="209">
        <f>+D18</f>
        <v>173</v>
      </c>
      <c r="E19" s="209">
        <f>+E18</f>
        <v>159</v>
      </c>
    </row>
    <row r="20" spans="1:5">
      <c r="A20" s="170" t="s">
        <v>47</v>
      </c>
      <c r="B20" s="207" t="s">
        <v>325</v>
      </c>
      <c r="C20" s="207" t="s">
        <v>40</v>
      </c>
      <c r="D20" s="209">
        <f>+D18+39</f>
        <v>212</v>
      </c>
      <c r="E20" s="209">
        <f>+E18+39</f>
        <v>198</v>
      </c>
    </row>
    <row r="21" spans="1:5">
      <c r="A21" s="167" t="s">
        <v>47</v>
      </c>
      <c r="B21" s="167" t="s">
        <v>326</v>
      </c>
      <c r="C21" s="167" t="s">
        <v>46</v>
      </c>
      <c r="D21" s="201">
        <v>245</v>
      </c>
      <c r="E21" s="201">
        <v>231</v>
      </c>
    </row>
    <row r="22" spans="1:5">
      <c r="A22" s="170" t="s">
        <v>47</v>
      </c>
      <c r="B22" s="207" t="s">
        <v>326</v>
      </c>
      <c r="C22" s="207" t="s">
        <v>235</v>
      </c>
      <c r="D22" s="209">
        <f>+D21</f>
        <v>245</v>
      </c>
      <c r="E22" s="209">
        <f>+E21</f>
        <v>231</v>
      </c>
    </row>
    <row r="23" spans="1:5">
      <c r="A23" s="165" t="s">
        <v>47</v>
      </c>
      <c r="B23" s="168" t="s">
        <v>326</v>
      </c>
      <c r="C23" s="168" t="s">
        <v>199</v>
      </c>
      <c r="D23" s="204">
        <f>+D21+39</f>
        <v>284</v>
      </c>
      <c r="E23" s="204">
        <f>+E21+39</f>
        <v>270</v>
      </c>
    </row>
    <row r="24" spans="1:5">
      <c r="A24" s="210"/>
      <c r="D24" s="1"/>
    </row>
    <row r="25" spans="1:5" ht="14.3">
      <c r="A25" s="29" t="s">
        <v>312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opLeftCell="A4" workbookViewId="0">
      <selection activeCell="D13" sqref="D13:D24"/>
    </sheetView>
  </sheetViews>
  <sheetFormatPr defaultRowHeight="12.9"/>
  <cols>
    <col min="1" max="1" width="16.25" style="1" customWidth="1"/>
    <col min="2" max="2" width="18.875" style="1" customWidth="1"/>
    <col min="3" max="3" width="20.25" style="1" customWidth="1"/>
    <col min="4" max="4" width="11.75" style="34" customWidth="1"/>
    <col min="5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352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173</v>
      </c>
      <c r="C15" s="167" t="s">
        <v>38</v>
      </c>
      <c r="D15" s="209">
        <v>69</v>
      </c>
      <c r="E15" s="209">
        <v>55</v>
      </c>
    </row>
    <row r="16" spans="1:5">
      <c r="A16" s="170" t="s">
        <v>45</v>
      </c>
      <c r="B16" s="207" t="s">
        <v>173</v>
      </c>
      <c r="C16" s="207" t="s">
        <v>39</v>
      </c>
      <c r="D16" s="209">
        <f>+D15</f>
        <v>69</v>
      </c>
      <c r="E16" s="209">
        <f>+E15</f>
        <v>55</v>
      </c>
    </row>
    <row r="17" spans="1:5">
      <c r="A17" s="170" t="s">
        <v>44</v>
      </c>
      <c r="B17" s="207" t="s">
        <v>173</v>
      </c>
      <c r="C17" s="207" t="s">
        <v>40</v>
      </c>
      <c r="D17" s="209">
        <f>+D15+28</f>
        <v>97</v>
      </c>
      <c r="E17" s="209">
        <f>+E15+28</f>
        <v>83</v>
      </c>
    </row>
    <row r="18" spans="1:5">
      <c r="A18" s="170" t="s">
        <v>44</v>
      </c>
      <c r="B18" s="207" t="s">
        <v>173</v>
      </c>
      <c r="C18" s="207" t="s">
        <v>41</v>
      </c>
      <c r="D18" s="209">
        <f>+D15+28</f>
        <v>97</v>
      </c>
      <c r="E18" s="209">
        <f>+E15+28</f>
        <v>83</v>
      </c>
    </row>
    <row r="19" spans="1:5">
      <c r="A19" s="170" t="s">
        <v>44</v>
      </c>
      <c r="B19" s="207" t="s">
        <v>173</v>
      </c>
      <c r="C19" s="168" t="s">
        <v>42</v>
      </c>
      <c r="D19" s="204">
        <f>+D15+10</f>
        <v>79</v>
      </c>
      <c r="E19" s="204">
        <f>+E15+10</f>
        <v>65</v>
      </c>
    </row>
    <row r="20" spans="1:5">
      <c r="A20" s="167" t="s">
        <v>44</v>
      </c>
      <c r="B20" s="167" t="s">
        <v>336</v>
      </c>
      <c r="C20" s="167" t="s">
        <v>38</v>
      </c>
      <c r="D20" s="201">
        <v>91</v>
      </c>
      <c r="E20" s="201">
        <v>77</v>
      </c>
    </row>
    <row r="21" spans="1:5">
      <c r="A21" s="170" t="s">
        <v>45</v>
      </c>
      <c r="B21" s="207" t="s">
        <v>336</v>
      </c>
      <c r="C21" s="207" t="s">
        <v>39</v>
      </c>
      <c r="D21" s="209">
        <f>+D20</f>
        <v>91</v>
      </c>
      <c r="E21" s="209">
        <f>+E20</f>
        <v>77</v>
      </c>
    </row>
    <row r="22" spans="1:5">
      <c r="A22" s="170" t="s">
        <v>44</v>
      </c>
      <c r="B22" s="207" t="s">
        <v>336</v>
      </c>
      <c r="C22" s="207" t="s">
        <v>40</v>
      </c>
      <c r="D22" s="209">
        <f>+D20+28</f>
        <v>119</v>
      </c>
      <c r="E22" s="209">
        <f>+E20+28</f>
        <v>105</v>
      </c>
    </row>
    <row r="23" spans="1:5">
      <c r="A23" s="170" t="s">
        <v>44</v>
      </c>
      <c r="B23" s="207" t="s">
        <v>336</v>
      </c>
      <c r="C23" s="207" t="s">
        <v>41</v>
      </c>
      <c r="D23" s="209">
        <f>+D20+28</f>
        <v>119</v>
      </c>
      <c r="E23" s="209">
        <f>+E20+28</f>
        <v>105</v>
      </c>
    </row>
    <row r="24" spans="1:5">
      <c r="A24" s="165" t="s">
        <v>44</v>
      </c>
      <c r="B24" s="168" t="s">
        <v>336</v>
      </c>
      <c r="C24" s="168" t="s">
        <v>42</v>
      </c>
      <c r="D24" s="204">
        <f>+D20+10</f>
        <v>101</v>
      </c>
      <c r="E24" s="204">
        <f>+E20+10</f>
        <v>87</v>
      </c>
    </row>
    <row r="25" spans="1:5">
      <c r="D25" s="1"/>
    </row>
    <row r="26" spans="1:5" ht="14.3">
      <c r="A26" s="29" t="s">
        <v>312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"/>
  <sheetViews>
    <sheetView topLeftCell="A3" workbookViewId="0">
      <selection activeCell="D13" sqref="D13:D39"/>
    </sheetView>
  </sheetViews>
  <sheetFormatPr defaultRowHeight="12.9"/>
  <cols>
    <col min="1" max="1" width="17.25" style="1" customWidth="1"/>
    <col min="2" max="2" width="32.25" style="1" customWidth="1"/>
    <col min="3" max="3" width="19.125" style="1" customWidth="1"/>
    <col min="4" max="4" width="11.875" style="34" customWidth="1"/>
    <col min="5" max="8" width="11.875" style="1" customWidth="1"/>
    <col min="9" max="256" width="9.125" style="1"/>
    <col min="257" max="257" width="13.125" style="1" customWidth="1"/>
    <col min="258" max="258" width="23.875" style="1" customWidth="1"/>
    <col min="259" max="259" width="17.25" style="1" customWidth="1"/>
    <col min="260" max="260" width="10.125" style="1" customWidth="1"/>
    <col min="261" max="261" width="11.625" style="1" customWidth="1"/>
    <col min="262" max="262" width="12.375" style="1" customWidth="1"/>
    <col min="263" max="263" width="12.125" style="1" customWidth="1"/>
    <col min="264" max="512" width="9.125" style="1"/>
    <col min="513" max="513" width="13.125" style="1" customWidth="1"/>
    <col min="514" max="514" width="23.875" style="1" customWidth="1"/>
    <col min="515" max="515" width="17.25" style="1" customWidth="1"/>
    <col min="516" max="516" width="10.125" style="1" customWidth="1"/>
    <col min="517" max="517" width="11.625" style="1" customWidth="1"/>
    <col min="518" max="518" width="12.375" style="1" customWidth="1"/>
    <col min="519" max="519" width="12.125" style="1" customWidth="1"/>
    <col min="520" max="768" width="9.125" style="1"/>
    <col min="769" max="769" width="13.125" style="1" customWidth="1"/>
    <col min="770" max="770" width="23.875" style="1" customWidth="1"/>
    <col min="771" max="771" width="17.25" style="1" customWidth="1"/>
    <col min="772" max="772" width="10.125" style="1" customWidth="1"/>
    <col min="773" max="773" width="11.625" style="1" customWidth="1"/>
    <col min="774" max="774" width="12.375" style="1" customWidth="1"/>
    <col min="775" max="775" width="12.125" style="1" customWidth="1"/>
    <col min="776" max="1024" width="9.125" style="1"/>
    <col min="1025" max="1025" width="13.125" style="1" customWidth="1"/>
    <col min="1026" max="1026" width="23.875" style="1" customWidth="1"/>
    <col min="1027" max="1027" width="17.25" style="1" customWidth="1"/>
    <col min="1028" max="1028" width="10.125" style="1" customWidth="1"/>
    <col min="1029" max="1029" width="11.625" style="1" customWidth="1"/>
    <col min="1030" max="1030" width="12.375" style="1" customWidth="1"/>
    <col min="1031" max="1031" width="12.125" style="1" customWidth="1"/>
    <col min="1032" max="1280" width="9.125" style="1"/>
    <col min="1281" max="1281" width="13.125" style="1" customWidth="1"/>
    <col min="1282" max="1282" width="23.875" style="1" customWidth="1"/>
    <col min="1283" max="1283" width="17.25" style="1" customWidth="1"/>
    <col min="1284" max="1284" width="10.125" style="1" customWidth="1"/>
    <col min="1285" max="1285" width="11.625" style="1" customWidth="1"/>
    <col min="1286" max="1286" width="12.375" style="1" customWidth="1"/>
    <col min="1287" max="1287" width="12.125" style="1" customWidth="1"/>
    <col min="1288" max="1536" width="9.125" style="1"/>
    <col min="1537" max="1537" width="13.125" style="1" customWidth="1"/>
    <col min="1538" max="1538" width="23.875" style="1" customWidth="1"/>
    <col min="1539" max="1539" width="17.25" style="1" customWidth="1"/>
    <col min="1540" max="1540" width="10.125" style="1" customWidth="1"/>
    <col min="1541" max="1541" width="11.625" style="1" customWidth="1"/>
    <col min="1542" max="1542" width="12.375" style="1" customWidth="1"/>
    <col min="1543" max="1543" width="12.125" style="1" customWidth="1"/>
    <col min="1544" max="1792" width="9.125" style="1"/>
    <col min="1793" max="1793" width="13.125" style="1" customWidth="1"/>
    <col min="1794" max="1794" width="23.875" style="1" customWidth="1"/>
    <col min="1795" max="1795" width="17.25" style="1" customWidth="1"/>
    <col min="1796" max="1796" width="10.125" style="1" customWidth="1"/>
    <col min="1797" max="1797" width="11.625" style="1" customWidth="1"/>
    <col min="1798" max="1798" width="12.375" style="1" customWidth="1"/>
    <col min="1799" max="1799" width="12.125" style="1" customWidth="1"/>
    <col min="1800" max="2048" width="9.125" style="1"/>
    <col min="2049" max="2049" width="13.125" style="1" customWidth="1"/>
    <col min="2050" max="2050" width="23.875" style="1" customWidth="1"/>
    <col min="2051" max="2051" width="17.25" style="1" customWidth="1"/>
    <col min="2052" max="2052" width="10.125" style="1" customWidth="1"/>
    <col min="2053" max="2053" width="11.625" style="1" customWidth="1"/>
    <col min="2054" max="2054" width="12.375" style="1" customWidth="1"/>
    <col min="2055" max="2055" width="12.125" style="1" customWidth="1"/>
    <col min="2056" max="2304" width="9.125" style="1"/>
    <col min="2305" max="2305" width="13.125" style="1" customWidth="1"/>
    <col min="2306" max="2306" width="23.875" style="1" customWidth="1"/>
    <col min="2307" max="2307" width="17.25" style="1" customWidth="1"/>
    <col min="2308" max="2308" width="10.125" style="1" customWidth="1"/>
    <col min="2309" max="2309" width="11.625" style="1" customWidth="1"/>
    <col min="2310" max="2310" width="12.375" style="1" customWidth="1"/>
    <col min="2311" max="2311" width="12.125" style="1" customWidth="1"/>
    <col min="2312" max="2560" width="9.125" style="1"/>
    <col min="2561" max="2561" width="13.125" style="1" customWidth="1"/>
    <col min="2562" max="2562" width="23.875" style="1" customWidth="1"/>
    <col min="2563" max="2563" width="17.25" style="1" customWidth="1"/>
    <col min="2564" max="2564" width="10.125" style="1" customWidth="1"/>
    <col min="2565" max="2565" width="11.625" style="1" customWidth="1"/>
    <col min="2566" max="2566" width="12.375" style="1" customWidth="1"/>
    <col min="2567" max="2567" width="12.125" style="1" customWidth="1"/>
    <col min="2568" max="2816" width="9.125" style="1"/>
    <col min="2817" max="2817" width="13.125" style="1" customWidth="1"/>
    <col min="2818" max="2818" width="23.875" style="1" customWidth="1"/>
    <col min="2819" max="2819" width="17.25" style="1" customWidth="1"/>
    <col min="2820" max="2820" width="10.125" style="1" customWidth="1"/>
    <col min="2821" max="2821" width="11.625" style="1" customWidth="1"/>
    <col min="2822" max="2822" width="12.375" style="1" customWidth="1"/>
    <col min="2823" max="2823" width="12.125" style="1" customWidth="1"/>
    <col min="2824" max="3072" width="9.125" style="1"/>
    <col min="3073" max="3073" width="13.125" style="1" customWidth="1"/>
    <col min="3074" max="3074" width="23.875" style="1" customWidth="1"/>
    <col min="3075" max="3075" width="17.25" style="1" customWidth="1"/>
    <col min="3076" max="3076" width="10.125" style="1" customWidth="1"/>
    <col min="3077" max="3077" width="11.625" style="1" customWidth="1"/>
    <col min="3078" max="3078" width="12.375" style="1" customWidth="1"/>
    <col min="3079" max="3079" width="12.125" style="1" customWidth="1"/>
    <col min="3080" max="3328" width="9.125" style="1"/>
    <col min="3329" max="3329" width="13.125" style="1" customWidth="1"/>
    <col min="3330" max="3330" width="23.875" style="1" customWidth="1"/>
    <col min="3331" max="3331" width="17.25" style="1" customWidth="1"/>
    <col min="3332" max="3332" width="10.125" style="1" customWidth="1"/>
    <col min="3333" max="3333" width="11.625" style="1" customWidth="1"/>
    <col min="3334" max="3334" width="12.375" style="1" customWidth="1"/>
    <col min="3335" max="3335" width="12.125" style="1" customWidth="1"/>
    <col min="3336" max="3584" width="9.125" style="1"/>
    <col min="3585" max="3585" width="13.125" style="1" customWidth="1"/>
    <col min="3586" max="3586" width="23.875" style="1" customWidth="1"/>
    <col min="3587" max="3587" width="17.25" style="1" customWidth="1"/>
    <col min="3588" max="3588" width="10.125" style="1" customWidth="1"/>
    <col min="3589" max="3589" width="11.625" style="1" customWidth="1"/>
    <col min="3590" max="3590" width="12.375" style="1" customWidth="1"/>
    <col min="3591" max="3591" width="12.125" style="1" customWidth="1"/>
    <col min="3592" max="3840" width="9.125" style="1"/>
    <col min="3841" max="3841" width="13.125" style="1" customWidth="1"/>
    <col min="3842" max="3842" width="23.875" style="1" customWidth="1"/>
    <col min="3843" max="3843" width="17.25" style="1" customWidth="1"/>
    <col min="3844" max="3844" width="10.125" style="1" customWidth="1"/>
    <col min="3845" max="3845" width="11.625" style="1" customWidth="1"/>
    <col min="3846" max="3846" width="12.375" style="1" customWidth="1"/>
    <col min="3847" max="3847" width="12.125" style="1" customWidth="1"/>
    <col min="3848" max="4096" width="9.125" style="1"/>
    <col min="4097" max="4097" width="13.125" style="1" customWidth="1"/>
    <col min="4098" max="4098" width="23.875" style="1" customWidth="1"/>
    <col min="4099" max="4099" width="17.25" style="1" customWidth="1"/>
    <col min="4100" max="4100" width="10.125" style="1" customWidth="1"/>
    <col min="4101" max="4101" width="11.625" style="1" customWidth="1"/>
    <col min="4102" max="4102" width="12.375" style="1" customWidth="1"/>
    <col min="4103" max="4103" width="12.125" style="1" customWidth="1"/>
    <col min="4104" max="4352" width="9.125" style="1"/>
    <col min="4353" max="4353" width="13.125" style="1" customWidth="1"/>
    <col min="4354" max="4354" width="23.875" style="1" customWidth="1"/>
    <col min="4355" max="4355" width="17.25" style="1" customWidth="1"/>
    <col min="4356" max="4356" width="10.125" style="1" customWidth="1"/>
    <col min="4357" max="4357" width="11.625" style="1" customWidth="1"/>
    <col min="4358" max="4358" width="12.375" style="1" customWidth="1"/>
    <col min="4359" max="4359" width="12.125" style="1" customWidth="1"/>
    <col min="4360" max="4608" width="9.125" style="1"/>
    <col min="4609" max="4609" width="13.125" style="1" customWidth="1"/>
    <col min="4610" max="4610" width="23.875" style="1" customWidth="1"/>
    <col min="4611" max="4611" width="17.25" style="1" customWidth="1"/>
    <col min="4612" max="4612" width="10.125" style="1" customWidth="1"/>
    <col min="4613" max="4613" width="11.625" style="1" customWidth="1"/>
    <col min="4614" max="4614" width="12.375" style="1" customWidth="1"/>
    <col min="4615" max="4615" width="12.125" style="1" customWidth="1"/>
    <col min="4616" max="4864" width="9.125" style="1"/>
    <col min="4865" max="4865" width="13.125" style="1" customWidth="1"/>
    <col min="4866" max="4866" width="23.875" style="1" customWidth="1"/>
    <col min="4867" max="4867" width="17.25" style="1" customWidth="1"/>
    <col min="4868" max="4868" width="10.125" style="1" customWidth="1"/>
    <col min="4869" max="4869" width="11.625" style="1" customWidth="1"/>
    <col min="4870" max="4870" width="12.375" style="1" customWidth="1"/>
    <col min="4871" max="4871" width="12.125" style="1" customWidth="1"/>
    <col min="4872" max="5120" width="9.125" style="1"/>
    <col min="5121" max="5121" width="13.125" style="1" customWidth="1"/>
    <col min="5122" max="5122" width="23.875" style="1" customWidth="1"/>
    <col min="5123" max="5123" width="17.25" style="1" customWidth="1"/>
    <col min="5124" max="5124" width="10.125" style="1" customWidth="1"/>
    <col min="5125" max="5125" width="11.625" style="1" customWidth="1"/>
    <col min="5126" max="5126" width="12.375" style="1" customWidth="1"/>
    <col min="5127" max="5127" width="12.125" style="1" customWidth="1"/>
    <col min="5128" max="5376" width="9.125" style="1"/>
    <col min="5377" max="5377" width="13.125" style="1" customWidth="1"/>
    <col min="5378" max="5378" width="23.875" style="1" customWidth="1"/>
    <col min="5379" max="5379" width="17.25" style="1" customWidth="1"/>
    <col min="5380" max="5380" width="10.125" style="1" customWidth="1"/>
    <col min="5381" max="5381" width="11.625" style="1" customWidth="1"/>
    <col min="5382" max="5382" width="12.375" style="1" customWidth="1"/>
    <col min="5383" max="5383" width="12.125" style="1" customWidth="1"/>
    <col min="5384" max="5632" width="9.125" style="1"/>
    <col min="5633" max="5633" width="13.125" style="1" customWidth="1"/>
    <col min="5634" max="5634" width="23.875" style="1" customWidth="1"/>
    <col min="5635" max="5635" width="17.25" style="1" customWidth="1"/>
    <col min="5636" max="5636" width="10.125" style="1" customWidth="1"/>
    <col min="5637" max="5637" width="11.625" style="1" customWidth="1"/>
    <col min="5638" max="5638" width="12.375" style="1" customWidth="1"/>
    <col min="5639" max="5639" width="12.125" style="1" customWidth="1"/>
    <col min="5640" max="5888" width="9.125" style="1"/>
    <col min="5889" max="5889" width="13.125" style="1" customWidth="1"/>
    <col min="5890" max="5890" width="23.875" style="1" customWidth="1"/>
    <col min="5891" max="5891" width="17.25" style="1" customWidth="1"/>
    <col min="5892" max="5892" width="10.125" style="1" customWidth="1"/>
    <col min="5893" max="5893" width="11.625" style="1" customWidth="1"/>
    <col min="5894" max="5894" width="12.375" style="1" customWidth="1"/>
    <col min="5895" max="5895" width="12.125" style="1" customWidth="1"/>
    <col min="5896" max="6144" width="9.125" style="1"/>
    <col min="6145" max="6145" width="13.125" style="1" customWidth="1"/>
    <col min="6146" max="6146" width="23.875" style="1" customWidth="1"/>
    <col min="6147" max="6147" width="17.25" style="1" customWidth="1"/>
    <col min="6148" max="6148" width="10.125" style="1" customWidth="1"/>
    <col min="6149" max="6149" width="11.625" style="1" customWidth="1"/>
    <col min="6150" max="6150" width="12.375" style="1" customWidth="1"/>
    <col min="6151" max="6151" width="12.125" style="1" customWidth="1"/>
    <col min="6152" max="6400" width="9.125" style="1"/>
    <col min="6401" max="6401" width="13.125" style="1" customWidth="1"/>
    <col min="6402" max="6402" width="23.875" style="1" customWidth="1"/>
    <col min="6403" max="6403" width="17.25" style="1" customWidth="1"/>
    <col min="6404" max="6404" width="10.125" style="1" customWidth="1"/>
    <col min="6405" max="6405" width="11.625" style="1" customWidth="1"/>
    <col min="6406" max="6406" width="12.375" style="1" customWidth="1"/>
    <col min="6407" max="6407" width="12.125" style="1" customWidth="1"/>
    <col min="6408" max="6656" width="9.125" style="1"/>
    <col min="6657" max="6657" width="13.125" style="1" customWidth="1"/>
    <col min="6658" max="6658" width="23.875" style="1" customWidth="1"/>
    <col min="6659" max="6659" width="17.25" style="1" customWidth="1"/>
    <col min="6660" max="6660" width="10.125" style="1" customWidth="1"/>
    <col min="6661" max="6661" width="11.625" style="1" customWidth="1"/>
    <col min="6662" max="6662" width="12.375" style="1" customWidth="1"/>
    <col min="6663" max="6663" width="12.125" style="1" customWidth="1"/>
    <col min="6664" max="6912" width="9.125" style="1"/>
    <col min="6913" max="6913" width="13.125" style="1" customWidth="1"/>
    <col min="6914" max="6914" width="23.875" style="1" customWidth="1"/>
    <col min="6915" max="6915" width="17.25" style="1" customWidth="1"/>
    <col min="6916" max="6916" width="10.125" style="1" customWidth="1"/>
    <col min="6917" max="6917" width="11.625" style="1" customWidth="1"/>
    <col min="6918" max="6918" width="12.375" style="1" customWidth="1"/>
    <col min="6919" max="6919" width="12.125" style="1" customWidth="1"/>
    <col min="6920" max="7168" width="9.125" style="1"/>
    <col min="7169" max="7169" width="13.125" style="1" customWidth="1"/>
    <col min="7170" max="7170" width="23.875" style="1" customWidth="1"/>
    <col min="7171" max="7171" width="17.25" style="1" customWidth="1"/>
    <col min="7172" max="7172" width="10.125" style="1" customWidth="1"/>
    <col min="7173" max="7173" width="11.625" style="1" customWidth="1"/>
    <col min="7174" max="7174" width="12.375" style="1" customWidth="1"/>
    <col min="7175" max="7175" width="12.125" style="1" customWidth="1"/>
    <col min="7176" max="7424" width="9.125" style="1"/>
    <col min="7425" max="7425" width="13.125" style="1" customWidth="1"/>
    <col min="7426" max="7426" width="23.875" style="1" customWidth="1"/>
    <col min="7427" max="7427" width="17.25" style="1" customWidth="1"/>
    <col min="7428" max="7428" width="10.125" style="1" customWidth="1"/>
    <col min="7429" max="7429" width="11.625" style="1" customWidth="1"/>
    <col min="7430" max="7430" width="12.375" style="1" customWidth="1"/>
    <col min="7431" max="7431" width="12.125" style="1" customWidth="1"/>
    <col min="7432" max="7680" width="9.125" style="1"/>
    <col min="7681" max="7681" width="13.125" style="1" customWidth="1"/>
    <col min="7682" max="7682" width="23.875" style="1" customWidth="1"/>
    <col min="7683" max="7683" width="17.25" style="1" customWidth="1"/>
    <col min="7684" max="7684" width="10.125" style="1" customWidth="1"/>
    <col min="7685" max="7685" width="11.625" style="1" customWidth="1"/>
    <col min="7686" max="7686" width="12.375" style="1" customWidth="1"/>
    <col min="7687" max="7687" width="12.125" style="1" customWidth="1"/>
    <col min="7688" max="7936" width="9.125" style="1"/>
    <col min="7937" max="7937" width="13.125" style="1" customWidth="1"/>
    <col min="7938" max="7938" width="23.875" style="1" customWidth="1"/>
    <col min="7939" max="7939" width="17.25" style="1" customWidth="1"/>
    <col min="7940" max="7940" width="10.125" style="1" customWidth="1"/>
    <col min="7941" max="7941" width="11.625" style="1" customWidth="1"/>
    <col min="7942" max="7942" width="12.375" style="1" customWidth="1"/>
    <col min="7943" max="7943" width="12.125" style="1" customWidth="1"/>
    <col min="7944" max="8192" width="9.125" style="1"/>
    <col min="8193" max="8193" width="13.125" style="1" customWidth="1"/>
    <col min="8194" max="8194" width="23.875" style="1" customWidth="1"/>
    <col min="8195" max="8195" width="17.25" style="1" customWidth="1"/>
    <col min="8196" max="8196" width="10.125" style="1" customWidth="1"/>
    <col min="8197" max="8197" width="11.625" style="1" customWidth="1"/>
    <col min="8198" max="8198" width="12.375" style="1" customWidth="1"/>
    <col min="8199" max="8199" width="12.125" style="1" customWidth="1"/>
    <col min="8200" max="8448" width="9.125" style="1"/>
    <col min="8449" max="8449" width="13.125" style="1" customWidth="1"/>
    <col min="8450" max="8450" width="23.875" style="1" customWidth="1"/>
    <col min="8451" max="8451" width="17.25" style="1" customWidth="1"/>
    <col min="8452" max="8452" width="10.125" style="1" customWidth="1"/>
    <col min="8453" max="8453" width="11.625" style="1" customWidth="1"/>
    <col min="8454" max="8454" width="12.375" style="1" customWidth="1"/>
    <col min="8455" max="8455" width="12.125" style="1" customWidth="1"/>
    <col min="8456" max="8704" width="9.125" style="1"/>
    <col min="8705" max="8705" width="13.125" style="1" customWidth="1"/>
    <col min="8706" max="8706" width="23.875" style="1" customWidth="1"/>
    <col min="8707" max="8707" width="17.25" style="1" customWidth="1"/>
    <col min="8708" max="8708" width="10.125" style="1" customWidth="1"/>
    <col min="8709" max="8709" width="11.625" style="1" customWidth="1"/>
    <col min="8710" max="8710" width="12.375" style="1" customWidth="1"/>
    <col min="8711" max="8711" width="12.125" style="1" customWidth="1"/>
    <col min="8712" max="8960" width="9.125" style="1"/>
    <col min="8961" max="8961" width="13.125" style="1" customWidth="1"/>
    <col min="8962" max="8962" width="23.875" style="1" customWidth="1"/>
    <col min="8963" max="8963" width="17.25" style="1" customWidth="1"/>
    <col min="8964" max="8964" width="10.125" style="1" customWidth="1"/>
    <col min="8965" max="8965" width="11.625" style="1" customWidth="1"/>
    <col min="8966" max="8966" width="12.375" style="1" customWidth="1"/>
    <col min="8967" max="8967" width="12.125" style="1" customWidth="1"/>
    <col min="8968" max="9216" width="9.125" style="1"/>
    <col min="9217" max="9217" width="13.125" style="1" customWidth="1"/>
    <col min="9218" max="9218" width="23.875" style="1" customWidth="1"/>
    <col min="9219" max="9219" width="17.25" style="1" customWidth="1"/>
    <col min="9220" max="9220" width="10.125" style="1" customWidth="1"/>
    <col min="9221" max="9221" width="11.625" style="1" customWidth="1"/>
    <col min="9222" max="9222" width="12.375" style="1" customWidth="1"/>
    <col min="9223" max="9223" width="12.125" style="1" customWidth="1"/>
    <col min="9224" max="9472" width="9.125" style="1"/>
    <col min="9473" max="9473" width="13.125" style="1" customWidth="1"/>
    <col min="9474" max="9474" width="23.875" style="1" customWidth="1"/>
    <col min="9475" max="9475" width="17.25" style="1" customWidth="1"/>
    <col min="9476" max="9476" width="10.125" style="1" customWidth="1"/>
    <col min="9477" max="9477" width="11.625" style="1" customWidth="1"/>
    <col min="9478" max="9478" width="12.375" style="1" customWidth="1"/>
    <col min="9479" max="9479" width="12.125" style="1" customWidth="1"/>
    <col min="9480" max="9728" width="9.125" style="1"/>
    <col min="9729" max="9729" width="13.125" style="1" customWidth="1"/>
    <col min="9730" max="9730" width="23.875" style="1" customWidth="1"/>
    <col min="9731" max="9731" width="17.25" style="1" customWidth="1"/>
    <col min="9732" max="9732" width="10.125" style="1" customWidth="1"/>
    <col min="9733" max="9733" width="11.625" style="1" customWidth="1"/>
    <col min="9734" max="9734" width="12.375" style="1" customWidth="1"/>
    <col min="9735" max="9735" width="12.125" style="1" customWidth="1"/>
    <col min="9736" max="9984" width="9.125" style="1"/>
    <col min="9985" max="9985" width="13.125" style="1" customWidth="1"/>
    <col min="9986" max="9986" width="23.875" style="1" customWidth="1"/>
    <col min="9987" max="9987" width="17.25" style="1" customWidth="1"/>
    <col min="9988" max="9988" width="10.125" style="1" customWidth="1"/>
    <col min="9989" max="9989" width="11.625" style="1" customWidth="1"/>
    <col min="9990" max="9990" width="12.375" style="1" customWidth="1"/>
    <col min="9991" max="9991" width="12.125" style="1" customWidth="1"/>
    <col min="9992" max="10240" width="9.125" style="1"/>
    <col min="10241" max="10241" width="13.125" style="1" customWidth="1"/>
    <col min="10242" max="10242" width="23.875" style="1" customWidth="1"/>
    <col min="10243" max="10243" width="17.25" style="1" customWidth="1"/>
    <col min="10244" max="10244" width="10.125" style="1" customWidth="1"/>
    <col min="10245" max="10245" width="11.625" style="1" customWidth="1"/>
    <col min="10246" max="10246" width="12.375" style="1" customWidth="1"/>
    <col min="10247" max="10247" width="12.125" style="1" customWidth="1"/>
    <col min="10248" max="10496" width="9.125" style="1"/>
    <col min="10497" max="10497" width="13.125" style="1" customWidth="1"/>
    <col min="10498" max="10498" width="23.875" style="1" customWidth="1"/>
    <col min="10499" max="10499" width="17.25" style="1" customWidth="1"/>
    <col min="10500" max="10500" width="10.125" style="1" customWidth="1"/>
    <col min="10501" max="10501" width="11.625" style="1" customWidth="1"/>
    <col min="10502" max="10502" width="12.375" style="1" customWidth="1"/>
    <col min="10503" max="10503" width="12.125" style="1" customWidth="1"/>
    <col min="10504" max="10752" width="9.125" style="1"/>
    <col min="10753" max="10753" width="13.125" style="1" customWidth="1"/>
    <col min="10754" max="10754" width="23.875" style="1" customWidth="1"/>
    <col min="10755" max="10755" width="17.25" style="1" customWidth="1"/>
    <col min="10756" max="10756" width="10.125" style="1" customWidth="1"/>
    <col min="10757" max="10757" width="11.625" style="1" customWidth="1"/>
    <col min="10758" max="10758" width="12.375" style="1" customWidth="1"/>
    <col min="10759" max="10759" width="12.125" style="1" customWidth="1"/>
    <col min="10760" max="11008" width="9.125" style="1"/>
    <col min="11009" max="11009" width="13.125" style="1" customWidth="1"/>
    <col min="11010" max="11010" width="23.875" style="1" customWidth="1"/>
    <col min="11011" max="11011" width="17.25" style="1" customWidth="1"/>
    <col min="11012" max="11012" width="10.125" style="1" customWidth="1"/>
    <col min="11013" max="11013" width="11.625" style="1" customWidth="1"/>
    <col min="11014" max="11014" width="12.375" style="1" customWidth="1"/>
    <col min="11015" max="11015" width="12.125" style="1" customWidth="1"/>
    <col min="11016" max="11264" width="9.125" style="1"/>
    <col min="11265" max="11265" width="13.125" style="1" customWidth="1"/>
    <col min="11266" max="11266" width="23.875" style="1" customWidth="1"/>
    <col min="11267" max="11267" width="17.25" style="1" customWidth="1"/>
    <col min="11268" max="11268" width="10.125" style="1" customWidth="1"/>
    <col min="11269" max="11269" width="11.625" style="1" customWidth="1"/>
    <col min="11270" max="11270" width="12.375" style="1" customWidth="1"/>
    <col min="11271" max="11271" width="12.125" style="1" customWidth="1"/>
    <col min="11272" max="11520" width="9.125" style="1"/>
    <col min="11521" max="11521" width="13.125" style="1" customWidth="1"/>
    <col min="11522" max="11522" width="23.875" style="1" customWidth="1"/>
    <col min="11523" max="11523" width="17.25" style="1" customWidth="1"/>
    <col min="11524" max="11524" width="10.125" style="1" customWidth="1"/>
    <col min="11525" max="11525" width="11.625" style="1" customWidth="1"/>
    <col min="11526" max="11526" width="12.375" style="1" customWidth="1"/>
    <col min="11527" max="11527" width="12.125" style="1" customWidth="1"/>
    <col min="11528" max="11776" width="9.125" style="1"/>
    <col min="11777" max="11777" width="13.125" style="1" customWidth="1"/>
    <col min="11778" max="11778" width="23.875" style="1" customWidth="1"/>
    <col min="11779" max="11779" width="17.25" style="1" customWidth="1"/>
    <col min="11780" max="11780" width="10.125" style="1" customWidth="1"/>
    <col min="11781" max="11781" width="11.625" style="1" customWidth="1"/>
    <col min="11782" max="11782" width="12.375" style="1" customWidth="1"/>
    <col min="11783" max="11783" width="12.125" style="1" customWidth="1"/>
    <col min="11784" max="12032" width="9.125" style="1"/>
    <col min="12033" max="12033" width="13.125" style="1" customWidth="1"/>
    <col min="12034" max="12034" width="23.875" style="1" customWidth="1"/>
    <col min="12035" max="12035" width="17.25" style="1" customWidth="1"/>
    <col min="12036" max="12036" width="10.125" style="1" customWidth="1"/>
    <col min="12037" max="12037" width="11.625" style="1" customWidth="1"/>
    <col min="12038" max="12038" width="12.375" style="1" customWidth="1"/>
    <col min="12039" max="12039" width="12.125" style="1" customWidth="1"/>
    <col min="12040" max="12288" width="9.125" style="1"/>
    <col min="12289" max="12289" width="13.125" style="1" customWidth="1"/>
    <col min="12290" max="12290" width="23.875" style="1" customWidth="1"/>
    <col min="12291" max="12291" width="17.25" style="1" customWidth="1"/>
    <col min="12292" max="12292" width="10.125" style="1" customWidth="1"/>
    <col min="12293" max="12293" width="11.625" style="1" customWidth="1"/>
    <col min="12294" max="12294" width="12.375" style="1" customWidth="1"/>
    <col min="12295" max="12295" width="12.125" style="1" customWidth="1"/>
    <col min="12296" max="12544" width="9.125" style="1"/>
    <col min="12545" max="12545" width="13.125" style="1" customWidth="1"/>
    <col min="12546" max="12546" width="23.875" style="1" customWidth="1"/>
    <col min="12547" max="12547" width="17.25" style="1" customWidth="1"/>
    <col min="12548" max="12548" width="10.125" style="1" customWidth="1"/>
    <col min="12549" max="12549" width="11.625" style="1" customWidth="1"/>
    <col min="12550" max="12550" width="12.375" style="1" customWidth="1"/>
    <col min="12551" max="12551" width="12.125" style="1" customWidth="1"/>
    <col min="12552" max="12800" width="9.125" style="1"/>
    <col min="12801" max="12801" width="13.125" style="1" customWidth="1"/>
    <col min="12802" max="12802" width="23.875" style="1" customWidth="1"/>
    <col min="12803" max="12803" width="17.25" style="1" customWidth="1"/>
    <col min="12804" max="12804" width="10.125" style="1" customWidth="1"/>
    <col min="12805" max="12805" width="11.625" style="1" customWidth="1"/>
    <col min="12806" max="12806" width="12.375" style="1" customWidth="1"/>
    <col min="12807" max="12807" width="12.125" style="1" customWidth="1"/>
    <col min="12808" max="13056" width="9.125" style="1"/>
    <col min="13057" max="13057" width="13.125" style="1" customWidth="1"/>
    <col min="13058" max="13058" width="23.875" style="1" customWidth="1"/>
    <col min="13059" max="13059" width="17.25" style="1" customWidth="1"/>
    <col min="13060" max="13060" width="10.125" style="1" customWidth="1"/>
    <col min="13061" max="13061" width="11.625" style="1" customWidth="1"/>
    <col min="13062" max="13062" width="12.375" style="1" customWidth="1"/>
    <col min="13063" max="13063" width="12.125" style="1" customWidth="1"/>
    <col min="13064" max="13312" width="9.125" style="1"/>
    <col min="13313" max="13313" width="13.125" style="1" customWidth="1"/>
    <col min="13314" max="13314" width="23.875" style="1" customWidth="1"/>
    <col min="13315" max="13315" width="17.25" style="1" customWidth="1"/>
    <col min="13316" max="13316" width="10.125" style="1" customWidth="1"/>
    <col min="13317" max="13317" width="11.625" style="1" customWidth="1"/>
    <col min="13318" max="13318" width="12.375" style="1" customWidth="1"/>
    <col min="13319" max="13319" width="12.125" style="1" customWidth="1"/>
    <col min="13320" max="13568" width="9.125" style="1"/>
    <col min="13569" max="13569" width="13.125" style="1" customWidth="1"/>
    <col min="13570" max="13570" width="23.875" style="1" customWidth="1"/>
    <col min="13571" max="13571" width="17.25" style="1" customWidth="1"/>
    <col min="13572" max="13572" width="10.125" style="1" customWidth="1"/>
    <col min="13573" max="13573" width="11.625" style="1" customWidth="1"/>
    <col min="13574" max="13574" width="12.375" style="1" customWidth="1"/>
    <col min="13575" max="13575" width="12.125" style="1" customWidth="1"/>
    <col min="13576" max="13824" width="9.125" style="1"/>
    <col min="13825" max="13825" width="13.125" style="1" customWidth="1"/>
    <col min="13826" max="13826" width="23.875" style="1" customWidth="1"/>
    <col min="13827" max="13827" width="17.25" style="1" customWidth="1"/>
    <col min="13828" max="13828" width="10.125" style="1" customWidth="1"/>
    <col min="13829" max="13829" width="11.625" style="1" customWidth="1"/>
    <col min="13830" max="13830" width="12.375" style="1" customWidth="1"/>
    <col min="13831" max="13831" width="12.125" style="1" customWidth="1"/>
    <col min="13832" max="14080" width="9.125" style="1"/>
    <col min="14081" max="14081" width="13.125" style="1" customWidth="1"/>
    <col min="14082" max="14082" width="23.875" style="1" customWidth="1"/>
    <col min="14083" max="14083" width="17.25" style="1" customWidth="1"/>
    <col min="14084" max="14084" width="10.125" style="1" customWidth="1"/>
    <col min="14085" max="14085" width="11.625" style="1" customWidth="1"/>
    <col min="14086" max="14086" width="12.375" style="1" customWidth="1"/>
    <col min="14087" max="14087" width="12.125" style="1" customWidth="1"/>
    <col min="14088" max="14336" width="9.125" style="1"/>
    <col min="14337" max="14337" width="13.125" style="1" customWidth="1"/>
    <col min="14338" max="14338" width="23.875" style="1" customWidth="1"/>
    <col min="14339" max="14339" width="17.25" style="1" customWidth="1"/>
    <col min="14340" max="14340" width="10.125" style="1" customWidth="1"/>
    <col min="14341" max="14341" width="11.625" style="1" customWidth="1"/>
    <col min="14342" max="14342" width="12.375" style="1" customWidth="1"/>
    <col min="14343" max="14343" width="12.125" style="1" customWidth="1"/>
    <col min="14344" max="14592" width="9.125" style="1"/>
    <col min="14593" max="14593" width="13.125" style="1" customWidth="1"/>
    <col min="14594" max="14594" width="23.875" style="1" customWidth="1"/>
    <col min="14595" max="14595" width="17.25" style="1" customWidth="1"/>
    <col min="14596" max="14596" width="10.125" style="1" customWidth="1"/>
    <col min="14597" max="14597" width="11.625" style="1" customWidth="1"/>
    <col min="14598" max="14598" width="12.375" style="1" customWidth="1"/>
    <col min="14599" max="14599" width="12.125" style="1" customWidth="1"/>
    <col min="14600" max="14848" width="9.125" style="1"/>
    <col min="14849" max="14849" width="13.125" style="1" customWidth="1"/>
    <col min="14850" max="14850" width="23.875" style="1" customWidth="1"/>
    <col min="14851" max="14851" width="17.25" style="1" customWidth="1"/>
    <col min="14852" max="14852" width="10.125" style="1" customWidth="1"/>
    <col min="14853" max="14853" width="11.625" style="1" customWidth="1"/>
    <col min="14854" max="14854" width="12.375" style="1" customWidth="1"/>
    <col min="14855" max="14855" width="12.125" style="1" customWidth="1"/>
    <col min="14856" max="15104" width="9.125" style="1"/>
    <col min="15105" max="15105" width="13.125" style="1" customWidth="1"/>
    <col min="15106" max="15106" width="23.875" style="1" customWidth="1"/>
    <col min="15107" max="15107" width="17.25" style="1" customWidth="1"/>
    <col min="15108" max="15108" width="10.125" style="1" customWidth="1"/>
    <col min="15109" max="15109" width="11.625" style="1" customWidth="1"/>
    <col min="15110" max="15110" width="12.375" style="1" customWidth="1"/>
    <col min="15111" max="15111" width="12.125" style="1" customWidth="1"/>
    <col min="15112" max="15360" width="9.125" style="1"/>
    <col min="15361" max="15361" width="13.125" style="1" customWidth="1"/>
    <col min="15362" max="15362" width="23.875" style="1" customWidth="1"/>
    <col min="15363" max="15363" width="17.25" style="1" customWidth="1"/>
    <col min="15364" max="15364" width="10.125" style="1" customWidth="1"/>
    <col min="15365" max="15365" width="11.625" style="1" customWidth="1"/>
    <col min="15366" max="15366" width="12.375" style="1" customWidth="1"/>
    <col min="15367" max="15367" width="12.125" style="1" customWidth="1"/>
    <col min="15368" max="15616" width="9.125" style="1"/>
    <col min="15617" max="15617" width="13.125" style="1" customWidth="1"/>
    <col min="15618" max="15618" width="23.875" style="1" customWidth="1"/>
    <col min="15619" max="15619" width="17.25" style="1" customWidth="1"/>
    <col min="15620" max="15620" width="10.125" style="1" customWidth="1"/>
    <col min="15621" max="15621" width="11.625" style="1" customWidth="1"/>
    <col min="15622" max="15622" width="12.375" style="1" customWidth="1"/>
    <col min="15623" max="15623" width="12.125" style="1" customWidth="1"/>
    <col min="15624" max="15872" width="9.125" style="1"/>
    <col min="15873" max="15873" width="13.125" style="1" customWidth="1"/>
    <col min="15874" max="15874" width="23.875" style="1" customWidth="1"/>
    <col min="15875" max="15875" width="17.25" style="1" customWidth="1"/>
    <col min="15876" max="15876" width="10.125" style="1" customWidth="1"/>
    <col min="15877" max="15877" width="11.625" style="1" customWidth="1"/>
    <col min="15878" max="15878" width="12.375" style="1" customWidth="1"/>
    <col min="15879" max="15879" width="12.125" style="1" customWidth="1"/>
    <col min="15880" max="16128" width="9.125" style="1"/>
    <col min="16129" max="16129" width="13.125" style="1" customWidth="1"/>
    <col min="16130" max="16130" width="23.875" style="1" customWidth="1"/>
    <col min="16131" max="16131" width="17.25" style="1" customWidth="1"/>
    <col min="16132" max="16132" width="10.125" style="1" customWidth="1"/>
    <col min="16133" max="16133" width="11.625" style="1" customWidth="1"/>
    <col min="16134" max="16134" width="12.375" style="1" customWidth="1"/>
    <col min="16135" max="16135" width="12.125" style="1" customWidth="1"/>
    <col min="16136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229</v>
      </c>
    </row>
    <row r="5" spans="1:5">
      <c r="A5" s="1" t="s">
        <v>23</v>
      </c>
      <c r="B5" s="1" t="s">
        <v>353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354</v>
      </c>
      <c r="C15" s="167" t="s">
        <v>38</v>
      </c>
      <c r="D15" s="209">
        <v>97</v>
      </c>
      <c r="E15" s="209">
        <v>83</v>
      </c>
    </row>
    <row r="16" spans="1:5">
      <c r="A16" s="170" t="s">
        <v>45</v>
      </c>
      <c r="B16" s="207" t="s">
        <v>354</v>
      </c>
      <c r="C16" s="207" t="s">
        <v>39</v>
      </c>
      <c r="D16" s="209">
        <f>+D15</f>
        <v>97</v>
      </c>
      <c r="E16" s="209">
        <f>+E15</f>
        <v>83</v>
      </c>
    </row>
    <row r="17" spans="1:5">
      <c r="A17" s="170" t="s">
        <v>44</v>
      </c>
      <c r="B17" s="207" t="s">
        <v>354</v>
      </c>
      <c r="C17" s="207" t="s">
        <v>40</v>
      </c>
      <c r="D17" s="209">
        <f>+D15+39</f>
        <v>136</v>
      </c>
      <c r="E17" s="209">
        <f>+E15+39</f>
        <v>122</v>
      </c>
    </row>
    <row r="18" spans="1:5">
      <c r="A18" s="170" t="s">
        <v>44</v>
      </c>
      <c r="B18" s="207" t="s">
        <v>354</v>
      </c>
      <c r="C18" s="207" t="s">
        <v>41</v>
      </c>
      <c r="D18" s="209">
        <f>+D15+39</f>
        <v>136</v>
      </c>
      <c r="E18" s="209">
        <f>+E15+39</f>
        <v>122</v>
      </c>
    </row>
    <row r="19" spans="1:5">
      <c r="A19" s="168" t="s">
        <v>44</v>
      </c>
      <c r="B19" s="168" t="s">
        <v>354</v>
      </c>
      <c r="C19" s="168" t="s">
        <v>42</v>
      </c>
      <c r="D19" s="204">
        <f>+D15+10</f>
        <v>107</v>
      </c>
      <c r="E19" s="204">
        <f>+E15+10</f>
        <v>93</v>
      </c>
    </row>
    <row r="20" spans="1:5">
      <c r="A20" s="170" t="s">
        <v>49</v>
      </c>
      <c r="B20" s="167" t="s">
        <v>360</v>
      </c>
      <c r="C20" s="167" t="s">
        <v>38</v>
      </c>
      <c r="D20" s="209">
        <v>106</v>
      </c>
      <c r="E20" s="209">
        <v>92</v>
      </c>
    </row>
    <row r="21" spans="1:5">
      <c r="A21" s="170" t="s">
        <v>49</v>
      </c>
      <c r="B21" s="207" t="s">
        <v>360</v>
      </c>
      <c r="C21" s="207" t="s">
        <v>39</v>
      </c>
      <c r="D21" s="209">
        <f>+D20</f>
        <v>106</v>
      </c>
      <c r="E21" s="209">
        <f>+E20</f>
        <v>92</v>
      </c>
    </row>
    <row r="22" spans="1:5">
      <c r="A22" s="170" t="s">
        <v>49</v>
      </c>
      <c r="B22" s="207" t="s">
        <v>360</v>
      </c>
      <c r="C22" s="207" t="s">
        <v>40</v>
      </c>
      <c r="D22" s="209">
        <f>+D20+39</f>
        <v>145</v>
      </c>
      <c r="E22" s="209">
        <f>+E20+39</f>
        <v>131</v>
      </c>
    </row>
    <row r="23" spans="1:5">
      <c r="A23" s="170" t="s">
        <v>49</v>
      </c>
      <c r="B23" s="207" t="s">
        <v>360</v>
      </c>
      <c r="C23" s="207" t="s">
        <v>41</v>
      </c>
      <c r="D23" s="209">
        <f>+D20+39</f>
        <v>145</v>
      </c>
      <c r="E23" s="209">
        <f>+E20+39</f>
        <v>131</v>
      </c>
    </row>
    <row r="24" spans="1:5">
      <c r="A24" s="168" t="s">
        <v>49</v>
      </c>
      <c r="B24" s="168" t="s">
        <v>360</v>
      </c>
      <c r="C24" s="168" t="s">
        <v>42</v>
      </c>
      <c r="D24" s="204">
        <f>+D20+10</f>
        <v>116</v>
      </c>
      <c r="E24" s="204">
        <f>+E20+10</f>
        <v>102</v>
      </c>
    </row>
    <row r="25" spans="1:5">
      <c r="A25" s="167" t="s">
        <v>44</v>
      </c>
      <c r="B25" s="167" t="s">
        <v>355</v>
      </c>
      <c r="C25" s="207" t="s">
        <v>38</v>
      </c>
      <c r="D25" s="209">
        <v>115</v>
      </c>
      <c r="E25" s="209">
        <v>101</v>
      </c>
    </row>
    <row r="26" spans="1:5">
      <c r="A26" s="170" t="s">
        <v>45</v>
      </c>
      <c r="B26" s="207" t="s">
        <v>355</v>
      </c>
      <c r="C26" s="207" t="s">
        <v>39</v>
      </c>
      <c r="D26" s="209">
        <f>+D25</f>
        <v>115</v>
      </c>
      <c r="E26" s="209">
        <f>+E25</f>
        <v>101</v>
      </c>
    </row>
    <row r="27" spans="1:5">
      <c r="A27" s="170" t="s">
        <v>44</v>
      </c>
      <c r="B27" s="207" t="s">
        <v>355</v>
      </c>
      <c r="C27" s="207" t="s">
        <v>40</v>
      </c>
      <c r="D27" s="209">
        <f>+D25+39</f>
        <v>154</v>
      </c>
      <c r="E27" s="209">
        <f>+E25+39</f>
        <v>140</v>
      </c>
    </row>
    <row r="28" spans="1:5">
      <c r="A28" s="170" t="s">
        <v>44</v>
      </c>
      <c r="B28" s="207" t="s">
        <v>355</v>
      </c>
      <c r="C28" s="207" t="s">
        <v>41</v>
      </c>
      <c r="D28" s="209">
        <f>+D25+39</f>
        <v>154</v>
      </c>
      <c r="E28" s="209">
        <f>+E25+39</f>
        <v>140</v>
      </c>
    </row>
    <row r="29" spans="1:5" ht="14.3">
      <c r="A29" s="168" t="s">
        <v>44</v>
      </c>
      <c r="B29" s="168" t="s">
        <v>355</v>
      </c>
      <c r="C29" s="171" t="s">
        <v>42</v>
      </c>
      <c r="D29" s="204">
        <f>+D25+10</f>
        <v>125</v>
      </c>
      <c r="E29" s="204">
        <f>+E25+10</f>
        <v>111</v>
      </c>
    </row>
    <row r="30" spans="1:5">
      <c r="A30" s="167" t="s">
        <v>44</v>
      </c>
      <c r="B30" s="167" t="s">
        <v>356</v>
      </c>
      <c r="C30" s="207" t="s">
        <v>38</v>
      </c>
      <c r="D30" s="209">
        <v>123</v>
      </c>
      <c r="E30" s="209">
        <v>109</v>
      </c>
    </row>
    <row r="31" spans="1:5">
      <c r="A31" s="170" t="s">
        <v>45</v>
      </c>
      <c r="B31" s="207" t="s">
        <v>356</v>
      </c>
      <c r="C31" s="207" t="s">
        <v>39</v>
      </c>
      <c r="D31" s="209">
        <f>+D30</f>
        <v>123</v>
      </c>
      <c r="E31" s="209">
        <f>+E30</f>
        <v>109</v>
      </c>
    </row>
    <row r="32" spans="1:5">
      <c r="A32" s="170" t="s">
        <v>44</v>
      </c>
      <c r="B32" s="207" t="s">
        <v>356</v>
      </c>
      <c r="C32" s="207" t="s">
        <v>40</v>
      </c>
      <c r="D32" s="209">
        <f>+D30+39</f>
        <v>162</v>
      </c>
      <c r="E32" s="209">
        <f>+E30+39</f>
        <v>148</v>
      </c>
    </row>
    <row r="33" spans="1:5">
      <c r="A33" s="170" t="s">
        <v>44</v>
      </c>
      <c r="B33" s="207" t="s">
        <v>356</v>
      </c>
      <c r="C33" s="207" t="s">
        <v>41</v>
      </c>
      <c r="D33" s="209">
        <f>+D30+39</f>
        <v>162</v>
      </c>
      <c r="E33" s="209">
        <f>+E30+39</f>
        <v>148</v>
      </c>
    </row>
    <row r="34" spans="1:5" ht="14.3">
      <c r="A34" s="168" t="s">
        <v>44</v>
      </c>
      <c r="B34" s="168" t="s">
        <v>356</v>
      </c>
      <c r="C34" s="171" t="s">
        <v>42</v>
      </c>
      <c r="D34" s="204">
        <f>+D30+10</f>
        <v>133</v>
      </c>
      <c r="E34" s="204">
        <f>+E30+10</f>
        <v>119</v>
      </c>
    </row>
    <row r="35" spans="1:5">
      <c r="A35" s="167" t="s">
        <v>47</v>
      </c>
      <c r="B35" s="167" t="s">
        <v>361</v>
      </c>
      <c r="C35" s="167" t="s">
        <v>38</v>
      </c>
      <c r="D35" s="209">
        <v>136</v>
      </c>
      <c r="E35" s="209">
        <v>122</v>
      </c>
    </row>
    <row r="36" spans="1:5">
      <c r="A36" s="170" t="s">
        <v>47</v>
      </c>
      <c r="B36" s="207" t="s">
        <v>361</v>
      </c>
      <c r="C36" s="207" t="s">
        <v>39</v>
      </c>
      <c r="D36" s="209">
        <f>+D35</f>
        <v>136</v>
      </c>
      <c r="E36" s="209">
        <f>+E35</f>
        <v>122</v>
      </c>
    </row>
    <row r="37" spans="1:5">
      <c r="A37" s="170" t="s">
        <v>47</v>
      </c>
      <c r="B37" s="207" t="s">
        <v>361</v>
      </c>
      <c r="C37" s="207" t="s">
        <v>40</v>
      </c>
      <c r="D37" s="209">
        <f>+D35+39</f>
        <v>175</v>
      </c>
      <c r="E37" s="209">
        <f>+E35+39</f>
        <v>161</v>
      </c>
    </row>
    <row r="38" spans="1:5">
      <c r="A38" s="170" t="s">
        <v>47</v>
      </c>
      <c r="B38" s="207" t="s">
        <v>361</v>
      </c>
      <c r="C38" s="207" t="s">
        <v>41</v>
      </c>
      <c r="D38" s="209">
        <f>+D35+39</f>
        <v>175</v>
      </c>
      <c r="E38" s="209">
        <f>+E35+39</f>
        <v>161</v>
      </c>
    </row>
    <row r="39" spans="1:5">
      <c r="A39" s="168" t="s">
        <v>47</v>
      </c>
      <c r="B39" s="168" t="s">
        <v>361</v>
      </c>
      <c r="C39" s="168" t="s">
        <v>42</v>
      </c>
      <c r="D39" s="204">
        <f>+D35+10</f>
        <v>146</v>
      </c>
      <c r="E39" s="204">
        <f>+E35+10</f>
        <v>132</v>
      </c>
    </row>
    <row r="41" spans="1:5" ht="14.3">
      <c r="A41" s="29" t="s">
        <v>312</v>
      </c>
      <c r="D41" s="1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/>
  </sheetViews>
  <sheetFormatPr defaultRowHeight="12.9"/>
  <cols>
    <col min="1" max="1" width="14.375" style="1" customWidth="1"/>
    <col min="2" max="2" width="16.25" style="1" customWidth="1"/>
    <col min="3" max="3" width="19" style="1" customWidth="1"/>
    <col min="4" max="4" width="10.75" style="34" customWidth="1"/>
    <col min="5" max="6" width="10.75" style="1" customWidth="1"/>
    <col min="7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2" spans="1:5">
      <c r="A2" s="1" t="s">
        <v>20</v>
      </c>
      <c r="B2" s="1" t="s">
        <v>21</v>
      </c>
    </row>
    <row r="3" spans="1:5">
      <c r="A3" s="1" t="s">
        <v>22</v>
      </c>
      <c r="B3" s="1" t="s">
        <v>229</v>
      </c>
    </row>
    <row r="4" spans="1:5">
      <c r="A4" s="1" t="s">
        <v>23</v>
      </c>
      <c r="B4" s="1" t="s">
        <v>357</v>
      </c>
    </row>
    <row r="5" spans="1:5">
      <c r="A5" s="1" t="s">
        <v>24</v>
      </c>
      <c r="B5" s="1" t="s">
        <v>25</v>
      </c>
    </row>
    <row r="6" spans="1:5">
      <c r="A6" s="1" t="s">
        <v>26</v>
      </c>
      <c r="B6" s="1" t="s">
        <v>27</v>
      </c>
    </row>
    <row r="7" spans="1:5">
      <c r="A7" s="1" t="s">
        <v>28</v>
      </c>
      <c r="B7" s="1" t="s">
        <v>166</v>
      </c>
    </row>
    <row r="8" spans="1:5">
      <c r="A8" s="1" t="s">
        <v>29</v>
      </c>
      <c r="B8" s="1" t="s">
        <v>30</v>
      </c>
    </row>
    <row r="9" spans="1:5" ht="14.3">
      <c r="A9" s="1" t="s">
        <v>31</v>
      </c>
      <c r="B9" s="29" t="s">
        <v>32</v>
      </c>
    </row>
    <row r="10" spans="1:5">
      <c r="A10" s="1" t="s">
        <v>33</v>
      </c>
      <c r="B10" s="1" t="s">
        <v>34</v>
      </c>
    </row>
    <row r="12" spans="1:5">
      <c r="A12" s="158" t="s">
        <v>35</v>
      </c>
      <c r="B12" s="124" t="s">
        <v>36</v>
      </c>
      <c r="C12" s="124" t="s">
        <v>37</v>
      </c>
      <c r="D12" s="164">
        <v>44743</v>
      </c>
      <c r="E12" s="164">
        <v>44805</v>
      </c>
    </row>
    <row r="13" spans="1:5">
      <c r="A13" s="170"/>
      <c r="B13" s="159"/>
      <c r="C13" s="159"/>
      <c r="D13" s="166">
        <v>44804</v>
      </c>
      <c r="E13" s="166">
        <v>44865</v>
      </c>
    </row>
    <row r="14" spans="1:5">
      <c r="A14" s="167" t="s">
        <v>44</v>
      </c>
      <c r="B14" s="167" t="s">
        <v>321</v>
      </c>
      <c r="C14" s="167" t="s">
        <v>38</v>
      </c>
      <c r="D14" s="209">
        <v>95</v>
      </c>
      <c r="E14" s="209">
        <v>81</v>
      </c>
    </row>
    <row r="15" spans="1:5">
      <c r="A15" s="170" t="s">
        <v>45</v>
      </c>
      <c r="B15" s="207" t="s">
        <v>321</v>
      </c>
      <c r="C15" s="207" t="s">
        <v>39</v>
      </c>
      <c r="D15" s="209">
        <f>+D14</f>
        <v>95</v>
      </c>
      <c r="E15" s="209">
        <f>+E14</f>
        <v>81</v>
      </c>
    </row>
    <row r="16" spans="1:5">
      <c r="A16" s="170" t="s">
        <v>44</v>
      </c>
      <c r="B16" s="207" t="s">
        <v>321</v>
      </c>
      <c r="C16" s="207" t="s">
        <v>40</v>
      </c>
      <c r="D16" s="209">
        <f>+D14+39</f>
        <v>134</v>
      </c>
      <c r="E16" s="209">
        <f>+E14+39</f>
        <v>120</v>
      </c>
    </row>
    <row r="17" spans="1:5">
      <c r="A17" s="170" t="s">
        <v>44</v>
      </c>
      <c r="B17" s="207" t="s">
        <v>321</v>
      </c>
      <c r="C17" s="207" t="s">
        <v>41</v>
      </c>
      <c r="D17" s="209">
        <f>+D14+39</f>
        <v>134</v>
      </c>
      <c r="E17" s="209">
        <f>+E14+39</f>
        <v>120</v>
      </c>
    </row>
    <row r="18" spans="1:5">
      <c r="A18" s="170" t="s">
        <v>44</v>
      </c>
      <c r="B18" s="207" t="s">
        <v>321</v>
      </c>
      <c r="C18" s="168" t="s">
        <v>42</v>
      </c>
      <c r="D18" s="204">
        <f>+D14+10</f>
        <v>105</v>
      </c>
      <c r="E18" s="204">
        <f>+E14+10</f>
        <v>91</v>
      </c>
    </row>
    <row r="19" spans="1:5">
      <c r="A19" s="167" t="s">
        <v>49</v>
      </c>
      <c r="B19" s="167" t="s">
        <v>244</v>
      </c>
      <c r="C19" s="167" t="s">
        <v>38</v>
      </c>
      <c r="D19" s="209">
        <v>109</v>
      </c>
      <c r="E19" s="209">
        <v>95</v>
      </c>
    </row>
    <row r="20" spans="1:5">
      <c r="A20" s="170" t="s">
        <v>49</v>
      </c>
      <c r="B20" s="207" t="s">
        <v>244</v>
      </c>
      <c r="C20" s="207" t="s">
        <v>39</v>
      </c>
      <c r="D20" s="209">
        <f>+D19</f>
        <v>109</v>
      </c>
      <c r="E20" s="209">
        <f>+E19</f>
        <v>95</v>
      </c>
    </row>
    <row r="21" spans="1:5">
      <c r="A21" s="170" t="s">
        <v>49</v>
      </c>
      <c r="B21" s="207" t="s">
        <v>244</v>
      </c>
      <c r="C21" s="207" t="s">
        <v>40</v>
      </c>
      <c r="D21" s="209">
        <f>+D19+39</f>
        <v>148</v>
      </c>
      <c r="E21" s="209">
        <f>+E19+39</f>
        <v>134</v>
      </c>
    </row>
    <row r="22" spans="1:5">
      <c r="A22" s="170" t="s">
        <v>49</v>
      </c>
      <c r="B22" s="207" t="s">
        <v>244</v>
      </c>
      <c r="C22" s="207" t="s">
        <v>41</v>
      </c>
      <c r="D22" s="209">
        <f>+D19+39</f>
        <v>148</v>
      </c>
      <c r="E22" s="209">
        <f>+E19+39</f>
        <v>134</v>
      </c>
    </row>
    <row r="23" spans="1:5">
      <c r="A23" s="165" t="s">
        <v>49</v>
      </c>
      <c r="B23" s="168" t="s">
        <v>244</v>
      </c>
      <c r="C23" s="168" t="s">
        <v>42</v>
      </c>
      <c r="D23" s="204">
        <f>+D19+10</f>
        <v>119</v>
      </c>
      <c r="E23" s="204">
        <f>+E19+10</f>
        <v>105</v>
      </c>
    </row>
    <row r="24" spans="1:5">
      <c r="A24" s="167" t="s">
        <v>47</v>
      </c>
      <c r="B24" s="167" t="s">
        <v>194</v>
      </c>
      <c r="C24" s="167" t="s">
        <v>38</v>
      </c>
      <c r="D24" s="209">
        <v>138</v>
      </c>
      <c r="E24" s="209">
        <v>124</v>
      </c>
    </row>
    <row r="25" spans="1:5">
      <c r="A25" s="170" t="s">
        <v>47</v>
      </c>
      <c r="B25" s="207" t="s">
        <v>194</v>
      </c>
      <c r="C25" s="207" t="s">
        <v>39</v>
      </c>
      <c r="D25" s="209">
        <f>+D24</f>
        <v>138</v>
      </c>
      <c r="E25" s="209">
        <f>+E24</f>
        <v>124</v>
      </c>
    </row>
    <row r="26" spans="1:5">
      <c r="A26" s="170" t="s">
        <v>47</v>
      </c>
      <c r="B26" s="207" t="s">
        <v>194</v>
      </c>
      <c r="C26" s="207" t="s">
        <v>40</v>
      </c>
      <c r="D26" s="209">
        <f>+D24+39</f>
        <v>177</v>
      </c>
      <c r="E26" s="209">
        <f>+E24+39</f>
        <v>163</v>
      </c>
    </row>
    <row r="27" spans="1:5">
      <c r="A27" s="170" t="s">
        <v>47</v>
      </c>
      <c r="B27" s="207" t="s">
        <v>194</v>
      </c>
      <c r="C27" s="207" t="s">
        <v>41</v>
      </c>
      <c r="D27" s="209">
        <f>+D24+39</f>
        <v>177</v>
      </c>
      <c r="E27" s="209">
        <f>+E24+39</f>
        <v>163</v>
      </c>
    </row>
    <row r="28" spans="1:5">
      <c r="A28" s="168" t="s">
        <v>47</v>
      </c>
      <c r="B28" s="168" t="s">
        <v>194</v>
      </c>
      <c r="C28" s="168" t="s">
        <v>42</v>
      </c>
      <c r="D28" s="204">
        <f>+D24+10</f>
        <v>148</v>
      </c>
      <c r="E28" s="204">
        <f>+E24+10</f>
        <v>134</v>
      </c>
    </row>
    <row r="29" spans="1:5">
      <c r="A29" s="167" t="s">
        <v>47</v>
      </c>
      <c r="B29" s="167" t="s">
        <v>315</v>
      </c>
      <c r="C29" s="167" t="s">
        <v>365</v>
      </c>
      <c r="D29" s="201">
        <v>210</v>
      </c>
      <c r="E29" s="201">
        <v>196</v>
      </c>
    </row>
    <row r="30" spans="1:5">
      <c r="A30" s="170" t="s">
        <v>47</v>
      </c>
      <c r="B30" s="207" t="s">
        <v>315</v>
      </c>
      <c r="C30" s="207" t="s">
        <v>40</v>
      </c>
      <c r="D30" s="209">
        <f>+D29</f>
        <v>210</v>
      </c>
      <c r="E30" s="209">
        <f>+E29</f>
        <v>196</v>
      </c>
    </row>
    <row r="31" spans="1:5">
      <c r="A31" s="170" t="s">
        <v>47</v>
      </c>
      <c r="B31" s="207" t="s">
        <v>315</v>
      </c>
      <c r="C31" s="207" t="s">
        <v>41</v>
      </c>
      <c r="D31" s="209">
        <f>+D29+39</f>
        <v>249</v>
      </c>
      <c r="E31" s="209">
        <f>+E29+39</f>
        <v>235</v>
      </c>
    </row>
    <row r="32" spans="1:5">
      <c r="A32" s="165" t="s">
        <v>47</v>
      </c>
      <c r="B32" s="168" t="s">
        <v>194</v>
      </c>
      <c r="C32" s="168" t="s">
        <v>42</v>
      </c>
      <c r="D32" s="204">
        <f>+D29+10</f>
        <v>220</v>
      </c>
      <c r="E32" s="204">
        <f>+E29+10</f>
        <v>206</v>
      </c>
    </row>
    <row r="34" spans="1:1" s="1" customFormat="1" ht="14.3">
      <c r="A34" s="29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D49"/>
  <sheetViews>
    <sheetView workbookViewId="0">
      <selection activeCell="G10" sqref="G10"/>
    </sheetView>
  </sheetViews>
  <sheetFormatPr defaultColWidth="9.125" defaultRowHeight="12.9"/>
  <cols>
    <col min="1" max="1" width="16.375" style="1" customWidth="1"/>
    <col min="2" max="2" width="20.125" style="1" customWidth="1"/>
    <col min="3" max="3" width="20.625" style="1" customWidth="1"/>
    <col min="4" max="7" width="11.75" style="1" customWidth="1"/>
    <col min="8" max="16384" width="9.125" style="1"/>
  </cols>
  <sheetData>
    <row r="2" spans="1:4">
      <c r="A2" s="1" t="s">
        <v>20</v>
      </c>
      <c r="B2" s="1" t="s">
        <v>21</v>
      </c>
    </row>
    <row r="3" spans="1:4">
      <c r="A3" s="1" t="s">
        <v>22</v>
      </c>
      <c r="B3" s="1" t="s">
        <v>48</v>
      </c>
    </row>
    <row r="4" spans="1:4">
      <c r="A4" s="1" t="s">
        <v>23</v>
      </c>
      <c r="B4" s="1" t="s">
        <v>402</v>
      </c>
    </row>
    <row r="5" spans="1:4">
      <c r="A5" s="1" t="s">
        <v>24</v>
      </c>
      <c r="B5" s="1" t="s">
        <v>25</v>
      </c>
    </row>
    <row r="6" spans="1:4">
      <c r="A6" s="1" t="s">
        <v>26</v>
      </c>
      <c r="B6" s="1" t="s">
        <v>27</v>
      </c>
    </row>
    <row r="7" spans="1:4">
      <c r="A7" s="1" t="s">
        <v>28</v>
      </c>
      <c r="B7" s="1" t="s">
        <v>914</v>
      </c>
    </row>
    <row r="8" spans="1:4">
      <c r="A8" s="1" t="s">
        <v>29</v>
      </c>
      <c r="B8" s="1" t="s">
        <v>30</v>
      </c>
    </row>
    <row r="9" spans="1:4" ht="14.3">
      <c r="A9" s="1" t="s">
        <v>31</v>
      </c>
      <c r="B9" s="29" t="s">
        <v>32</v>
      </c>
    </row>
    <row r="10" spans="1:4">
      <c r="A10" s="1" t="s">
        <v>33</v>
      </c>
      <c r="B10" s="1" t="s">
        <v>34</v>
      </c>
    </row>
    <row r="12" spans="1:4" ht="14.3">
      <c r="A12" s="780" t="s">
        <v>35</v>
      </c>
      <c r="B12" s="564" t="s">
        <v>36</v>
      </c>
      <c r="C12" s="564" t="s">
        <v>37</v>
      </c>
      <c r="D12" s="783">
        <v>45397</v>
      </c>
    </row>
    <row r="13" spans="1:4" ht="14.3">
      <c r="A13" s="170"/>
      <c r="B13" s="159"/>
      <c r="C13" s="159"/>
      <c r="D13" s="241">
        <v>45443</v>
      </c>
    </row>
    <row r="14" spans="1:4" ht="14.3">
      <c r="A14" s="478" t="s">
        <v>44</v>
      </c>
      <c r="B14" s="478" t="s">
        <v>797</v>
      </c>
      <c r="C14" s="478" t="s">
        <v>38</v>
      </c>
      <c r="D14" s="784">
        <v>116</v>
      </c>
    </row>
    <row r="15" spans="1:4" ht="14.3">
      <c r="A15" s="553" t="s">
        <v>45</v>
      </c>
      <c r="B15" s="553" t="s">
        <v>797</v>
      </c>
      <c r="C15" s="553" t="s">
        <v>39</v>
      </c>
      <c r="D15" s="555">
        <f>+D14</f>
        <v>116</v>
      </c>
    </row>
    <row r="16" spans="1:4">
      <c r="A16" s="553" t="s">
        <v>44</v>
      </c>
      <c r="B16" s="553" t="s">
        <v>797</v>
      </c>
      <c r="C16" s="553" t="s">
        <v>40</v>
      </c>
      <c r="D16" s="554">
        <f>+D14+68</f>
        <v>184</v>
      </c>
    </row>
    <row r="17" spans="1:4">
      <c r="A17" s="553" t="s">
        <v>44</v>
      </c>
      <c r="B17" s="553" t="s">
        <v>797</v>
      </c>
      <c r="C17" s="553" t="s">
        <v>41</v>
      </c>
      <c r="D17" s="554">
        <f>+D14+46</f>
        <v>162</v>
      </c>
    </row>
    <row r="18" spans="1:4" ht="14.3">
      <c r="A18" s="238" t="s">
        <v>44</v>
      </c>
      <c r="B18" s="238" t="s">
        <v>797</v>
      </c>
      <c r="C18" s="553" t="s">
        <v>42</v>
      </c>
      <c r="D18" s="240">
        <f>+D14+15</f>
        <v>131</v>
      </c>
    </row>
    <row r="19" spans="1:4" ht="14.3">
      <c r="A19" s="478" t="s">
        <v>44</v>
      </c>
      <c r="B19" s="1" t="s">
        <v>403</v>
      </c>
      <c r="C19" s="478" t="s">
        <v>38</v>
      </c>
      <c r="D19" s="555">
        <v>131</v>
      </c>
    </row>
    <row r="20" spans="1:4" ht="14.3">
      <c r="A20" s="553" t="s">
        <v>45</v>
      </c>
      <c r="B20" s="1" t="s">
        <v>403</v>
      </c>
      <c r="C20" s="553" t="s">
        <v>39</v>
      </c>
      <c r="D20" s="555">
        <f>+D19</f>
        <v>131</v>
      </c>
    </row>
    <row r="21" spans="1:4">
      <c r="A21" s="553" t="s">
        <v>44</v>
      </c>
      <c r="B21" s="1" t="s">
        <v>403</v>
      </c>
      <c r="C21" s="553" t="s">
        <v>40</v>
      </c>
      <c r="D21" s="554">
        <f>+D19+68</f>
        <v>199</v>
      </c>
    </row>
    <row r="22" spans="1:4">
      <c r="A22" s="553" t="s">
        <v>44</v>
      </c>
      <c r="B22" s="1" t="s">
        <v>403</v>
      </c>
      <c r="C22" s="553" t="s">
        <v>41</v>
      </c>
      <c r="D22" s="554">
        <f>+D19+46</f>
        <v>177</v>
      </c>
    </row>
    <row r="23" spans="1:4" ht="14.3">
      <c r="A23" s="238" t="s">
        <v>44</v>
      </c>
      <c r="B23" s="238" t="s">
        <v>403</v>
      </c>
      <c r="C23" s="553" t="s">
        <v>42</v>
      </c>
      <c r="D23" s="240">
        <f>+D19+15</f>
        <v>146</v>
      </c>
    </row>
    <row r="24" spans="1:4" ht="14.3">
      <c r="A24" s="478" t="s">
        <v>44</v>
      </c>
      <c r="B24" s="1" t="s">
        <v>798</v>
      </c>
      <c r="C24" s="478" t="s">
        <v>38</v>
      </c>
      <c r="D24" s="784">
        <v>147</v>
      </c>
    </row>
    <row r="25" spans="1:4" ht="14.3">
      <c r="A25" s="553" t="s">
        <v>45</v>
      </c>
      <c r="B25" s="1" t="s">
        <v>798</v>
      </c>
      <c r="C25" s="553" t="s">
        <v>39</v>
      </c>
      <c r="D25" s="555">
        <f>+D24</f>
        <v>147</v>
      </c>
    </row>
    <row r="26" spans="1:4">
      <c r="A26" s="553" t="s">
        <v>44</v>
      </c>
      <c r="B26" s="1" t="s">
        <v>798</v>
      </c>
      <c r="C26" s="553" t="s">
        <v>40</v>
      </c>
      <c r="D26" s="554">
        <f>+D24+68</f>
        <v>215</v>
      </c>
    </row>
    <row r="27" spans="1:4">
      <c r="A27" s="553" t="s">
        <v>44</v>
      </c>
      <c r="B27" s="1" t="s">
        <v>798</v>
      </c>
      <c r="C27" s="553" t="s">
        <v>41</v>
      </c>
      <c r="D27" s="554">
        <f>+D24+46</f>
        <v>193</v>
      </c>
    </row>
    <row r="28" spans="1:4" ht="14.3">
      <c r="A28" s="238" t="s">
        <v>44</v>
      </c>
      <c r="B28" s="238" t="s">
        <v>798</v>
      </c>
      <c r="C28" s="553" t="s">
        <v>42</v>
      </c>
      <c r="D28" s="240">
        <f>+D24+15</f>
        <v>162</v>
      </c>
    </row>
    <row r="29" spans="1:4" ht="14.3">
      <c r="A29" s="478" t="s">
        <v>44</v>
      </c>
      <c r="B29" s="1" t="s">
        <v>799</v>
      </c>
      <c r="C29" s="478" t="s">
        <v>38</v>
      </c>
      <c r="D29" s="784">
        <v>161</v>
      </c>
    </row>
    <row r="30" spans="1:4" ht="14.3">
      <c r="A30" s="553" t="s">
        <v>45</v>
      </c>
      <c r="B30" s="1" t="s">
        <v>799</v>
      </c>
      <c r="C30" s="553" t="s">
        <v>39</v>
      </c>
      <c r="D30" s="555">
        <f>+D29</f>
        <v>161</v>
      </c>
    </row>
    <row r="31" spans="1:4">
      <c r="A31" s="553" t="s">
        <v>44</v>
      </c>
      <c r="B31" s="1" t="s">
        <v>799</v>
      </c>
      <c r="C31" s="553" t="s">
        <v>40</v>
      </c>
      <c r="D31" s="554">
        <f>+D29+68</f>
        <v>229</v>
      </c>
    </row>
    <row r="32" spans="1:4">
      <c r="A32" s="553" t="s">
        <v>44</v>
      </c>
      <c r="B32" s="1" t="s">
        <v>799</v>
      </c>
      <c r="C32" s="553" t="s">
        <v>41</v>
      </c>
      <c r="D32" s="554">
        <f>+D29+46</f>
        <v>207</v>
      </c>
    </row>
    <row r="33" spans="1:4" ht="14.3">
      <c r="A33" s="238" t="s">
        <v>44</v>
      </c>
      <c r="B33" s="238" t="s">
        <v>799</v>
      </c>
      <c r="C33" s="238" t="s">
        <v>42</v>
      </c>
      <c r="D33" s="240">
        <f>+D29+15</f>
        <v>176</v>
      </c>
    </row>
    <row r="34" spans="1:4" ht="14.3">
      <c r="A34" s="478" t="s">
        <v>44</v>
      </c>
      <c r="B34" s="1" t="s">
        <v>969</v>
      </c>
      <c r="C34" s="478" t="s">
        <v>38</v>
      </c>
      <c r="D34" s="784">
        <v>186</v>
      </c>
    </row>
    <row r="35" spans="1:4" ht="14.3">
      <c r="A35" s="553" t="s">
        <v>45</v>
      </c>
      <c r="B35" s="1" t="s">
        <v>969</v>
      </c>
      <c r="C35" s="553" t="s">
        <v>39</v>
      </c>
      <c r="D35" s="555">
        <f>+D34</f>
        <v>186</v>
      </c>
    </row>
    <row r="36" spans="1:4">
      <c r="A36" s="553" t="s">
        <v>44</v>
      </c>
      <c r="B36" s="1" t="s">
        <v>969</v>
      </c>
      <c r="C36" s="553" t="s">
        <v>40</v>
      </c>
      <c r="D36" s="554">
        <f>+D34+68</f>
        <v>254</v>
      </c>
    </row>
    <row r="37" spans="1:4">
      <c r="A37" s="553" t="s">
        <v>44</v>
      </c>
      <c r="B37" s="1" t="s">
        <v>969</v>
      </c>
      <c r="C37" s="553" t="s">
        <v>41</v>
      </c>
      <c r="D37" s="554">
        <f>+D34+46</f>
        <v>232</v>
      </c>
    </row>
    <row r="38" spans="1:4" ht="14.3">
      <c r="A38" s="238" t="s">
        <v>44</v>
      </c>
      <c r="B38" s="238" t="s">
        <v>969</v>
      </c>
      <c r="C38" s="238" t="s">
        <v>42</v>
      </c>
      <c r="D38" s="240">
        <f>+D34+15</f>
        <v>201</v>
      </c>
    </row>
    <row r="39" spans="1:4" ht="16.3">
      <c r="A39" s="1152"/>
    </row>
    <row r="40" spans="1:4" ht="16.3">
      <c r="A40" s="1153" t="s">
        <v>970</v>
      </c>
    </row>
    <row r="41" spans="1:4" ht="16.3">
      <c r="A41" s="557" t="s">
        <v>971</v>
      </c>
    </row>
    <row r="42" spans="1:4" ht="16.3">
      <c r="A42" s="557" t="s">
        <v>1032</v>
      </c>
    </row>
    <row r="43" spans="1:4" ht="16.3">
      <c r="A43" s="557" t="s">
        <v>800</v>
      </c>
    </row>
    <row r="44" spans="1:4" ht="16.3">
      <c r="A44" s="557" t="s">
        <v>973</v>
      </c>
    </row>
    <row r="45" spans="1:4" ht="16.3">
      <c r="A45" s="557" t="s">
        <v>801</v>
      </c>
    </row>
    <row r="46" spans="1:4" ht="16.3">
      <c r="A46" s="557" t="s">
        <v>802</v>
      </c>
    </row>
    <row r="47" spans="1:4" ht="16.3">
      <c r="A47" s="557" t="s">
        <v>803</v>
      </c>
    </row>
    <row r="49" spans="1:2" ht="14.3">
      <c r="A49" s="364" t="s">
        <v>1031</v>
      </c>
      <c r="B49" s="365"/>
    </row>
  </sheetData>
  <pageMargins left="0.7" right="0.7" top="0.75" bottom="0.75" header="0.3" footer="0.3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D12" sqref="D12:D19"/>
    </sheetView>
  </sheetViews>
  <sheetFormatPr defaultRowHeight="12.9"/>
  <cols>
    <col min="1" max="1" width="14.375" style="1" customWidth="1"/>
    <col min="2" max="2" width="24.875" style="1" customWidth="1"/>
    <col min="3" max="3" width="19" style="1" customWidth="1"/>
    <col min="4" max="4" width="10.75" style="34" customWidth="1"/>
    <col min="5" max="6" width="10.75" style="1" customWidth="1"/>
    <col min="7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2" spans="1:5">
      <c r="A2" s="1" t="s">
        <v>20</v>
      </c>
      <c r="B2" s="1" t="s">
        <v>21</v>
      </c>
    </row>
    <row r="3" spans="1:5">
      <c r="A3" s="1" t="s">
        <v>22</v>
      </c>
      <c r="B3" s="1" t="s">
        <v>229</v>
      </c>
    </row>
    <row r="4" spans="1:5">
      <c r="A4" s="1" t="s">
        <v>23</v>
      </c>
      <c r="B4" s="1" t="s">
        <v>358</v>
      </c>
    </row>
    <row r="5" spans="1:5">
      <c r="A5" s="1" t="s">
        <v>24</v>
      </c>
      <c r="B5" s="1" t="s">
        <v>25</v>
      </c>
    </row>
    <row r="6" spans="1:5">
      <c r="A6" s="1" t="s">
        <v>26</v>
      </c>
      <c r="B6" s="1" t="s">
        <v>27</v>
      </c>
    </row>
    <row r="7" spans="1:5">
      <c r="A7" s="1" t="s">
        <v>28</v>
      </c>
      <c r="B7" s="1" t="s">
        <v>166</v>
      </c>
    </row>
    <row r="8" spans="1:5">
      <c r="A8" s="1" t="s">
        <v>29</v>
      </c>
      <c r="B8" s="1" t="s">
        <v>30</v>
      </c>
    </row>
    <row r="9" spans="1:5" ht="14.3">
      <c r="A9" s="1" t="s">
        <v>31</v>
      </c>
      <c r="B9" s="29" t="s">
        <v>32</v>
      </c>
    </row>
    <row r="10" spans="1:5">
      <c r="A10" s="1" t="s">
        <v>33</v>
      </c>
      <c r="B10" s="1" t="s">
        <v>34</v>
      </c>
    </row>
    <row r="12" spans="1:5">
      <c r="A12" s="158" t="s">
        <v>35</v>
      </c>
      <c r="B12" s="124" t="s">
        <v>36</v>
      </c>
      <c r="C12" s="124" t="s">
        <v>37</v>
      </c>
      <c r="D12" s="164">
        <v>44743</v>
      </c>
      <c r="E12" s="164">
        <v>44805</v>
      </c>
    </row>
    <row r="13" spans="1:5">
      <c r="A13" s="170"/>
      <c r="B13" s="159"/>
      <c r="C13" s="159"/>
      <c r="D13" s="166">
        <v>44804</v>
      </c>
      <c r="E13" s="166">
        <v>44865</v>
      </c>
    </row>
    <row r="14" spans="1:5">
      <c r="A14" s="167" t="s">
        <v>44</v>
      </c>
      <c r="B14" s="167" t="s">
        <v>366</v>
      </c>
      <c r="C14" s="167" t="s">
        <v>38</v>
      </c>
      <c r="D14" s="201">
        <v>92</v>
      </c>
      <c r="E14" s="201">
        <v>78</v>
      </c>
    </row>
    <row r="15" spans="1:5">
      <c r="A15" s="170" t="s">
        <v>45</v>
      </c>
      <c r="B15" s="207" t="s">
        <v>366</v>
      </c>
      <c r="C15" s="207" t="s">
        <v>39</v>
      </c>
      <c r="D15" s="209">
        <f>+D14</f>
        <v>92</v>
      </c>
      <c r="E15" s="209">
        <f>+E14</f>
        <v>78</v>
      </c>
    </row>
    <row r="16" spans="1:5">
      <c r="A16" s="170" t="s">
        <v>44</v>
      </c>
      <c r="B16" s="207" t="s">
        <v>366</v>
      </c>
      <c r="C16" s="207" t="s">
        <v>40</v>
      </c>
      <c r="D16" s="204">
        <f>+D14+28</f>
        <v>120</v>
      </c>
      <c r="E16" s="204">
        <f>+E14+28</f>
        <v>106</v>
      </c>
    </row>
    <row r="17" spans="1:5">
      <c r="A17" s="167" t="s">
        <v>49</v>
      </c>
      <c r="B17" s="167" t="s">
        <v>171</v>
      </c>
      <c r="C17" s="167" t="s">
        <v>38</v>
      </c>
      <c r="D17" s="201">
        <v>106</v>
      </c>
      <c r="E17" s="201">
        <v>92</v>
      </c>
    </row>
    <row r="18" spans="1:5">
      <c r="A18" s="170" t="s">
        <v>49</v>
      </c>
      <c r="B18" s="207" t="s">
        <v>171</v>
      </c>
      <c r="C18" s="207" t="s">
        <v>39</v>
      </c>
      <c r="D18" s="209">
        <f>+D17</f>
        <v>106</v>
      </c>
      <c r="E18" s="209">
        <f>+E17</f>
        <v>92</v>
      </c>
    </row>
    <row r="19" spans="1:5">
      <c r="A19" s="165" t="s">
        <v>49</v>
      </c>
      <c r="B19" s="168" t="s">
        <v>171</v>
      </c>
      <c r="C19" s="168" t="s">
        <v>40</v>
      </c>
      <c r="D19" s="204">
        <f>+D17+28</f>
        <v>134</v>
      </c>
      <c r="E19" s="204">
        <f>+E17+28</f>
        <v>120</v>
      </c>
    </row>
    <row r="21" spans="1:5" ht="14.3">
      <c r="A21" s="29" t="s">
        <v>312</v>
      </c>
    </row>
    <row r="34" spans="4:4">
      <c r="D34" s="1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11" workbookViewId="0">
      <selection activeCell="D13" sqref="D13:D31"/>
    </sheetView>
  </sheetViews>
  <sheetFormatPr defaultRowHeight="12.9"/>
  <cols>
    <col min="1" max="1" width="16.25" style="1" customWidth="1"/>
    <col min="2" max="2" width="21.625" style="1" customWidth="1"/>
    <col min="3" max="3" width="20.25" style="1" customWidth="1"/>
    <col min="4" max="4" width="11.75" style="34" customWidth="1"/>
    <col min="5" max="7" width="11.75" style="1" customWidth="1"/>
    <col min="8" max="254" width="9.125" style="1"/>
    <col min="255" max="255" width="13.125" style="1" customWidth="1"/>
    <col min="256" max="256" width="20" style="1" customWidth="1"/>
    <col min="257" max="257" width="20.25" style="1" customWidth="1"/>
    <col min="258" max="258" width="11.25" style="1" customWidth="1"/>
    <col min="259" max="259" width="11.875" style="1" customWidth="1"/>
    <col min="260" max="261" width="12.375" style="1" customWidth="1"/>
    <col min="262" max="262" width="10.75" style="1" customWidth="1"/>
    <col min="263" max="510" width="9.125" style="1"/>
    <col min="511" max="511" width="13.125" style="1" customWidth="1"/>
    <col min="512" max="512" width="20" style="1" customWidth="1"/>
    <col min="513" max="513" width="20.25" style="1" customWidth="1"/>
    <col min="514" max="514" width="11.25" style="1" customWidth="1"/>
    <col min="515" max="515" width="11.875" style="1" customWidth="1"/>
    <col min="516" max="517" width="12.375" style="1" customWidth="1"/>
    <col min="518" max="518" width="10.75" style="1" customWidth="1"/>
    <col min="519" max="766" width="9.125" style="1"/>
    <col min="767" max="767" width="13.125" style="1" customWidth="1"/>
    <col min="768" max="768" width="20" style="1" customWidth="1"/>
    <col min="769" max="769" width="20.25" style="1" customWidth="1"/>
    <col min="770" max="770" width="11.25" style="1" customWidth="1"/>
    <col min="771" max="771" width="11.875" style="1" customWidth="1"/>
    <col min="772" max="773" width="12.375" style="1" customWidth="1"/>
    <col min="774" max="774" width="10.75" style="1" customWidth="1"/>
    <col min="775" max="1022" width="9.125" style="1"/>
    <col min="1023" max="1023" width="13.125" style="1" customWidth="1"/>
    <col min="1024" max="1024" width="20" style="1" customWidth="1"/>
    <col min="1025" max="1025" width="20.25" style="1" customWidth="1"/>
    <col min="1026" max="1026" width="11.25" style="1" customWidth="1"/>
    <col min="1027" max="1027" width="11.875" style="1" customWidth="1"/>
    <col min="1028" max="1029" width="12.375" style="1" customWidth="1"/>
    <col min="1030" max="1030" width="10.75" style="1" customWidth="1"/>
    <col min="1031" max="1278" width="9.125" style="1"/>
    <col min="1279" max="1279" width="13.125" style="1" customWidth="1"/>
    <col min="1280" max="1280" width="20" style="1" customWidth="1"/>
    <col min="1281" max="1281" width="20.25" style="1" customWidth="1"/>
    <col min="1282" max="1282" width="11.25" style="1" customWidth="1"/>
    <col min="1283" max="1283" width="11.875" style="1" customWidth="1"/>
    <col min="1284" max="1285" width="12.375" style="1" customWidth="1"/>
    <col min="1286" max="1286" width="10.75" style="1" customWidth="1"/>
    <col min="1287" max="1534" width="9.125" style="1"/>
    <col min="1535" max="1535" width="13.125" style="1" customWidth="1"/>
    <col min="1536" max="1536" width="20" style="1" customWidth="1"/>
    <col min="1537" max="1537" width="20.25" style="1" customWidth="1"/>
    <col min="1538" max="1538" width="11.25" style="1" customWidth="1"/>
    <col min="1539" max="1539" width="11.875" style="1" customWidth="1"/>
    <col min="1540" max="1541" width="12.375" style="1" customWidth="1"/>
    <col min="1542" max="1542" width="10.75" style="1" customWidth="1"/>
    <col min="1543" max="1790" width="9.125" style="1"/>
    <col min="1791" max="1791" width="13.125" style="1" customWidth="1"/>
    <col min="1792" max="1792" width="20" style="1" customWidth="1"/>
    <col min="1793" max="1793" width="20.25" style="1" customWidth="1"/>
    <col min="1794" max="1794" width="11.25" style="1" customWidth="1"/>
    <col min="1795" max="1795" width="11.875" style="1" customWidth="1"/>
    <col min="1796" max="1797" width="12.375" style="1" customWidth="1"/>
    <col min="1798" max="1798" width="10.75" style="1" customWidth="1"/>
    <col min="1799" max="2046" width="9.125" style="1"/>
    <col min="2047" max="2047" width="13.125" style="1" customWidth="1"/>
    <col min="2048" max="2048" width="20" style="1" customWidth="1"/>
    <col min="2049" max="2049" width="20.25" style="1" customWidth="1"/>
    <col min="2050" max="2050" width="11.25" style="1" customWidth="1"/>
    <col min="2051" max="2051" width="11.875" style="1" customWidth="1"/>
    <col min="2052" max="2053" width="12.375" style="1" customWidth="1"/>
    <col min="2054" max="2054" width="10.75" style="1" customWidth="1"/>
    <col min="2055" max="2302" width="9.125" style="1"/>
    <col min="2303" max="2303" width="13.125" style="1" customWidth="1"/>
    <col min="2304" max="2304" width="20" style="1" customWidth="1"/>
    <col min="2305" max="2305" width="20.25" style="1" customWidth="1"/>
    <col min="2306" max="2306" width="11.25" style="1" customWidth="1"/>
    <col min="2307" max="2307" width="11.875" style="1" customWidth="1"/>
    <col min="2308" max="2309" width="12.375" style="1" customWidth="1"/>
    <col min="2310" max="2310" width="10.75" style="1" customWidth="1"/>
    <col min="2311" max="2558" width="9.125" style="1"/>
    <col min="2559" max="2559" width="13.125" style="1" customWidth="1"/>
    <col min="2560" max="2560" width="20" style="1" customWidth="1"/>
    <col min="2561" max="2561" width="20.25" style="1" customWidth="1"/>
    <col min="2562" max="2562" width="11.25" style="1" customWidth="1"/>
    <col min="2563" max="2563" width="11.875" style="1" customWidth="1"/>
    <col min="2564" max="2565" width="12.375" style="1" customWidth="1"/>
    <col min="2566" max="2566" width="10.75" style="1" customWidth="1"/>
    <col min="2567" max="2814" width="9.125" style="1"/>
    <col min="2815" max="2815" width="13.125" style="1" customWidth="1"/>
    <col min="2816" max="2816" width="20" style="1" customWidth="1"/>
    <col min="2817" max="2817" width="20.25" style="1" customWidth="1"/>
    <col min="2818" max="2818" width="11.25" style="1" customWidth="1"/>
    <col min="2819" max="2819" width="11.875" style="1" customWidth="1"/>
    <col min="2820" max="2821" width="12.375" style="1" customWidth="1"/>
    <col min="2822" max="2822" width="10.75" style="1" customWidth="1"/>
    <col min="2823" max="3070" width="9.125" style="1"/>
    <col min="3071" max="3071" width="13.125" style="1" customWidth="1"/>
    <col min="3072" max="3072" width="20" style="1" customWidth="1"/>
    <col min="3073" max="3073" width="20.25" style="1" customWidth="1"/>
    <col min="3074" max="3074" width="11.25" style="1" customWidth="1"/>
    <col min="3075" max="3075" width="11.875" style="1" customWidth="1"/>
    <col min="3076" max="3077" width="12.375" style="1" customWidth="1"/>
    <col min="3078" max="3078" width="10.75" style="1" customWidth="1"/>
    <col min="3079" max="3326" width="9.125" style="1"/>
    <col min="3327" max="3327" width="13.125" style="1" customWidth="1"/>
    <col min="3328" max="3328" width="20" style="1" customWidth="1"/>
    <col min="3329" max="3329" width="20.25" style="1" customWidth="1"/>
    <col min="3330" max="3330" width="11.25" style="1" customWidth="1"/>
    <col min="3331" max="3331" width="11.875" style="1" customWidth="1"/>
    <col min="3332" max="3333" width="12.375" style="1" customWidth="1"/>
    <col min="3334" max="3334" width="10.75" style="1" customWidth="1"/>
    <col min="3335" max="3582" width="9.125" style="1"/>
    <col min="3583" max="3583" width="13.125" style="1" customWidth="1"/>
    <col min="3584" max="3584" width="20" style="1" customWidth="1"/>
    <col min="3585" max="3585" width="20.25" style="1" customWidth="1"/>
    <col min="3586" max="3586" width="11.25" style="1" customWidth="1"/>
    <col min="3587" max="3587" width="11.875" style="1" customWidth="1"/>
    <col min="3588" max="3589" width="12.375" style="1" customWidth="1"/>
    <col min="3590" max="3590" width="10.75" style="1" customWidth="1"/>
    <col min="3591" max="3838" width="9.125" style="1"/>
    <col min="3839" max="3839" width="13.125" style="1" customWidth="1"/>
    <col min="3840" max="3840" width="20" style="1" customWidth="1"/>
    <col min="3841" max="3841" width="20.25" style="1" customWidth="1"/>
    <col min="3842" max="3842" width="11.25" style="1" customWidth="1"/>
    <col min="3843" max="3843" width="11.875" style="1" customWidth="1"/>
    <col min="3844" max="3845" width="12.375" style="1" customWidth="1"/>
    <col min="3846" max="3846" width="10.75" style="1" customWidth="1"/>
    <col min="3847" max="4094" width="9.125" style="1"/>
    <col min="4095" max="4095" width="13.125" style="1" customWidth="1"/>
    <col min="4096" max="4096" width="20" style="1" customWidth="1"/>
    <col min="4097" max="4097" width="20.25" style="1" customWidth="1"/>
    <col min="4098" max="4098" width="11.25" style="1" customWidth="1"/>
    <col min="4099" max="4099" width="11.875" style="1" customWidth="1"/>
    <col min="4100" max="4101" width="12.375" style="1" customWidth="1"/>
    <col min="4102" max="4102" width="10.75" style="1" customWidth="1"/>
    <col min="4103" max="4350" width="9.125" style="1"/>
    <col min="4351" max="4351" width="13.125" style="1" customWidth="1"/>
    <col min="4352" max="4352" width="20" style="1" customWidth="1"/>
    <col min="4353" max="4353" width="20.25" style="1" customWidth="1"/>
    <col min="4354" max="4354" width="11.25" style="1" customWidth="1"/>
    <col min="4355" max="4355" width="11.875" style="1" customWidth="1"/>
    <col min="4356" max="4357" width="12.375" style="1" customWidth="1"/>
    <col min="4358" max="4358" width="10.75" style="1" customWidth="1"/>
    <col min="4359" max="4606" width="9.125" style="1"/>
    <col min="4607" max="4607" width="13.125" style="1" customWidth="1"/>
    <col min="4608" max="4608" width="20" style="1" customWidth="1"/>
    <col min="4609" max="4609" width="20.25" style="1" customWidth="1"/>
    <col min="4610" max="4610" width="11.25" style="1" customWidth="1"/>
    <col min="4611" max="4611" width="11.875" style="1" customWidth="1"/>
    <col min="4612" max="4613" width="12.375" style="1" customWidth="1"/>
    <col min="4614" max="4614" width="10.75" style="1" customWidth="1"/>
    <col min="4615" max="4862" width="9.125" style="1"/>
    <col min="4863" max="4863" width="13.125" style="1" customWidth="1"/>
    <col min="4864" max="4864" width="20" style="1" customWidth="1"/>
    <col min="4865" max="4865" width="20.25" style="1" customWidth="1"/>
    <col min="4866" max="4866" width="11.25" style="1" customWidth="1"/>
    <col min="4867" max="4867" width="11.875" style="1" customWidth="1"/>
    <col min="4868" max="4869" width="12.375" style="1" customWidth="1"/>
    <col min="4870" max="4870" width="10.75" style="1" customWidth="1"/>
    <col min="4871" max="5118" width="9.125" style="1"/>
    <col min="5119" max="5119" width="13.125" style="1" customWidth="1"/>
    <col min="5120" max="5120" width="20" style="1" customWidth="1"/>
    <col min="5121" max="5121" width="20.25" style="1" customWidth="1"/>
    <col min="5122" max="5122" width="11.25" style="1" customWidth="1"/>
    <col min="5123" max="5123" width="11.875" style="1" customWidth="1"/>
    <col min="5124" max="5125" width="12.375" style="1" customWidth="1"/>
    <col min="5126" max="5126" width="10.75" style="1" customWidth="1"/>
    <col min="5127" max="5374" width="9.125" style="1"/>
    <col min="5375" max="5375" width="13.125" style="1" customWidth="1"/>
    <col min="5376" max="5376" width="20" style="1" customWidth="1"/>
    <col min="5377" max="5377" width="20.25" style="1" customWidth="1"/>
    <col min="5378" max="5378" width="11.25" style="1" customWidth="1"/>
    <col min="5379" max="5379" width="11.875" style="1" customWidth="1"/>
    <col min="5380" max="5381" width="12.375" style="1" customWidth="1"/>
    <col min="5382" max="5382" width="10.75" style="1" customWidth="1"/>
    <col min="5383" max="5630" width="9.125" style="1"/>
    <col min="5631" max="5631" width="13.125" style="1" customWidth="1"/>
    <col min="5632" max="5632" width="20" style="1" customWidth="1"/>
    <col min="5633" max="5633" width="20.25" style="1" customWidth="1"/>
    <col min="5634" max="5634" width="11.25" style="1" customWidth="1"/>
    <col min="5635" max="5635" width="11.875" style="1" customWidth="1"/>
    <col min="5636" max="5637" width="12.375" style="1" customWidth="1"/>
    <col min="5638" max="5638" width="10.75" style="1" customWidth="1"/>
    <col min="5639" max="5886" width="9.125" style="1"/>
    <col min="5887" max="5887" width="13.125" style="1" customWidth="1"/>
    <col min="5888" max="5888" width="20" style="1" customWidth="1"/>
    <col min="5889" max="5889" width="20.25" style="1" customWidth="1"/>
    <col min="5890" max="5890" width="11.25" style="1" customWidth="1"/>
    <col min="5891" max="5891" width="11.875" style="1" customWidth="1"/>
    <col min="5892" max="5893" width="12.375" style="1" customWidth="1"/>
    <col min="5894" max="5894" width="10.75" style="1" customWidth="1"/>
    <col min="5895" max="6142" width="9.125" style="1"/>
    <col min="6143" max="6143" width="13.125" style="1" customWidth="1"/>
    <col min="6144" max="6144" width="20" style="1" customWidth="1"/>
    <col min="6145" max="6145" width="20.25" style="1" customWidth="1"/>
    <col min="6146" max="6146" width="11.25" style="1" customWidth="1"/>
    <col min="6147" max="6147" width="11.875" style="1" customWidth="1"/>
    <col min="6148" max="6149" width="12.375" style="1" customWidth="1"/>
    <col min="6150" max="6150" width="10.75" style="1" customWidth="1"/>
    <col min="6151" max="6398" width="9.125" style="1"/>
    <col min="6399" max="6399" width="13.125" style="1" customWidth="1"/>
    <col min="6400" max="6400" width="20" style="1" customWidth="1"/>
    <col min="6401" max="6401" width="20.25" style="1" customWidth="1"/>
    <col min="6402" max="6402" width="11.25" style="1" customWidth="1"/>
    <col min="6403" max="6403" width="11.875" style="1" customWidth="1"/>
    <col min="6404" max="6405" width="12.375" style="1" customWidth="1"/>
    <col min="6406" max="6406" width="10.75" style="1" customWidth="1"/>
    <col min="6407" max="6654" width="9.125" style="1"/>
    <col min="6655" max="6655" width="13.125" style="1" customWidth="1"/>
    <col min="6656" max="6656" width="20" style="1" customWidth="1"/>
    <col min="6657" max="6657" width="20.25" style="1" customWidth="1"/>
    <col min="6658" max="6658" width="11.25" style="1" customWidth="1"/>
    <col min="6659" max="6659" width="11.875" style="1" customWidth="1"/>
    <col min="6660" max="6661" width="12.375" style="1" customWidth="1"/>
    <col min="6662" max="6662" width="10.75" style="1" customWidth="1"/>
    <col min="6663" max="6910" width="9.125" style="1"/>
    <col min="6911" max="6911" width="13.125" style="1" customWidth="1"/>
    <col min="6912" max="6912" width="20" style="1" customWidth="1"/>
    <col min="6913" max="6913" width="20.25" style="1" customWidth="1"/>
    <col min="6914" max="6914" width="11.25" style="1" customWidth="1"/>
    <col min="6915" max="6915" width="11.875" style="1" customWidth="1"/>
    <col min="6916" max="6917" width="12.375" style="1" customWidth="1"/>
    <col min="6918" max="6918" width="10.75" style="1" customWidth="1"/>
    <col min="6919" max="7166" width="9.125" style="1"/>
    <col min="7167" max="7167" width="13.125" style="1" customWidth="1"/>
    <col min="7168" max="7168" width="20" style="1" customWidth="1"/>
    <col min="7169" max="7169" width="20.25" style="1" customWidth="1"/>
    <col min="7170" max="7170" width="11.25" style="1" customWidth="1"/>
    <col min="7171" max="7171" width="11.875" style="1" customWidth="1"/>
    <col min="7172" max="7173" width="12.375" style="1" customWidth="1"/>
    <col min="7174" max="7174" width="10.75" style="1" customWidth="1"/>
    <col min="7175" max="7422" width="9.125" style="1"/>
    <col min="7423" max="7423" width="13.125" style="1" customWidth="1"/>
    <col min="7424" max="7424" width="20" style="1" customWidth="1"/>
    <col min="7425" max="7425" width="20.25" style="1" customWidth="1"/>
    <col min="7426" max="7426" width="11.25" style="1" customWidth="1"/>
    <col min="7427" max="7427" width="11.875" style="1" customWidth="1"/>
    <col min="7428" max="7429" width="12.375" style="1" customWidth="1"/>
    <col min="7430" max="7430" width="10.75" style="1" customWidth="1"/>
    <col min="7431" max="7678" width="9.125" style="1"/>
    <col min="7679" max="7679" width="13.125" style="1" customWidth="1"/>
    <col min="7680" max="7680" width="20" style="1" customWidth="1"/>
    <col min="7681" max="7681" width="20.25" style="1" customWidth="1"/>
    <col min="7682" max="7682" width="11.25" style="1" customWidth="1"/>
    <col min="7683" max="7683" width="11.875" style="1" customWidth="1"/>
    <col min="7684" max="7685" width="12.375" style="1" customWidth="1"/>
    <col min="7686" max="7686" width="10.75" style="1" customWidth="1"/>
    <col min="7687" max="7934" width="9.125" style="1"/>
    <col min="7935" max="7935" width="13.125" style="1" customWidth="1"/>
    <col min="7936" max="7936" width="20" style="1" customWidth="1"/>
    <col min="7937" max="7937" width="20.25" style="1" customWidth="1"/>
    <col min="7938" max="7938" width="11.25" style="1" customWidth="1"/>
    <col min="7939" max="7939" width="11.875" style="1" customWidth="1"/>
    <col min="7940" max="7941" width="12.375" style="1" customWidth="1"/>
    <col min="7942" max="7942" width="10.75" style="1" customWidth="1"/>
    <col min="7943" max="8190" width="9.125" style="1"/>
    <col min="8191" max="8191" width="13.125" style="1" customWidth="1"/>
    <col min="8192" max="8192" width="20" style="1" customWidth="1"/>
    <col min="8193" max="8193" width="20.25" style="1" customWidth="1"/>
    <col min="8194" max="8194" width="11.25" style="1" customWidth="1"/>
    <col min="8195" max="8195" width="11.875" style="1" customWidth="1"/>
    <col min="8196" max="8197" width="12.375" style="1" customWidth="1"/>
    <col min="8198" max="8198" width="10.75" style="1" customWidth="1"/>
    <col min="8199" max="8446" width="9.125" style="1"/>
    <col min="8447" max="8447" width="13.125" style="1" customWidth="1"/>
    <col min="8448" max="8448" width="20" style="1" customWidth="1"/>
    <col min="8449" max="8449" width="20.25" style="1" customWidth="1"/>
    <col min="8450" max="8450" width="11.25" style="1" customWidth="1"/>
    <col min="8451" max="8451" width="11.875" style="1" customWidth="1"/>
    <col min="8452" max="8453" width="12.375" style="1" customWidth="1"/>
    <col min="8454" max="8454" width="10.75" style="1" customWidth="1"/>
    <col min="8455" max="8702" width="9.125" style="1"/>
    <col min="8703" max="8703" width="13.125" style="1" customWidth="1"/>
    <col min="8704" max="8704" width="20" style="1" customWidth="1"/>
    <col min="8705" max="8705" width="20.25" style="1" customWidth="1"/>
    <col min="8706" max="8706" width="11.25" style="1" customWidth="1"/>
    <col min="8707" max="8707" width="11.875" style="1" customWidth="1"/>
    <col min="8708" max="8709" width="12.375" style="1" customWidth="1"/>
    <col min="8710" max="8710" width="10.75" style="1" customWidth="1"/>
    <col min="8711" max="8958" width="9.125" style="1"/>
    <col min="8959" max="8959" width="13.125" style="1" customWidth="1"/>
    <col min="8960" max="8960" width="20" style="1" customWidth="1"/>
    <col min="8961" max="8961" width="20.25" style="1" customWidth="1"/>
    <col min="8962" max="8962" width="11.25" style="1" customWidth="1"/>
    <col min="8963" max="8963" width="11.875" style="1" customWidth="1"/>
    <col min="8964" max="8965" width="12.375" style="1" customWidth="1"/>
    <col min="8966" max="8966" width="10.75" style="1" customWidth="1"/>
    <col min="8967" max="9214" width="9.125" style="1"/>
    <col min="9215" max="9215" width="13.125" style="1" customWidth="1"/>
    <col min="9216" max="9216" width="20" style="1" customWidth="1"/>
    <col min="9217" max="9217" width="20.25" style="1" customWidth="1"/>
    <col min="9218" max="9218" width="11.25" style="1" customWidth="1"/>
    <col min="9219" max="9219" width="11.875" style="1" customWidth="1"/>
    <col min="9220" max="9221" width="12.375" style="1" customWidth="1"/>
    <col min="9222" max="9222" width="10.75" style="1" customWidth="1"/>
    <col min="9223" max="9470" width="9.125" style="1"/>
    <col min="9471" max="9471" width="13.125" style="1" customWidth="1"/>
    <col min="9472" max="9472" width="20" style="1" customWidth="1"/>
    <col min="9473" max="9473" width="20.25" style="1" customWidth="1"/>
    <col min="9474" max="9474" width="11.25" style="1" customWidth="1"/>
    <col min="9475" max="9475" width="11.875" style="1" customWidth="1"/>
    <col min="9476" max="9477" width="12.375" style="1" customWidth="1"/>
    <col min="9478" max="9478" width="10.75" style="1" customWidth="1"/>
    <col min="9479" max="9726" width="9.125" style="1"/>
    <col min="9727" max="9727" width="13.125" style="1" customWidth="1"/>
    <col min="9728" max="9728" width="20" style="1" customWidth="1"/>
    <col min="9729" max="9729" width="20.25" style="1" customWidth="1"/>
    <col min="9730" max="9730" width="11.25" style="1" customWidth="1"/>
    <col min="9731" max="9731" width="11.875" style="1" customWidth="1"/>
    <col min="9732" max="9733" width="12.375" style="1" customWidth="1"/>
    <col min="9734" max="9734" width="10.75" style="1" customWidth="1"/>
    <col min="9735" max="9982" width="9.125" style="1"/>
    <col min="9983" max="9983" width="13.125" style="1" customWidth="1"/>
    <col min="9984" max="9984" width="20" style="1" customWidth="1"/>
    <col min="9985" max="9985" width="20.25" style="1" customWidth="1"/>
    <col min="9986" max="9986" width="11.25" style="1" customWidth="1"/>
    <col min="9987" max="9987" width="11.875" style="1" customWidth="1"/>
    <col min="9988" max="9989" width="12.375" style="1" customWidth="1"/>
    <col min="9990" max="9990" width="10.75" style="1" customWidth="1"/>
    <col min="9991" max="10238" width="9.125" style="1"/>
    <col min="10239" max="10239" width="13.125" style="1" customWidth="1"/>
    <col min="10240" max="10240" width="20" style="1" customWidth="1"/>
    <col min="10241" max="10241" width="20.25" style="1" customWidth="1"/>
    <col min="10242" max="10242" width="11.25" style="1" customWidth="1"/>
    <col min="10243" max="10243" width="11.875" style="1" customWidth="1"/>
    <col min="10244" max="10245" width="12.375" style="1" customWidth="1"/>
    <col min="10246" max="10246" width="10.75" style="1" customWidth="1"/>
    <col min="10247" max="10494" width="9.125" style="1"/>
    <col min="10495" max="10495" width="13.125" style="1" customWidth="1"/>
    <col min="10496" max="10496" width="20" style="1" customWidth="1"/>
    <col min="10497" max="10497" width="20.25" style="1" customWidth="1"/>
    <col min="10498" max="10498" width="11.25" style="1" customWidth="1"/>
    <col min="10499" max="10499" width="11.875" style="1" customWidth="1"/>
    <col min="10500" max="10501" width="12.375" style="1" customWidth="1"/>
    <col min="10502" max="10502" width="10.75" style="1" customWidth="1"/>
    <col min="10503" max="10750" width="9.125" style="1"/>
    <col min="10751" max="10751" width="13.125" style="1" customWidth="1"/>
    <col min="10752" max="10752" width="20" style="1" customWidth="1"/>
    <col min="10753" max="10753" width="20.25" style="1" customWidth="1"/>
    <col min="10754" max="10754" width="11.25" style="1" customWidth="1"/>
    <col min="10755" max="10755" width="11.875" style="1" customWidth="1"/>
    <col min="10756" max="10757" width="12.375" style="1" customWidth="1"/>
    <col min="10758" max="10758" width="10.75" style="1" customWidth="1"/>
    <col min="10759" max="11006" width="9.125" style="1"/>
    <col min="11007" max="11007" width="13.125" style="1" customWidth="1"/>
    <col min="11008" max="11008" width="20" style="1" customWidth="1"/>
    <col min="11009" max="11009" width="20.25" style="1" customWidth="1"/>
    <col min="11010" max="11010" width="11.25" style="1" customWidth="1"/>
    <col min="11011" max="11011" width="11.875" style="1" customWidth="1"/>
    <col min="11012" max="11013" width="12.375" style="1" customWidth="1"/>
    <col min="11014" max="11014" width="10.75" style="1" customWidth="1"/>
    <col min="11015" max="11262" width="9.125" style="1"/>
    <col min="11263" max="11263" width="13.125" style="1" customWidth="1"/>
    <col min="11264" max="11264" width="20" style="1" customWidth="1"/>
    <col min="11265" max="11265" width="20.25" style="1" customWidth="1"/>
    <col min="11266" max="11266" width="11.25" style="1" customWidth="1"/>
    <col min="11267" max="11267" width="11.875" style="1" customWidth="1"/>
    <col min="11268" max="11269" width="12.375" style="1" customWidth="1"/>
    <col min="11270" max="11270" width="10.75" style="1" customWidth="1"/>
    <col min="11271" max="11518" width="9.125" style="1"/>
    <col min="11519" max="11519" width="13.125" style="1" customWidth="1"/>
    <col min="11520" max="11520" width="20" style="1" customWidth="1"/>
    <col min="11521" max="11521" width="20.25" style="1" customWidth="1"/>
    <col min="11522" max="11522" width="11.25" style="1" customWidth="1"/>
    <col min="11523" max="11523" width="11.875" style="1" customWidth="1"/>
    <col min="11524" max="11525" width="12.375" style="1" customWidth="1"/>
    <col min="11526" max="11526" width="10.75" style="1" customWidth="1"/>
    <col min="11527" max="11774" width="9.125" style="1"/>
    <col min="11775" max="11775" width="13.125" style="1" customWidth="1"/>
    <col min="11776" max="11776" width="20" style="1" customWidth="1"/>
    <col min="11777" max="11777" width="20.25" style="1" customWidth="1"/>
    <col min="11778" max="11778" width="11.25" style="1" customWidth="1"/>
    <col min="11779" max="11779" width="11.875" style="1" customWidth="1"/>
    <col min="11780" max="11781" width="12.375" style="1" customWidth="1"/>
    <col min="11782" max="11782" width="10.75" style="1" customWidth="1"/>
    <col min="11783" max="12030" width="9.125" style="1"/>
    <col min="12031" max="12031" width="13.125" style="1" customWidth="1"/>
    <col min="12032" max="12032" width="20" style="1" customWidth="1"/>
    <col min="12033" max="12033" width="20.25" style="1" customWidth="1"/>
    <col min="12034" max="12034" width="11.25" style="1" customWidth="1"/>
    <col min="12035" max="12035" width="11.875" style="1" customWidth="1"/>
    <col min="12036" max="12037" width="12.375" style="1" customWidth="1"/>
    <col min="12038" max="12038" width="10.75" style="1" customWidth="1"/>
    <col min="12039" max="12286" width="9.125" style="1"/>
    <col min="12287" max="12287" width="13.125" style="1" customWidth="1"/>
    <col min="12288" max="12288" width="20" style="1" customWidth="1"/>
    <col min="12289" max="12289" width="20.25" style="1" customWidth="1"/>
    <col min="12290" max="12290" width="11.25" style="1" customWidth="1"/>
    <col min="12291" max="12291" width="11.875" style="1" customWidth="1"/>
    <col min="12292" max="12293" width="12.375" style="1" customWidth="1"/>
    <col min="12294" max="12294" width="10.75" style="1" customWidth="1"/>
    <col min="12295" max="12542" width="9.125" style="1"/>
    <col min="12543" max="12543" width="13.125" style="1" customWidth="1"/>
    <col min="12544" max="12544" width="20" style="1" customWidth="1"/>
    <col min="12545" max="12545" width="20.25" style="1" customWidth="1"/>
    <col min="12546" max="12546" width="11.25" style="1" customWidth="1"/>
    <col min="12547" max="12547" width="11.875" style="1" customWidth="1"/>
    <col min="12548" max="12549" width="12.375" style="1" customWidth="1"/>
    <col min="12550" max="12550" width="10.75" style="1" customWidth="1"/>
    <col min="12551" max="12798" width="9.125" style="1"/>
    <col min="12799" max="12799" width="13.125" style="1" customWidth="1"/>
    <col min="12800" max="12800" width="20" style="1" customWidth="1"/>
    <col min="12801" max="12801" width="20.25" style="1" customWidth="1"/>
    <col min="12802" max="12802" width="11.25" style="1" customWidth="1"/>
    <col min="12803" max="12803" width="11.875" style="1" customWidth="1"/>
    <col min="12804" max="12805" width="12.375" style="1" customWidth="1"/>
    <col min="12806" max="12806" width="10.75" style="1" customWidth="1"/>
    <col min="12807" max="13054" width="9.125" style="1"/>
    <col min="13055" max="13055" width="13.125" style="1" customWidth="1"/>
    <col min="13056" max="13056" width="20" style="1" customWidth="1"/>
    <col min="13057" max="13057" width="20.25" style="1" customWidth="1"/>
    <col min="13058" max="13058" width="11.25" style="1" customWidth="1"/>
    <col min="13059" max="13059" width="11.875" style="1" customWidth="1"/>
    <col min="13060" max="13061" width="12.375" style="1" customWidth="1"/>
    <col min="13062" max="13062" width="10.75" style="1" customWidth="1"/>
    <col min="13063" max="13310" width="9.125" style="1"/>
    <col min="13311" max="13311" width="13.125" style="1" customWidth="1"/>
    <col min="13312" max="13312" width="20" style="1" customWidth="1"/>
    <col min="13313" max="13313" width="20.25" style="1" customWidth="1"/>
    <col min="13314" max="13314" width="11.25" style="1" customWidth="1"/>
    <col min="13315" max="13315" width="11.875" style="1" customWidth="1"/>
    <col min="13316" max="13317" width="12.375" style="1" customWidth="1"/>
    <col min="13318" max="13318" width="10.75" style="1" customWidth="1"/>
    <col min="13319" max="13566" width="9.125" style="1"/>
    <col min="13567" max="13567" width="13.125" style="1" customWidth="1"/>
    <col min="13568" max="13568" width="20" style="1" customWidth="1"/>
    <col min="13569" max="13569" width="20.25" style="1" customWidth="1"/>
    <col min="13570" max="13570" width="11.25" style="1" customWidth="1"/>
    <col min="13571" max="13571" width="11.875" style="1" customWidth="1"/>
    <col min="13572" max="13573" width="12.375" style="1" customWidth="1"/>
    <col min="13574" max="13574" width="10.75" style="1" customWidth="1"/>
    <col min="13575" max="13822" width="9.125" style="1"/>
    <col min="13823" max="13823" width="13.125" style="1" customWidth="1"/>
    <col min="13824" max="13824" width="20" style="1" customWidth="1"/>
    <col min="13825" max="13825" width="20.25" style="1" customWidth="1"/>
    <col min="13826" max="13826" width="11.25" style="1" customWidth="1"/>
    <col min="13827" max="13827" width="11.875" style="1" customWidth="1"/>
    <col min="13828" max="13829" width="12.375" style="1" customWidth="1"/>
    <col min="13830" max="13830" width="10.75" style="1" customWidth="1"/>
    <col min="13831" max="14078" width="9.125" style="1"/>
    <col min="14079" max="14079" width="13.125" style="1" customWidth="1"/>
    <col min="14080" max="14080" width="20" style="1" customWidth="1"/>
    <col min="14081" max="14081" width="20.25" style="1" customWidth="1"/>
    <col min="14082" max="14082" width="11.25" style="1" customWidth="1"/>
    <col min="14083" max="14083" width="11.875" style="1" customWidth="1"/>
    <col min="14084" max="14085" width="12.375" style="1" customWidth="1"/>
    <col min="14086" max="14086" width="10.75" style="1" customWidth="1"/>
    <col min="14087" max="14334" width="9.125" style="1"/>
    <col min="14335" max="14335" width="13.125" style="1" customWidth="1"/>
    <col min="14336" max="14336" width="20" style="1" customWidth="1"/>
    <col min="14337" max="14337" width="20.25" style="1" customWidth="1"/>
    <col min="14338" max="14338" width="11.25" style="1" customWidth="1"/>
    <col min="14339" max="14339" width="11.875" style="1" customWidth="1"/>
    <col min="14340" max="14341" width="12.375" style="1" customWidth="1"/>
    <col min="14342" max="14342" width="10.75" style="1" customWidth="1"/>
    <col min="14343" max="14590" width="9.125" style="1"/>
    <col min="14591" max="14591" width="13.125" style="1" customWidth="1"/>
    <col min="14592" max="14592" width="20" style="1" customWidth="1"/>
    <col min="14593" max="14593" width="20.25" style="1" customWidth="1"/>
    <col min="14594" max="14594" width="11.25" style="1" customWidth="1"/>
    <col min="14595" max="14595" width="11.875" style="1" customWidth="1"/>
    <col min="14596" max="14597" width="12.375" style="1" customWidth="1"/>
    <col min="14598" max="14598" width="10.75" style="1" customWidth="1"/>
    <col min="14599" max="14846" width="9.125" style="1"/>
    <col min="14847" max="14847" width="13.125" style="1" customWidth="1"/>
    <col min="14848" max="14848" width="20" style="1" customWidth="1"/>
    <col min="14849" max="14849" width="20.25" style="1" customWidth="1"/>
    <col min="14850" max="14850" width="11.25" style="1" customWidth="1"/>
    <col min="14851" max="14851" width="11.875" style="1" customWidth="1"/>
    <col min="14852" max="14853" width="12.375" style="1" customWidth="1"/>
    <col min="14854" max="14854" width="10.75" style="1" customWidth="1"/>
    <col min="14855" max="15102" width="9.125" style="1"/>
    <col min="15103" max="15103" width="13.125" style="1" customWidth="1"/>
    <col min="15104" max="15104" width="20" style="1" customWidth="1"/>
    <col min="15105" max="15105" width="20.25" style="1" customWidth="1"/>
    <col min="15106" max="15106" width="11.25" style="1" customWidth="1"/>
    <col min="15107" max="15107" width="11.875" style="1" customWidth="1"/>
    <col min="15108" max="15109" width="12.375" style="1" customWidth="1"/>
    <col min="15110" max="15110" width="10.75" style="1" customWidth="1"/>
    <col min="15111" max="15358" width="9.125" style="1"/>
    <col min="15359" max="15359" width="13.125" style="1" customWidth="1"/>
    <col min="15360" max="15360" width="20" style="1" customWidth="1"/>
    <col min="15361" max="15361" width="20.25" style="1" customWidth="1"/>
    <col min="15362" max="15362" width="11.25" style="1" customWidth="1"/>
    <col min="15363" max="15363" width="11.875" style="1" customWidth="1"/>
    <col min="15364" max="15365" width="12.375" style="1" customWidth="1"/>
    <col min="15366" max="15366" width="10.75" style="1" customWidth="1"/>
    <col min="15367" max="15614" width="9.125" style="1"/>
    <col min="15615" max="15615" width="13.125" style="1" customWidth="1"/>
    <col min="15616" max="15616" width="20" style="1" customWidth="1"/>
    <col min="15617" max="15617" width="20.25" style="1" customWidth="1"/>
    <col min="15618" max="15618" width="11.25" style="1" customWidth="1"/>
    <col min="15619" max="15619" width="11.875" style="1" customWidth="1"/>
    <col min="15620" max="15621" width="12.375" style="1" customWidth="1"/>
    <col min="15622" max="15622" width="10.75" style="1" customWidth="1"/>
    <col min="15623" max="15870" width="9.125" style="1"/>
    <col min="15871" max="15871" width="13.125" style="1" customWidth="1"/>
    <col min="15872" max="15872" width="20" style="1" customWidth="1"/>
    <col min="15873" max="15873" width="20.25" style="1" customWidth="1"/>
    <col min="15874" max="15874" width="11.25" style="1" customWidth="1"/>
    <col min="15875" max="15875" width="11.875" style="1" customWidth="1"/>
    <col min="15876" max="15877" width="12.375" style="1" customWidth="1"/>
    <col min="15878" max="15878" width="10.75" style="1" customWidth="1"/>
    <col min="15879" max="16126" width="9.125" style="1"/>
    <col min="16127" max="16127" width="13.125" style="1" customWidth="1"/>
    <col min="16128" max="16128" width="20" style="1" customWidth="1"/>
    <col min="16129" max="16129" width="20.25" style="1" customWidth="1"/>
    <col min="16130" max="16130" width="11.25" style="1" customWidth="1"/>
    <col min="16131" max="16131" width="11.875" style="1" customWidth="1"/>
    <col min="16132" max="16133" width="12.375" style="1" customWidth="1"/>
    <col min="16134" max="16134" width="10.75" style="1" customWidth="1"/>
    <col min="16135" max="16384" width="9.125" style="1"/>
  </cols>
  <sheetData>
    <row r="3" spans="1:5">
      <c r="A3" s="1" t="s">
        <v>20</v>
      </c>
      <c r="B3" s="1" t="s">
        <v>21</v>
      </c>
    </row>
    <row r="4" spans="1:5">
      <c r="A4" s="1" t="s">
        <v>22</v>
      </c>
      <c r="B4" s="1" t="s">
        <v>362</v>
      </c>
    </row>
    <row r="5" spans="1:5">
      <c r="A5" s="1" t="s">
        <v>23</v>
      </c>
      <c r="B5" s="1" t="s">
        <v>359</v>
      </c>
    </row>
    <row r="6" spans="1:5">
      <c r="A6" s="1" t="s">
        <v>24</v>
      </c>
      <c r="B6" s="1" t="s">
        <v>25</v>
      </c>
    </row>
    <row r="7" spans="1:5">
      <c r="A7" s="1" t="s">
        <v>26</v>
      </c>
      <c r="B7" s="1" t="s">
        <v>27</v>
      </c>
    </row>
    <row r="8" spans="1:5">
      <c r="A8" s="1" t="s">
        <v>28</v>
      </c>
      <c r="B8" s="1" t="s">
        <v>166</v>
      </c>
    </row>
    <row r="9" spans="1:5">
      <c r="A9" s="1" t="s">
        <v>29</v>
      </c>
      <c r="B9" s="1" t="s">
        <v>30</v>
      </c>
    </row>
    <row r="10" spans="1:5" ht="14.3">
      <c r="A10" s="1" t="s">
        <v>31</v>
      </c>
      <c r="B10" s="29" t="s">
        <v>32</v>
      </c>
    </row>
    <row r="11" spans="1:5">
      <c r="A11" s="1" t="s">
        <v>33</v>
      </c>
      <c r="B11" s="1" t="s">
        <v>34</v>
      </c>
    </row>
    <row r="13" spans="1:5">
      <c r="A13" s="158" t="s">
        <v>35</v>
      </c>
      <c r="B13" s="124" t="s">
        <v>36</v>
      </c>
      <c r="C13" s="124" t="s">
        <v>37</v>
      </c>
      <c r="D13" s="164">
        <v>44743</v>
      </c>
      <c r="E13" s="164">
        <v>44805</v>
      </c>
    </row>
    <row r="14" spans="1:5">
      <c r="A14" s="170"/>
      <c r="B14" s="159"/>
      <c r="C14" s="159"/>
      <c r="D14" s="166">
        <v>44804</v>
      </c>
      <c r="E14" s="166">
        <v>44865</v>
      </c>
    </row>
    <row r="15" spans="1:5">
      <c r="A15" s="167" t="s">
        <v>44</v>
      </c>
      <c r="B15" s="167" t="s">
        <v>328</v>
      </c>
      <c r="C15" s="167" t="s">
        <v>38</v>
      </c>
      <c r="D15" s="209">
        <v>73</v>
      </c>
      <c r="E15" s="209">
        <v>59</v>
      </c>
    </row>
    <row r="16" spans="1:5">
      <c r="A16" s="170" t="s">
        <v>45</v>
      </c>
      <c r="B16" s="207" t="s">
        <v>328</v>
      </c>
      <c r="C16" s="207" t="s">
        <v>39</v>
      </c>
      <c r="D16" s="209">
        <f>+D15</f>
        <v>73</v>
      </c>
      <c r="E16" s="209">
        <f>+E15</f>
        <v>59</v>
      </c>
    </row>
    <row r="17" spans="1:5">
      <c r="A17" s="170" t="s">
        <v>44</v>
      </c>
      <c r="B17" s="207" t="s">
        <v>328</v>
      </c>
      <c r="C17" s="207" t="s">
        <v>40</v>
      </c>
      <c r="D17" s="209">
        <f>+D15+28</f>
        <v>101</v>
      </c>
      <c r="E17" s="209">
        <f>+E15+28</f>
        <v>87</v>
      </c>
    </row>
    <row r="18" spans="1:5">
      <c r="A18" s="170" t="s">
        <v>44</v>
      </c>
      <c r="B18" s="207" t="s">
        <v>328</v>
      </c>
      <c r="C18" s="207" t="s">
        <v>41</v>
      </c>
      <c r="D18" s="209">
        <f>+D15+28</f>
        <v>101</v>
      </c>
      <c r="E18" s="209">
        <f>+E15+28</f>
        <v>87</v>
      </c>
    </row>
    <row r="19" spans="1:5">
      <c r="A19" s="170" t="s">
        <v>44</v>
      </c>
      <c r="B19" s="207" t="s">
        <v>328</v>
      </c>
      <c r="C19" s="168" t="s">
        <v>42</v>
      </c>
      <c r="D19" s="204">
        <f>+D15+10</f>
        <v>83</v>
      </c>
      <c r="E19" s="204">
        <f>+E15+10</f>
        <v>69</v>
      </c>
    </row>
    <row r="20" spans="1:5">
      <c r="A20" s="167" t="s">
        <v>149</v>
      </c>
      <c r="B20" s="167" t="s">
        <v>363</v>
      </c>
      <c r="C20" s="167" t="s">
        <v>38</v>
      </c>
      <c r="D20" s="209">
        <v>113</v>
      </c>
      <c r="E20" s="209">
        <v>99</v>
      </c>
    </row>
    <row r="21" spans="1:5">
      <c r="A21" s="170" t="s">
        <v>149</v>
      </c>
      <c r="B21" s="207" t="s">
        <v>363</v>
      </c>
      <c r="C21" s="207" t="s">
        <v>39</v>
      </c>
      <c r="D21" s="209">
        <f>+D20</f>
        <v>113</v>
      </c>
      <c r="E21" s="209">
        <f>+E20</f>
        <v>99</v>
      </c>
    </row>
    <row r="22" spans="1:5">
      <c r="A22" s="170" t="s">
        <v>149</v>
      </c>
      <c r="B22" s="207" t="s">
        <v>363</v>
      </c>
      <c r="C22" s="207" t="s">
        <v>40</v>
      </c>
      <c r="D22" s="209">
        <f>+D20+28</f>
        <v>141</v>
      </c>
      <c r="E22" s="209">
        <f>+E20+28</f>
        <v>127</v>
      </c>
    </row>
    <row r="23" spans="1:5">
      <c r="A23" s="170" t="s">
        <v>149</v>
      </c>
      <c r="B23" s="207" t="s">
        <v>363</v>
      </c>
      <c r="C23" s="207" t="s">
        <v>41</v>
      </c>
      <c r="D23" s="209">
        <f>+D20+28</f>
        <v>141</v>
      </c>
      <c r="E23" s="209">
        <f>+E20+28</f>
        <v>127</v>
      </c>
    </row>
    <row r="24" spans="1:5">
      <c r="A24" s="167" t="s">
        <v>47</v>
      </c>
      <c r="B24" s="167" t="s">
        <v>325</v>
      </c>
      <c r="C24" s="167" t="s">
        <v>38</v>
      </c>
      <c r="D24" s="201">
        <v>152</v>
      </c>
      <c r="E24" s="201">
        <v>138</v>
      </c>
    </row>
    <row r="25" spans="1:5">
      <c r="A25" s="170" t="s">
        <v>47</v>
      </c>
      <c r="B25" s="207" t="s">
        <v>325</v>
      </c>
      <c r="C25" s="207" t="s">
        <v>39</v>
      </c>
      <c r="D25" s="209">
        <f>+D24</f>
        <v>152</v>
      </c>
      <c r="E25" s="209">
        <f>+E24</f>
        <v>138</v>
      </c>
    </row>
    <row r="26" spans="1:5">
      <c r="A26" s="170" t="s">
        <v>47</v>
      </c>
      <c r="B26" s="207" t="s">
        <v>325</v>
      </c>
      <c r="C26" s="207" t="s">
        <v>40</v>
      </c>
      <c r="D26" s="209">
        <f>+D24+28</f>
        <v>180</v>
      </c>
      <c r="E26" s="209">
        <f>+E24+28</f>
        <v>166</v>
      </c>
    </row>
    <row r="27" spans="1:5">
      <c r="A27" s="170" t="s">
        <v>47</v>
      </c>
      <c r="B27" s="207" t="s">
        <v>325</v>
      </c>
      <c r="C27" s="207" t="s">
        <v>41</v>
      </c>
      <c r="D27" s="204">
        <f>+D24+28</f>
        <v>180</v>
      </c>
      <c r="E27" s="204">
        <f>+E24+28</f>
        <v>166</v>
      </c>
    </row>
    <row r="28" spans="1:5">
      <c r="A28" s="167" t="s">
        <v>47</v>
      </c>
      <c r="B28" s="167" t="s">
        <v>326</v>
      </c>
      <c r="C28" s="167" t="s">
        <v>46</v>
      </c>
      <c r="D28" s="209">
        <v>206</v>
      </c>
      <c r="E28" s="209">
        <v>192</v>
      </c>
    </row>
    <row r="29" spans="1:5">
      <c r="A29" s="170" t="s">
        <v>47</v>
      </c>
      <c r="B29" s="207" t="s">
        <v>326</v>
      </c>
      <c r="C29" s="207" t="s">
        <v>235</v>
      </c>
      <c r="D29" s="209">
        <f>+D28</f>
        <v>206</v>
      </c>
      <c r="E29" s="209">
        <f>+E28</f>
        <v>192</v>
      </c>
    </row>
    <row r="30" spans="1:5">
      <c r="A30" s="170" t="s">
        <v>47</v>
      </c>
      <c r="B30" s="207" t="s">
        <v>326</v>
      </c>
      <c r="C30" s="207" t="s">
        <v>199</v>
      </c>
      <c r="D30" s="209">
        <f>+D28+28</f>
        <v>234</v>
      </c>
      <c r="E30" s="209">
        <f>+E28+28</f>
        <v>220</v>
      </c>
    </row>
    <row r="31" spans="1:5">
      <c r="A31" s="165" t="s">
        <v>47</v>
      </c>
      <c r="B31" s="168" t="s">
        <v>326</v>
      </c>
      <c r="C31" s="168" t="s">
        <v>200</v>
      </c>
      <c r="D31" s="204">
        <f>+D28+28</f>
        <v>234</v>
      </c>
      <c r="E31" s="204">
        <f>+E28+28</f>
        <v>220</v>
      </c>
    </row>
    <row r="32" spans="1:5">
      <c r="D32" s="1"/>
    </row>
    <row r="36" spans="1:1" ht="14.3">
      <c r="A36" s="29" t="s">
        <v>312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workbookViewId="0"/>
  </sheetViews>
  <sheetFormatPr defaultRowHeight="12.9"/>
  <cols>
    <col min="1" max="1" width="16.25" style="1" customWidth="1"/>
    <col min="2" max="2" width="20.625" style="1" customWidth="1"/>
    <col min="3" max="3" width="19.75" style="1" customWidth="1"/>
    <col min="4" max="4" width="12.125" style="1" customWidth="1"/>
    <col min="5" max="5" width="11.875" style="1" customWidth="1"/>
    <col min="6" max="7" width="11.25" style="1" customWidth="1"/>
    <col min="8" max="254" width="9.125" style="1"/>
    <col min="255" max="255" width="13.125" style="1" customWidth="1"/>
    <col min="256" max="256" width="23.125" style="1" customWidth="1"/>
    <col min="257" max="257" width="19.75" style="1" customWidth="1"/>
    <col min="258" max="258" width="11.625" style="1" customWidth="1"/>
    <col min="259" max="259" width="11.125" style="1" customWidth="1"/>
    <col min="260" max="261" width="10.625" style="1" customWidth="1"/>
    <col min="262" max="263" width="11.25" style="1" customWidth="1"/>
    <col min="264" max="510" width="9.125" style="1"/>
    <col min="511" max="511" width="13.125" style="1" customWidth="1"/>
    <col min="512" max="512" width="23.125" style="1" customWidth="1"/>
    <col min="513" max="513" width="19.75" style="1" customWidth="1"/>
    <col min="514" max="514" width="11.625" style="1" customWidth="1"/>
    <col min="515" max="515" width="11.125" style="1" customWidth="1"/>
    <col min="516" max="517" width="10.625" style="1" customWidth="1"/>
    <col min="518" max="519" width="11.25" style="1" customWidth="1"/>
    <col min="520" max="766" width="9.125" style="1"/>
    <col min="767" max="767" width="13.125" style="1" customWidth="1"/>
    <col min="768" max="768" width="23.125" style="1" customWidth="1"/>
    <col min="769" max="769" width="19.75" style="1" customWidth="1"/>
    <col min="770" max="770" width="11.625" style="1" customWidth="1"/>
    <col min="771" max="771" width="11.125" style="1" customWidth="1"/>
    <col min="772" max="773" width="10.625" style="1" customWidth="1"/>
    <col min="774" max="775" width="11.25" style="1" customWidth="1"/>
    <col min="776" max="1022" width="9.125" style="1"/>
    <col min="1023" max="1023" width="13.125" style="1" customWidth="1"/>
    <col min="1024" max="1024" width="23.125" style="1" customWidth="1"/>
    <col min="1025" max="1025" width="19.75" style="1" customWidth="1"/>
    <col min="1026" max="1026" width="11.625" style="1" customWidth="1"/>
    <col min="1027" max="1027" width="11.125" style="1" customWidth="1"/>
    <col min="1028" max="1029" width="10.625" style="1" customWidth="1"/>
    <col min="1030" max="1031" width="11.25" style="1" customWidth="1"/>
    <col min="1032" max="1278" width="9.125" style="1"/>
    <col min="1279" max="1279" width="13.125" style="1" customWidth="1"/>
    <col min="1280" max="1280" width="23.125" style="1" customWidth="1"/>
    <col min="1281" max="1281" width="19.75" style="1" customWidth="1"/>
    <col min="1282" max="1282" width="11.625" style="1" customWidth="1"/>
    <col min="1283" max="1283" width="11.125" style="1" customWidth="1"/>
    <col min="1284" max="1285" width="10.625" style="1" customWidth="1"/>
    <col min="1286" max="1287" width="11.25" style="1" customWidth="1"/>
    <col min="1288" max="1534" width="9.125" style="1"/>
    <col min="1535" max="1535" width="13.125" style="1" customWidth="1"/>
    <col min="1536" max="1536" width="23.125" style="1" customWidth="1"/>
    <col min="1537" max="1537" width="19.75" style="1" customWidth="1"/>
    <col min="1538" max="1538" width="11.625" style="1" customWidth="1"/>
    <col min="1539" max="1539" width="11.125" style="1" customWidth="1"/>
    <col min="1540" max="1541" width="10.625" style="1" customWidth="1"/>
    <col min="1542" max="1543" width="11.25" style="1" customWidth="1"/>
    <col min="1544" max="1790" width="9.125" style="1"/>
    <col min="1791" max="1791" width="13.125" style="1" customWidth="1"/>
    <col min="1792" max="1792" width="23.125" style="1" customWidth="1"/>
    <col min="1793" max="1793" width="19.75" style="1" customWidth="1"/>
    <col min="1794" max="1794" width="11.625" style="1" customWidth="1"/>
    <col min="1795" max="1795" width="11.125" style="1" customWidth="1"/>
    <col min="1796" max="1797" width="10.625" style="1" customWidth="1"/>
    <col min="1798" max="1799" width="11.25" style="1" customWidth="1"/>
    <col min="1800" max="2046" width="9.125" style="1"/>
    <col min="2047" max="2047" width="13.125" style="1" customWidth="1"/>
    <col min="2048" max="2048" width="23.125" style="1" customWidth="1"/>
    <col min="2049" max="2049" width="19.75" style="1" customWidth="1"/>
    <col min="2050" max="2050" width="11.625" style="1" customWidth="1"/>
    <col min="2051" max="2051" width="11.125" style="1" customWidth="1"/>
    <col min="2052" max="2053" width="10.625" style="1" customWidth="1"/>
    <col min="2054" max="2055" width="11.25" style="1" customWidth="1"/>
    <col min="2056" max="2302" width="9.125" style="1"/>
    <col min="2303" max="2303" width="13.125" style="1" customWidth="1"/>
    <col min="2304" max="2304" width="23.125" style="1" customWidth="1"/>
    <col min="2305" max="2305" width="19.75" style="1" customWidth="1"/>
    <col min="2306" max="2306" width="11.625" style="1" customWidth="1"/>
    <col min="2307" max="2307" width="11.125" style="1" customWidth="1"/>
    <col min="2308" max="2309" width="10.625" style="1" customWidth="1"/>
    <col min="2310" max="2311" width="11.25" style="1" customWidth="1"/>
    <col min="2312" max="2558" width="9.125" style="1"/>
    <col min="2559" max="2559" width="13.125" style="1" customWidth="1"/>
    <col min="2560" max="2560" width="23.125" style="1" customWidth="1"/>
    <col min="2561" max="2561" width="19.75" style="1" customWidth="1"/>
    <col min="2562" max="2562" width="11.625" style="1" customWidth="1"/>
    <col min="2563" max="2563" width="11.125" style="1" customWidth="1"/>
    <col min="2564" max="2565" width="10.625" style="1" customWidth="1"/>
    <col min="2566" max="2567" width="11.25" style="1" customWidth="1"/>
    <col min="2568" max="2814" width="9.125" style="1"/>
    <col min="2815" max="2815" width="13.125" style="1" customWidth="1"/>
    <col min="2816" max="2816" width="23.125" style="1" customWidth="1"/>
    <col min="2817" max="2817" width="19.75" style="1" customWidth="1"/>
    <col min="2818" max="2818" width="11.625" style="1" customWidth="1"/>
    <col min="2819" max="2819" width="11.125" style="1" customWidth="1"/>
    <col min="2820" max="2821" width="10.625" style="1" customWidth="1"/>
    <col min="2822" max="2823" width="11.25" style="1" customWidth="1"/>
    <col min="2824" max="3070" width="9.125" style="1"/>
    <col min="3071" max="3071" width="13.125" style="1" customWidth="1"/>
    <col min="3072" max="3072" width="23.125" style="1" customWidth="1"/>
    <col min="3073" max="3073" width="19.75" style="1" customWidth="1"/>
    <col min="3074" max="3074" width="11.625" style="1" customWidth="1"/>
    <col min="3075" max="3075" width="11.125" style="1" customWidth="1"/>
    <col min="3076" max="3077" width="10.625" style="1" customWidth="1"/>
    <col min="3078" max="3079" width="11.25" style="1" customWidth="1"/>
    <col min="3080" max="3326" width="9.125" style="1"/>
    <col min="3327" max="3327" width="13.125" style="1" customWidth="1"/>
    <col min="3328" max="3328" width="23.125" style="1" customWidth="1"/>
    <col min="3329" max="3329" width="19.75" style="1" customWidth="1"/>
    <col min="3330" max="3330" width="11.625" style="1" customWidth="1"/>
    <col min="3331" max="3331" width="11.125" style="1" customWidth="1"/>
    <col min="3332" max="3333" width="10.625" style="1" customWidth="1"/>
    <col min="3334" max="3335" width="11.25" style="1" customWidth="1"/>
    <col min="3336" max="3582" width="9.125" style="1"/>
    <col min="3583" max="3583" width="13.125" style="1" customWidth="1"/>
    <col min="3584" max="3584" width="23.125" style="1" customWidth="1"/>
    <col min="3585" max="3585" width="19.75" style="1" customWidth="1"/>
    <col min="3586" max="3586" width="11.625" style="1" customWidth="1"/>
    <col min="3587" max="3587" width="11.125" style="1" customWidth="1"/>
    <col min="3588" max="3589" width="10.625" style="1" customWidth="1"/>
    <col min="3590" max="3591" width="11.25" style="1" customWidth="1"/>
    <col min="3592" max="3838" width="9.125" style="1"/>
    <col min="3839" max="3839" width="13.125" style="1" customWidth="1"/>
    <col min="3840" max="3840" width="23.125" style="1" customWidth="1"/>
    <col min="3841" max="3841" width="19.75" style="1" customWidth="1"/>
    <col min="3842" max="3842" width="11.625" style="1" customWidth="1"/>
    <col min="3843" max="3843" width="11.125" style="1" customWidth="1"/>
    <col min="3844" max="3845" width="10.625" style="1" customWidth="1"/>
    <col min="3846" max="3847" width="11.25" style="1" customWidth="1"/>
    <col min="3848" max="4094" width="9.125" style="1"/>
    <col min="4095" max="4095" width="13.125" style="1" customWidth="1"/>
    <col min="4096" max="4096" width="23.125" style="1" customWidth="1"/>
    <col min="4097" max="4097" width="19.75" style="1" customWidth="1"/>
    <col min="4098" max="4098" width="11.625" style="1" customWidth="1"/>
    <col min="4099" max="4099" width="11.125" style="1" customWidth="1"/>
    <col min="4100" max="4101" width="10.625" style="1" customWidth="1"/>
    <col min="4102" max="4103" width="11.25" style="1" customWidth="1"/>
    <col min="4104" max="4350" width="9.125" style="1"/>
    <col min="4351" max="4351" width="13.125" style="1" customWidth="1"/>
    <col min="4352" max="4352" width="23.125" style="1" customWidth="1"/>
    <col min="4353" max="4353" width="19.75" style="1" customWidth="1"/>
    <col min="4354" max="4354" width="11.625" style="1" customWidth="1"/>
    <col min="4355" max="4355" width="11.125" style="1" customWidth="1"/>
    <col min="4356" max="4357" width="10.625" style="1" customWidth="1"/>
    <col min="4358" max="4359" width="11.25" style="1" customWidth="1"/>
    <col min="4360" max="4606" width="9.125" style="1"/>
    <col min="4607" max="4607" width="13.125" style="1" customWidth="1"/>
    <col min="4608" max="4608" width="23.125" style="1" customWidth="1"/>
    <col min="4609" max="4609" width="19.75" style="1" customWidth="1"/>
    <col min="4610" max="4610" width="11.625" style="1" customWidth="1"/>
    <col min="4611" max="4611" width="11.125" style="1" customWidth="1"/>
    <col min="4612" max="4613" width="10.625" style="1" customWidth="1"/>
    <col min="4614" max="4615" width="11.25" style="1" customWidth="1"/>
    <col min="4616" max="4862" width="9.125" style="1"/>
    <col min="4863" max="4863" width="13.125" style="1" customWidth="1"/>
    <col min="4864" max="4864" width="23.125" style="1" customWidth="1"/>
    <col min="4865" max="4865" width="19.75" style="1" customWidth="1"/>
    <col min="4866" max="4866" width="11.625" style="1" customWidth="1"/>
    <col min="4867" max="4867" width="11.125" style="1" customWidth="1"/>
    <col min="4868" max="4869" width="10.625" style="1" customWidth="1"/>
    <col min="4870" max="4871" width="11.25" style="1" customWidth="1"/>
    <col min="4872" max="5118" width="9.125" style="1"/>
    <col min="5119" max="5119" width="13.125" style="1" customWidth="1"/>
    <col min="5120" max="5120" width="23.125" style="1" customWidth="1"/>
    <col min="5121" max="5121" width="19.75" style="1" customWidth="1"/>
    <col min="5122" max="5122" width="11.625" style="1" customWidth="1"/>
    <col min="5123" max="5123" width="11.125" style="1" customWidth="1"/>
    <col min="5124" max="5125" width="10.625" style="1" customWidth="1"/>
    <col min="5126" max="5127" width="11.25" style="1" customWidth="1"/>
    <col min="5128" max="5374" width="9.125" style="1"/>
    <col min="5375" max="5375" width="13.125" style="1" customWidth="1"/>
    <col min="5376" max="5376" width="23.125" style="1" customWidth="1"/>
    <col min="5377" max="5377" width="19.75" style="1" customWidth="1"/>
    <col min="5378" max="5378" width="11.625" style="1" customWidth="1"/>
    <col min="5379" max="5379" width="11.125" style="1" customWidth="1"/>
    <col min="5380" max="5381" width="10.625" style="1" customWidth="1"/>
    <col min="5382" max="5383" width="11.25" style="1" customWidth="1"/>
    <col min="5384" max="5630" width="9.125" style="1"/>
    <col min="5631" max="5631" width="13.125" style="1" customWidth="1"/>
    <col min="5632" max="5632" width="23.125" style="1" customWidth="1"/>
    <col min="5633" max="5633" width="19.75" style="1" customWidth="1"/>
    <col min="5634" max="5634" width="11.625" style="1" customWidth="1"/>
    <col min="5635" max="5635" width="11.125" style="1" customWidth="1"/>
    <col min="5636" max="5637" width="10.625" style="1" customWidth="1"/>
    <col min="5638" max="5639" width="11.25" style="1" customWidth="1"/>
    <col min="5640" max="5886" width="9.125" style="1"/>
    <col min="5887" max="5887" width="13.125" style="1" customWidth="1"/>
    <col min="5888" max="5888" width="23.125" style="1" customWidth="1"/>
    <col min="5889" max="5889" width="19.75" style="1" customWidth="1"/>
    <col min="5890" max="5890" width="11.625" style="1" customWidth="1"/>
    <col min="5891" max="5891" width="11.125" style="1" customWidth="1"/>
    <col min="5892" max="5893" width="10.625" style="1" customWidth="1"/>
    <col min="5894" max="5895" width="11.25" style="1" customWidth="1"/>
    <col min="5896" max="6142" width="9.125" style="1"/>
    <col min="6143" max="6143" width="13.125" style="1" customWidth="1"/>
    <col min="6144" max="6144" width="23.125" style="1" customWidth="1"/>
    <col min="6145" max="6145" width="19.75" style="1" customWidth="1"/>
    <col min="6146" max="6146" width="11.625" style="1" customWidth="1"/>
    <col min="6147" max="6147" width="11.125" style="1" customWidth="1"/>
    <col min="6148" max="6149" width="10.625" style="1" customWidth="1"/>
    <col min="6150" max="6151" width="11.25" style="1" customWidth="1"/>
    <col min="6152" max="6398" width="9.125" style="1"/>
    <col min="6399" max="6399" width="13.125" style="1" customWidth="1"/>
    <col min="6400" max="6400" width="23.125" style="1" customWidth="1"/>
    <col min="6401" max="6401" width="19.75" style="1" customWidth="1"/>
    <col min="6402" max="6402" width="11.625" style="1" customWidth="1"/>
    <col min="6403" max="6403" width="11.125" style="1" customWidth="1"/>
    <col min="6404" max="6405" width="10.625" style="1" customWidth="1"/>
    <col min="6406" max="6407" width="11.25" style="1" customWidth="1"/>
    <col min="6408" max="6654" width="9.125" style="1"/>
    <col min="6655" max="6655" width="13.125" style="1" customWidth="1"/>
    <col min="6656" max="6656" width="23.125" style="1" customWidth="1"/>
    <col min="6657" max="6657" width="19.75" style="1" customWidth="1"/>
    <col min="6658" max="6658" width="11.625" style="1" customWidth="1"/>
    <col min="6659" max="6659" width="11.125" style="1" customWidth="1"/>
    <col min="6660" max="6661" width="10.625" style="1" customWidth="1"/>
    <col min="6662" max="6663" width="11.25" style="1" customWidth="1"/>
    <col min="6664" max="6910" width="9.125" style="1"/>
    <col min="6911" max="6911" width="13.125" style="1" customWidth="1"/>
    <col min="6912" max="6912" width="23.125" style="1" customWidth="1"/>
    <col min="6913" max="6913" width="19.75" style="1" customWidth="1"/>
    <col min="6914" max="6914" width="11.625" style="1" customWidth="1"/>
    <col min="6915" max="6915" width="11.125" style="1" customWidth="1"/>
    <col min="6916" max="6917" width="10.625" style="1" customWidth="1"/>
    <col min="6918" max="6919" width="11.25" style="1" customWidth="1"/>
    <col min="6920" max="7166" width="9.125" style="1"/>
    <col min="7167" max="7167" width="13.125" style="1" customWidth="1"/>
    <col min="7168" max="7168" width="23.125" style="1" customWidth="1"/>
    <col min="7169" max="7169" width="19.75" style="1" customWidth="1"/>
    <col min="7170" max="7170" width="11.625" style="1" customWidth="1"/>
    <col min="7171" max="7171" width="11.125" style="1" customWidth="1"/>
    <col min="7172" max="7173" width="10.625" style="1" customWidth="1"/>
    <col min="7174" max="7175" width="11.25" style="1" customWidth="1"/>
    <col min="7176" max="7422" width="9.125" style="1"/>
    <col min="7423" max="7423" width="13.125" style="1" customWidth="1"/>
    <col min="7424" max="7424" width="23.125" style="1" customWidth="1"/>
    <col min="7425" max="7425" width="19.75" style="1" customWidth="1"/>
    <col min="7426" max="7426" width="11.625" style="1" customWidth="1"/>
    <col min="7427" max="7427" width="11.125" style="1" customWidth="1"/>
    <col min="7428" max="7429" width="10.625" style="1" customWidth="1"/>
    <col min="7430" max="7431" width="11.25" style="1" customWidth="1"/>
    <col min="7432" max="7678" width="9.125" style="1"/>
    <col min="7679" max="7679" width="13.125" style="1" customWidth="1"/>
    <col min="7680" max="7680" width="23.125" style="1" customWidth="1"/>
    <col min="7681" max="7681" width="19.75" style="1" customWidth="1"/>
    <col min="7682" max="7682" width="11.625" style="1" customWidth="1"/>
    <col min="7683" max="7683" width="11.125" style="1" customWidth="1"/>
    <col min="7684" max="7685" width="10.625" style="1" customWidth="1"/>
    <col min="7686" max="7687" width="11.25" style="1" customWidth="1"/>
    <col min="7688" max="7934" width="9.125" style="1"/>
    <col min="7935" max="7935" width="13.125" style="1" customWidth="1"/>
    <col min="7936" max="7936" width="23.125" style="1" customWidth="1"/>
    <col min="7937" max="7937" width="19.75" style="1" customWidth="1"/>
    <col min="7938" max="7938" width="11.625" style="1" customWidth="1"/>
    <col min="7939" max="7939" width="11.125" style="1" customWidth="1"/>
    <col min="7940" max="7941" width="10.625" style="1" customWidth="1"/>
    <col min="7942" max="7943" width="11.25" style="1" customWidth="1"/>
    <col min="7944" max="8190" width="9.125" style="1"/>
    <col min="8191" max="8191" width="13.125" style="1" customWidth="1"/>
    <col min="8192" max="8192" width="23.125" style="1" customWidth="1"/>
    <col min="8193" max="8193" width="19.75" style="1" customWidth="1"/>
    <col min="8194" max="8194" width="11.625" style="1" customWidth="1"/>
    <col min="8195" max="8195" width="11.125" style="1" customWidth="1"/>
    <col min="8196" max="8197" width="10.625" style="1" customWidth="1"/>
    <col min="8198" max="8199" width="11.25" style="1" customWidth="1"/>
    <col min="8200" max="8446" width="9.125" style="1"/>
    <col min="8447" max="8447" width="13.125" style="1" customWidth="1"/>
    <col min="8448" max="8448" width="23.125" style="1" customWidth="1"/>
    <col min="8449" max="8449" width="19.75" style="1" customWidth="1"/>
    <col min="8450" max="8450" width="11.625" style="1" customWidth="1"/>
    <col min="8451" max="8451" width="11.125" style="1" customWidth="1"/>
    <col min="8452" max="8453" width="10.625" style="1" customWidth="1"/>
    <col min="8454" max="8455" width="11.25" style="1" customWidth="1"/>
    <col min="8456" max="8702" width="9.125" style="1"/>
    <col min="8703" max="8703" width="13.125" style="1" customWidth="1"/>
    <col min="8704" max="8704" width="23.125" style="1" customWidth="1"/>
    <col min="8705" max="8705" width="19.75" style="1" customWidth="1"/>
    <col min="8706" max="8706" width="11.625" style="1" customWidth="1"/>
    <col min="8707" max="8707" width="11.125" style="1" customWidth="1"/>
    <col min="8708" max="8709" width="10.625" style="1" customWidth="1"/>
    <col min="8710" max="8711" width="11.25" style="1" customWidth="1"/>
    <col min="8712" max="8958" width="9.125" style="1"/>
    <col min="8959" max="8959" width="13.125" style="1" customWidth="1"/>
    <col min="8960" max="8960" width="23.125" style="1" customWidth="1"/>
    <col min="8961" max="8961" width="19.75" style="1" customWidth="1"/>
    <col min="8962" max="8962" width="11.625" style="1" customWidth="1"/>
    <col min="8963" max="8963" width="11.125" style="1" customWidth="1"/>
    <col min="8964" max="8965" width="10.625" style="1" customWidth="1"/>
    <col min="8966" max="8967" width="11.25" style="1" customWidth="1"/>
    <col min="8968" max="9214" width="9.125" style="1"/>
    <col min="9215" max="9215" width="13.125" style="1" customWidth="1"/>
    <col min="9216" max="9216" width="23.125" style="1" customWidth="1"/>
    <col min="9217" max="9217" width="19.75" style="1" customWidth="1"/>
    <col min="9218" max="9218" width="11.625" style="1" customWidth="1"/>
    <col min="9219" max="9219" width="11.125" style="1" customWidth="1"/>
    <col min="9220" max="9221" width="10.625" style="1" customWidth="1"/>
    <col min="9222" max="9223" width="11.25" style="1" customWidth="1"/>
    <col min="9224" max="9470" width="9.125" style="1"/>
    <col min="9471" max="9471" width="13.125" style="1" customWidth="1"/>
    <col min="9472" max="9472" width="23.125" style="1" customWidth="1"/>
    <col min="9473" max="9473" width="19.75" style="1" customWidth="1"/>
    <col min="9474" max="9474" width="11.625" style="1" customWidth="1"/>
    <col min="9475" max="9475" width="11.125" style="1" customWidth="1"/>
    <col min="9476" max="9477" width="10.625" style="1" customWidth="1"/>
    <col min="9478" max="9479" width="11.25" style="1" customWidth="1"/>
    <col min="9480" max="9726" width="9.125" style="1"/>
    <col min="9727" max="9727" width="13.125" style="1" customWidth="1"/>
    <col min="9728" max="9728" width="23.125" style="1" customWidth="1"/>
    <col min="9729" max="9729" width="19.75" style="1" customWidth="1"/>
    <col min="9730" max="9730" width="11.625" style="1" customWidth="1"/>
    <col min="9731" max="9731" width="11.125" style="1" customWidth="1"/>
    <col min="9732" max="9733" width="10.625" style="1" customWidth="1"/>
    <col min="9734" max="9735" width="11.25" style="1" customWidth="1"/>
    <col min="9736" max="9982" width="9.125" style="1"/>
    <col min="9983" max="9983" width="13.125" style="1" customWidth="1"/>
    <col min="9984" max="9984" width="23.125" style="1" customWidth="1"/>
    <col min="9985" max="9985" width="19.75" style="1" customWidth="1"/>
    <col min="9986" max="9986" width="11.625" style="1" customWidth="1"/>
    <col min="9987" max="9987" width="11.125" style="1" customWidth="1"/>
    <col min="9988" max="9989" width="10.625" style="1" customWidth="1"/>
    <col min="9990" max="9991" width="11.25" style="1" customWidth="1"/>
    <col min="9992" max="10238" width="9.125" style="1"/>
    <col min="10239" max="10239" width="13.125" style="1" customWidth="1"/>
    <col min="10240" max="10240" width="23.125" style="1" customWidth="1"/>
    <col min="10241" max="10241" width="19.75" style="1" customWidth="1"/>
    <col min="10242" max="10242" width="11.625" style="1" customWidth="1"/>
    <col min="10243" max="10243" width="11.125" style="1" customWidth="1"/>
    <col min="10244" max="10245" width="10.625" style="1" customWidth="1"/>
    <col min="10246" max="10247" width="11.25" style="1" customWidth="1"/>
    <col min="10248" max="10494" width="9.125" style="1"/>
    <col min="10495" max="10495" width="13.125" style="1" customWidth="1"/>
    <col min="10496" max="10496" width="23.125" style="1" customWidth="1"/>
    <col min="10497" max="10497" width="19.75" style="1" customWidth="1"/>
    <col min="10498" max="10498" width="11.625" style="1" customWidth="1"/>
    <col min="10499" max="10499" width="11.125" style="1" customWidth="1"/>
    <col min="10500" max="10501" width="10.625" style="1" customWidth="1"/>
    <col min="10502" max="10503" width="11.25" style="1" customWidth="1"/>
    <col min="10504" max="10750" width="9.125" style="1"/>
    <col min="10751" max="10751" width="13.125" style="1" customWidth="1"/>
    <col min="10752" max="10752" width="23.125" style="1" customWidth="1"/>
    <col min="10753" max="10753" width="19.75" style="1" customWidth="1"/>
    <col min="10754" max="10754" width="11.625" style="1" customWidth="1"/>
    <col min="10755" max="10755" width="11.125" style="1" customWidth="1"/>
    <col min="10756" max="10757" width="10.625" style="1" customWidth="1"/>
    <col min="10758" max="10759" width="11.25" style="1" customWidth="1"/>
    <col min="10760" max="11006" width="9.125" style="1"/>
    <col min="11007" max="11007" width="13.125" style="1" customWidth="1"/>
    <col min="11008" max="11008" width="23.125" style="1" customWidth="1"/>
    <col min="11009" max="11009" width="19.75" style="1" customWidth="1"/>
    <col min="11010" max="11010" width="11.625" style="1" customWidth="1"/>
    <col min="11011" max="11011" width="11.125" style="1" customWidth="1"/>
    <col min="11012" max="11013" width="10.625" style="1" customWidth="1"/>
    <col min="11014" max="11015" width="11.25" style="1" customWidth="1"/>
    <col min="11016" max="11262" width="9.125" style="1"/>
    <col min="11263" max="11263" width="13.125" style="1" customWidth="1"/>
    <col min="11264" max="11264" width="23.125" style="1" customWidth="1"/>
    <col min="11265" max="11265" width="19.75" style="1" customWidth="1"/>
    <col min="11266" max="11266" width="11.625" style="1" customWidth="1"/>
    <col min="11267" max="11267" width="11.125" style="1" customWidth="1"/>
    <col min="11268" max="11269" width="10.625" style="1" customWidth="1"/>
    <col min="11270" max="11271" width="11.25" style="1" customWidth="1"/>
    <col min="11272" max="11518" width="9.125" style="1"/>
    <col min="11519" max="11519" width="13.125" style="1" customWidth="1"/>
    <col min="11520" max="11520" width="23.125" style="1" customWidth="1"/>
    <col min="11521" max="11521" width="19.75" style="1" customWidth="1"/>
    <col min="11522" max="11522" width="11.625" style="1" customWidth="1"/>
    <col min="11523" max="11523" width="11.125" style="1" customWidth="1"/>
    <col min="11524" max="11525" width="10.625" style="1" customWidth="1"/>
    <col min="11526" max="11527" width="11.25" style="1" customWidth="1"/>
    <col min="11528" max="11774" width="9.125" style="1"/>
    <col min="11775" max="11775" width="13.125" style="1" customWidth="1"/>
    <col min="11776" max="11776" width="23.125" style="1" customWidth="1"/>
    <col min="11777" max="11777" width="19.75" style="1" customWidth="1"/>
    <col min="11778" max="11778" width="11.625" style="1" customWidth="1"/>
    <col min="11779" max="11779" width="11.125" style="1" customWidth="1"/>
    <col min="11780" max="11781" width="10.625" style="1" customWidth="1"/>
    <col min="11782" max="11783" width="11.25" style="1" customWidth="1"/>
    <col min="11784" max="12030" width="9.125" style="1"/>
    <col min="12031" max="12031" width="13.125" style="1" customWidth="1"/>
    <col min="12032" max="12032" width="23.125" style="1" customWidth="1"/>
    <col min="12033" max="12033" width="19.75" style="1" customWidth="1"/>
    <col min="12034" max="12034" width="11.625" style="1" customWidth="1"/>
    <col min="12035" max="12035" width="11.125" style="1" customWidth="1"/>
    <col min="12036" max="12037" width="10.625" style="1" customWidth="1"/>
    <col min="12038" max="12039" width="11.25" style="1" customWidth="1"/>
    <col min="12040" max="12286" width="9.125" style="1"/>
    <col min="12287" max="12287" width="13.125" style="1" customWidth="1"/>
    <col min="12288" max="12288" width="23.125" style="1" customWidth="1"/>
    <col min="12289" max="12289" width="19.75" style="1" customWidth="1"/>
    <col min="12290" max="12290" width="11.625" style="1" customWidth="1"/>
    <col min="12291" max="12291" width="11.125" style="1" customWidth="1"/>
    <col min="12292" max="12293" width="10.625" style="1" customWidth="1"/>
    <col min="12294" max="12295" width="11.25" style="1" customWidth="1"/>
    <col min="12296" max="12542" width="9.125" style="1"/>
    <col min="12543" max="12543" width="13.125" style="1" customWidth="1"/>
    <col min="12544" max="12544" width="23.125" style="1" customWidth="1"/>
    <col min="12545" max="12545" width="19.75" style="1" customWidth="1"/>
    <col min="12546" max="12546" width="11.625" style="1" customWidth="1"/>
    <col min="12547" max="12547" width="11.125" style="1" customWidth="1"/>
    <col min="12548" max="12549" width="10.625" style="1" customWidth="1"/>
    <col min="12550" max="12551" width="11.25" style="1" customWidth="1"/>
    <col min="12552" max="12798" width="9.125" style="1"/>
    <col min="12799" max="12799" width="13.125" style="1" customWidth="1"/>
    <col min="12800" max="12800" width="23.125" style="1" customWidth="1"/>
    <col min="12801" max="12801" width="19.75" style="1" customWidth="1"/>
    <col min="12802" max="12802" width="11.625" style="1" customWidth="1"/>
    <col min="12803" max="12803" width="11.125" style="1" customWidth="1"/>
    <col min="12804" max="12805" width="10.625" style="1" customWidth="1"/>
    <col min="12806" max="12807" width="11.25" style="1" customWidth="1"/>
    <col min="12808" max="13054" width="9.125" style="1"/>
    <col min="13055" max="13055" width="13.125" style="1" customWidth="1"/>
    <col min="13056" max="13056" width="23.125" style="1" customWidth="1"/>
    <col min="13057" max="13057" width="19.75" style="1" customWidth="1"/>
    <col min="13058" max="13058" width="11.625" style="1" customWidth="1"/>
    <col min="13059" max="13059" width="11.125" style="1" customWidth="1"/>
    <col min="13060" max="13061" width="10.625" style="1" customWidth="1"/>
    <col min="13062" max="13063" width="11.25" style="1" customWidth="1"/>
    <col min="13064" max="13310" width="9.125" style="1"/>
    <col min="13311" max="13311" width="13.125" style="1" customWidth="1"/>
    <col min="13312" max="13312" width="23.125" style="1" customWidth="1"/>
    <col min="13313" max="13313" width="19.75" style="1" customWidth="1"/>
    <col min="13314" max="13314" width="11.625" style="1" customWidth="1"/>
    <col min="13315" max="13315" width="11.125" style="1" customWidth="1"/>
    <col min="13316" max="13317" width="10.625" style="1" customWidth="1"/>
    <col min="13318" max="13319" width="11.25" style="1" customWidth="1"/>
    <col min="13320" max="13566" width="9.125" style="1"/>
    <col min="13567" max="13567" width="13.125" style="1" customWidth="1"/>
    <col min="13568" max="13568" width="23.125" style="1" customWidth="1"/>
    <col min="13569" max="13569" width="19.75" style="1" customWidth="1"/>
    <col min="13570" max="13570" width="11.625" style="1" customWidth="1"/>
    <col min="13571" max="13571" width="11.125" style="1" customWidth="1"/>
    <col min="13572" max="13573" width="10.625" style="1" customWidth="1"/>
    <col min="13574" max="13575" width="11.25" style="1" customWidth="1"/>
    <col min="13576" max="13822" width="9.125" style="1"/>
    <col min="13823" max="13823" width="13.125" style="1" customWidth="1"/>
    <col min="13824" max="13824" width="23.125" style="1" customWidth="1"/>
    <col min="13825" max="13825" width="19.75" style="1" customWidth="1"/>
    <col min="13826" max="13826" width="11.625" style="1" customWidth="1"/>
    <col min="13827" max="13827" width="11.125" style="1" customWidth="1"/>
    <col min="13828" max="13829" width="10.625" style="1" customWidth="1"/>
    <col min="13830" max="13831" width="11.25" style="1" customWidth="1"/>
    <col min="13832" max="14078" width="9.125" style="1"/>
    <col min="14079" max="14079" width="13.125" style="1" customWidth="1"/>
    <col min="14080" max="14080" width="23.125" style="1" customWidth="1"/>
    <col min="14081" max="14081" width="19.75" style="1" customWidth="1"/>
    <col min="14082" max="14082" width="11.625" style="1" customWidth="1"/>
    <col min="14083" max="14083" width="11.125" style="1" customWidth="1"/>
    <col min="14084" max="14085" width="10.625" style="1" customWidth="1"/>
    <col min="14086" max="14087" width="11.25" style="1" customWidth="1"/>
    <col min="14088" max="14334" width="9.125" style="1"/>
    <col min="14335" max="14335" width="13.125" style="1" customWidth="1"/>
    <col min="14336" max="14336" width="23.125" style="1" customWidth="1"/>
    <col min="14337" max="14337" width="19.75" style="1" customWidth="1"/>
    <col min="14338" max="14338" width="11.625" style="1" customWidth="1"/>
    <col min="14339" max="14339" width="11.125" style="1" customWidth="1"/>
    <col min="14340" max="14341" width="10.625" style="1" customWidth="1"/>
    <col min="14342" max="14343" width="11.25" style="1" customWidth="1"/>
    <col min="14344" max="14590" width="9.125" style="1"/>
    <col min="14591" max="14591" width="13.125" style="1" customWidth="1"/>
    <col min="14592" max="14592" width="23.125" style="1" customWidth="1"/>
    <col min="14593" max="14593" width="19.75" style="1" customWidth="1"/>
    <col min="14594" max="14594" width="11.625" style="1" customWidth="1"/>
    <col min="14595" max="14595" width="11.125" style="1" customWidth="1"/>
    <col min="14596" max="14597" width="10.625" style="1" customWidth="1"/>
    <col min="14598" max="14599" width="11.25" style="1" customWidth="1"/>
    <col min="14600" max="14846" width="9.125" style="1"/>
    <col min="14847" max="14847" width="13.125" style="1" customWidth="1"/>
    <col min="14848" max="14848" width="23.125" style="1" customWidth="1"/>
    <col min="14849" max="14849" width="19.75" style="1" customWidth="1"/>
    <col min="14850" max="14850" width="11.625" style="1" customWidth="1"/>
    <col min="14851" max="14851" width="11.125" style="1" customWidth="1"/>
    <col min="14852" max="14853" width="10.625" style="1" customWidth="1"/>
    <col min="14854" max="14855" width="11.25" style="1" customWidth="1"/>
    <col min="14856" max="15102" width="9.125" style="1"/>
    <col min="15103" max="15103" width="13.125" style="1" customWidth="1"/>
    <col min="15104" max="15104" width="23.125" style="1" customWidth="1"/>
    <col min="15105" max="15105" width="19.75" style="1" customWidth="1"/>
    <col min="15106" max="15106" width="11.625" style="1" customWidth="1"/>
    <col min="15107" max="15107" width="11.125" style="1" customWidth="1"/>
    <col min="15108" max="15109" width="10.625" style="1" customWidth="1"/>
    <col min="15110" max="15111" width="11.25" style="1" customWidth="1"/>
    <col min="15112" max="15358" width="9.125" style="1"/>
    <col min="15359" max="15359" width="13.125" style="1" customWidth="1"/>
    <col min="15360" max="15360" width="23.125" style="1" customWidth="1"/>
    <col min="15361" max="15361" width="19.75" style="1" customWidth="1"/>
    <col min="15362" max="15362" width="11.625" style="1" customWidth="1"/>
    <col min="15363" max="15363" width="11.125" style="1" customWidth="1"/>
    <col min="15364" max="15365" width="10.625" style="1" customWidth="1"/>
    <col min="15366" max="15367" width="11.25" style="1" customWidth="1"/>
    <col min="15368" max="15614" width="9.125" style="1"/>
    <col min="15615" max="15615" width="13.125" style="1" customWidth="1"/>
    <col min="15616" max="15616" width="23.125" style="1" customWidth="1"/>
    <col min="15617" max="15617" width="19.75" style="1" customWidth="1"/>
    <col min="15618" max="15618" width="11.625" style="1" customWidth="1"/>
    <col min="15619" max="15619" width="11.125" style="1" customWidth="1"/>
    <col min="15620" max="15621" width="10.625" style="1" customWidth="1"/>
    <col min="15622" max="15623" width="11.25" style="1" customWidth="1"/>
    <col min="15624" max="15870" width="9.125" style="1"/>
    <col min="15871" max="15871" width="13.125" style="1" customWidth="1"/>
    <col min="15872" max="15872" width="23.125" style="1" customWidth="1"/>
    <col min="15873" max="15873" width="19.75" style="1" customWidth="1"/>
    <col min="15874" max="15874" width="11.625" style="1" customWidth="1"/>
    <col min="15875" max="15875" width="11.125" style="1" customWidth="1"/>
    <col min="15876" max="15877" width="10.625" style="1" customWidth="1"/>
    <col min="15878" max="15879" width="11.25" style="1" customWidth="1"/>
    <col min="15880" max="16126" width="9.125" style="1"/>
    <col min="16127" max="16127" width="13.125" style="1" customWidth="1"/>
    <col min="16128" max="16128" width="23.125" style="1" customWidth="1"/>
    <col min="16129" max="16129" width="19.75" style="1" customWidth="1"/>
    <col min="16130" max="16130" width="11.625" style="1" customWidth="1"/>
    <col min="16131" max="16131" width="11.125" style="1" customWidth="1"/>
    <col min="16132" max="16133" width="10.625" style="1" customWidth="1"/>
    <col min="16134" max="16135" width="11.25" style="1" customWidth="1"/>
    <col min="16136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229</v>
      </c>
    </row>
    <row r="5" spans="1:4">
      <c r="A5" s="1" t="s">
        <v>23</v>
      </c>
      <c r="B5" s="1" t="s">
        <v>377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166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158" t="s">
        <v>35</v>
      </c>
      <c r="B13" s="167" t="s">
        <v>36</v>
      </c>
      <c r="C13" s="124" t="s">
        <v>37</v>
      </c>
      <c r="D13" s="164">
        <v>44652</v>
      </c>
    </row>
    <row r="14" spans="1:4">
      <c r="A14" s="170"/>
      <c r="B14" s="168"/>
      <c r="C14" s="159"/>
      <c r="D14" s="166">
        <v>44865</v>
      </c>
    </row>
    <row r="15" spans="1:4">
      <c r="A15" s="167" t="s">
        <v>49</v>
      </c>
      <c r="B15" s="167" t="s">
        <v>378</v>
      </c>
      <c r="C15" s="167" t="s">
        <v>39</v>
      </c>
      <c r="D15" s="201">
        <v>169</v>
      </c>
    </row>
    <row r="16" spans="1:4">
      <c r="A16" s="165" t="s">
        <v>49</v>
      </c>
      <c r="B16" s="168" t="s">
        <v>378</v>
      </c>
      <c r="C16" s="168" t="s">
        <v>38</v>
      </c>
      <c r="D16" s="204">
        <f>+D15</f>
        <v>169</v>
      </c>
    </row>
    <row r="17" spans="1:4">
      <c r="A17" s="207" t="s">
        <v>47</v>
      </c>
      <c r="B17" s="207" t="s">
        <v>367</v>
      </c>
      <c r="C17" s="207" t="s">
        <v>39</v>
      </c>
      <c r="D17" s="209">
        <v>219</v>
      </c>
    </row>
    <row r="18" spans="1:4">
      <c r="A18" s="165" t="s">
        <v>47</v>
      </c>
      <c r="B18" s="168" t="s">
        <v>367</v>
      </c>
      <c r="C18" s="168" t="s">
        <v>38</v>
      </c>
      <c r="D18" s="204">
        <f>+D17</f>
        <v>219</v>
      </c>
    </row>
    <row r="19" spans="1:4" ht="14.3">
      <c r="A19" s="216"/>
    </row>
    <row r="21" spans="1:4" ht="14.3">
      <c r="A21" s="29" t="s">
        <v>376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2"/>
  <sheetViews>
    <sheetView topLeftCell="A13" workbookViewId="0"/>
  </sheetViews>
  <sheetFormatPr defaultColWidth="9.125" defaultRowHeight="12.9"/>
  <cols>
    <col min="1" max="1" width="16.125" style="1" customWidth="1"/>
    <col min="2" max="2" width="21.125" style="1" customWidth="1"/>
    <col min="3" max="3" width="20.625" style="1" customWidth="1"/>
    <col min="4" max="4" width="11" style="1" customWidth="1"/>
    <col min="5" max="16384" width="9.125" style="1"/>
  </cols>
  <sheetData>
    <row r="3" spans="1:4">
      <c r="A3" s="1" t="s">
        <v>20</v>
      </c>
      <c r="B3" s="1" t="s">
        <v>21</v>
      </c>
    </row>
    <row r="4" spans="1:4">
      <c r="A4" s="1" t="s">
        <v>22</v>
      </c>
      <c r="B4" s="1" t="s">
        <v>229</v>
      </c>
    </row>
    <row r="5" spans="1:4">
      <c r="A5" s="1" t="s">
        <v>23</v>
      </c>
      <c r="B5" s="1" t="s">
        <v>443</v>
      </c>
    </row>
    <row r="6" spans="1:4">
      <c r="A6" s="1" t="s">
        <v>24</v>
      </c>
      <c r="B6" s="1" t="s">
        <v>25</v>
      </c>
    </row>
    <row r="7" spans="1:4">
      <c r="A7" s="1" t="s">
        <v>26</v>
      </c>
      <c r="B7" s="1" t="s">
        <v>27</v>
      </c>
    </row>
    <row r="8" spans="1:4">
      <c r="A8" s="1" t="s">
        <v>28</v>
      </c>
      <c r="B8" s="1" t="s">
        <v>454</v>
      </c>
    </row>
    <row r="9" spans="1:4">
      <c r="A9" s="1" t="s">
        <v>29</v>
      </c>
      <c r="B9" s="1" t="s">
        <v>30</v>
      </c>
    </row>
    <row r="10" spans="1:4" ht="14.3">
      <c r="A10" s="1" t="s">
        <v>31</v>
      </c>
      <c r="B10" s="29" t="s">
        <v>32</v>
      </c>
    </row>
    <row r="11" spans="1:4">
      <c r="A11" s="1" t="s">
        <v>33</v>
      </c>
      <c r="B11" s="1" t="s">
        <v>34</v>
      </c>
    </row>
    <row r="13" spans="1:4">
      <c r="A13" s="410" t="s">
        <v>35</v>
      </c>
      <c r="B13" s="395" t="s">
        <v>36</v>
      </c>
      <c r="C13" s="395" t="s">
        <v>37</v>
      </c>
      <c r="D13" s="398">
        <v>44862</v>
      </c>
    </row>
    <row r="14" spans="1:4">
      <c r="A14" s="247"/>
      <c r="B14" s="159"/>
      <c r="C14" s="159"/>
      <c r="D14" s="387">
        <v>44915</v>
      </c>
    </row>
    <row r="15" spans="1:4">
      <c r="A15" s="392" t="s">
        <v>49</v>
      </c>
      <c r="B15" s="392" t="s">
        <v>177</v>
      </c>
      <c r="C15" s="392" t="s">
        <v>38</v>
      </c>
      <c r="D15" s="209">
        <v>212</v>
      </c>
    </row>
    <row r="16" spans="1:4">
      <c r="A16" s="247" t="s">
        <v>49</v>
      </c>
      <c r="B16" s="207" t="s">
        <v>177</v>
      </c>
      <c r="C16" s="207" t="s">
        <v>39</v>
      </c>
      <c r="D16" s="209">
        <f>+D15</f>
        <v>212</v>
      </c>
    </row>
    <row r="17" spans="1:4">
      <c r="A17" s="247" t="s">
        <v>49</v>
      </c>
      <c r="B17" s="207" t="s">
        <v>177</v>
      </c>
      <c r="C17" s="207" t="s">
        <v>40</v>
      </c>
      <c r="D17" s="209">
        <f>+D15+48</f>
        <v>260</v>
      </c>
    </row>
    <row r="18" spans="1:4">
      <c r="A18" s="247" t="s">
        <v>49</v>
      </c>
      <c r="B18" s="207" t="s">
        <v>177</v>
      </c>
      <c r="C18" s="207" t="s">
        <v>41</v>
      </c>
      <c r="D18" s="209">
        <f>+D15+32</f>
        <v>244</v>
      </c>
    </row>
    <row r="19" spans="1:4">
      <c r="A19" s="388" t="s">
        <v>49</v>
      </c>
      <c r="B19" s="207" t="s">
        <v>177</v>
      </c>
      <c r="C19" s="388" t="s">
        <v>42</v>
      </c>
      <c r="D19" s="389">
        <f>+D15+32</f>
        <v>244</v>
      </c>
    </row>
    <row r="20" spans="1:4">
      <c r="A20" s="392" t="s">
        <v>49</v>
      </c>
      <c r="B20" s="392" t="s">
        <v>448</v>
      </c>
      <c r="C20" s="392" t="s">
        <v>38</v>
      </c>
      <c r="D20" s="209">
        <v>254</v>
      </c>
    </row>
    <row r="21" spans="1:4">
      <c r="A21" s="247" t="s">
        <v>49</v>
      </c>
      <c r="B21" s="207" t="s">
        <v>448</v>
      </c>
      <c r="C21" s="207" t="s">
        <v>39</v>
      </c>
      <c r="D21" s="209">
        <f>+D20</f>
        <v>254</v>
      </c>
    </row>
    <row r="22" spans="1:4">
      <c r="A22" s="247" t="s">
        <v>49</v>
      </c>
      <c r="B22" s="207" t="s">
        <v>448</v>
      </c>
      <c r="C22" s="207" t="s">
        <v>40</v>
      </c>
      <c r="D22" s="209">
        <f>+D20+48</f>
        <v>302</v>
      </c>
    </row>
    <row r="23" spans="1:4">
      <c r="A23" s="247" t="s">
        <v>49</v>
      </c>
      <c r="B23" s="207" t="s">
        <v>448</v>
      </c>
      <c r="C23" s="207" t="s">
        <v>41</v>
      </c>
      <c r="D23" s="209">
        <f>+D20+32</f>
        <v>286</v>
      </c>
    </row>
    <row r="24" spans="1:4">
      <c r="A24" s="388" t="s">
        <v>49</v>
      </c>
      <c r="B24" s="388" t="s">
        <v>448</v>
      </c>
      <c r="C24" s="388" t="s">
        <v>42</v>
      </c>
      <c r="D24" s="389">
        <f>+D20+32</f>
        <v>286</v>
      </c>
    </row>
    <row r="25" spans="1:4">
      <c r="A25" s="392" t="s">
        <v>47</v>
      </c>
      <c r="B25" s="392" t="s">
        <v>449</v>
      </c>
      <c r="C25" s="392" t="s">
        <v>38</v>
      </c>
      <c r="D25" s="209">
        <v>280</v>
      </c>
    </row>
    <row r="26" spans="1:4">
      <c r="A26" s="247" t="s">
        <v>47</v>
      </c>
      <c r="B26" s="207" t="s">
        <v>449</v>
      </c>
      <c r="C26" s="207" t="s">
        <v>39</v>
      </c>
      <c r="D26" s="209">
        <f>+D25</f>
        <v>280</v>
      </c>
    </row>
    <row r="27" spans="1:4">
      <c r="A27" s="247" t="s">
        <v>47</v>
      </c>
      <c r="B27" s="207" t="s">
        <v>449</v>
      </c>
      <c r="C27" s="207" t="s">
        <v>40</v>
      </c>
      <c r="D27" s="209">
        <f>+D25+48</f>
        <v>328</v>
      </c>
    </row>
    <row r="28" spans="1:4">
      <c r="A28" s="247" t="s">
        <v>47</v>
      </c>
      <c r="B28" s="207" t="s">
        <v>450</v>
      </c>
      <c r="C28" s="207" t="s">
        <v>41</v>
      </c>
      <c r="D28" s="209">
        <f>+D25+32</f>
        <v>312</v>
      </c>
    </row>
    <row r="29" spans="1:4">
      <c r="A29" s="388" t="s">
        <v>47</v>
      </c>
      <c r="B29" s="388" t="s">
        <v>449</v>
      </c>
      <c r="C29" s="388" t="s">
        <v>42</v>
      </c>
      <c r="D29" s="389">
        <f>+D25+32</f>
        <v>312</v>
      </c>
    </row>
    <row r="30" spans="1:4">
      <c r="A30" s="392" t="s">
        <v>47</v>
      </c>
      <c r="B30" s="392" t="s">
        <v>451</v>
      </c>
      <c r="C30" s="392" t="s">
        <v>46</v>
      </c>
      <c r="D30" s="209">
        <v>569</v>
      </c>
    </row>
    <row r="31" spans="1:4">
      <c r="A31" s="247" t="s">
        <v>47</v>
      </c>
      <c r="B31" s="207" t="s">
        <v>451</v>
      </c>
      <c r="C31" s="207" t="s">
        <v>199</v>
      </c>
      <c r="D31" s="209">
        <f>+D30+48</f>
        <v>617</v>
      </c>
    </row>
    <row r="32" spans="1:4">
      <c r="A32" s="247" t="s">
        <v>47</v>
      </c>
      <c r="B32" s="207" t="s">
        <v>451</v>
      </c>
      <c r="C32" s="207" t="s">
        <v>200</v>
      </c>
      <c r="D32" s="209">
        <f>+D30+32</f>
        <v>601</v>
      </c>
    </row>
    <row r="33" spans="1:4">
      <c r="A33" s="388" t="s">
        <v>47</v>
      </c>
      <c r="B33" s="388" t="s">
        <v>451</v>
      </c>
      <c r="C33" s="388" t="s">
        <v>50</v>
      </c>
      <c r="D33" s="389">
        <f>+D30+32</f>
        <v>601</v>
      </c>
    </row>
    <row r="34" spans="1:4" ht="14.3">
      <c r="A34" s="48" t="s">
        <v>631</v>
      </c>
    </row>
    <row r="35" spans="1:4">
      <c r="A35" s="249" t="s">
        <v>632</v>
      </c>
    </row>
    <row r="36" spans="1:4">
      <c r="A36" s="249" t="s">
        <v>633</v>
      </c>
    </row>
    <row r="38" spans="1:4">
      <c r="A38" s="1" t="s">
        <v>426</v>
      </c>
    </row>
    <row r="40" spans="1:4">
      <c r="A40" s="210"/>
    </row>
    <row r="42" spans="1:4" ht="14.3">
      <c r="A42" s="381" t="s">
        <v>620</v>
      </c>
      <c r="B42" s="2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93</vt:i4>
      </vt:variant>
    </vt:vector>
  </HeadingPairs>
  <TitlesOfParts>
    <vt:vector size="93" baseType="lpstr">
      <vt:lpstr>HOTEL LIST</vt:lpstr>
      <vt:lpstr>Отели</vt:lpstr>
      <vt:lpstr>MULIA BALI</vt:lpstr>
      <vt:lpstr>MULIA Premium Catagory</vt:lpstr>
      <vt:lpstr>MERUSAKA</vt:lpstr>
      <vt:lpstr>ST REGIS</vt:lpstr>
      <vt:lpstr>THE LAGUNA </vt:lpstr>
      <vt:lpstr>NUSA DUA BEACH</vt:lpstr>
      <vt:lpstr>THE WESTIN</vt:lpstr>
      <vt:lpstr>THE RITZ CARLTON</vt:lpstr>
      <vt:lpstr>MERCURE BALI NUSA DUA</vt:lpstr>
      <vt:lpstr> RITZ CARLTON</vt:lpstr>
      <vt:lpstr>AYODYA RESORT</vt:lpstr>
      <vt:lpstr>THE LAGUNA</vt:lpstr>
      <vt:lpstr>THE GRAND BALI</vt:lpstr>
      <vt:lpstr>GRAND HYATT</vt:lpstr>
      <vt:lpstr>MERCURE NUSA DUA</vt:lpstr>
      <vt:lpstr>AMARTERRA</vt:lpstr>
      <vt:lpstr>COURTYARD NUSA DUA</vt:lpstr>
      <vt:lpstr>FOUR SEASON JIMBARAN </vt:lpstr>
      <vt:lpstr>AYANA RESORT</vt:lpstr>
      <vt:lpstr>AYANA SEGARA</vt:lpstr>
      <vt:lpstr>AYANA VILLAS</vt:lpstr>
      <vt:lpstr>RIMBA JIM</vt:lpstr>
      <vt:lpstr>MOVENPICK </vt:lpstr>
      <vt:lpstr>JIMBARAN BAY BEACH</vt:lpstr>
      <vt:lpstr>JUMEIRAH</vt:lpstr>
      <vt:lpstr>TIJILI BENOA</vt:lpstr>
      <vt:lpstr>IBIS STYLE</vt:lpstr>
      <vt:lpstr>MELIA BALI</vt:lpstr>
      <vt:lpstr>SAMABE BALI</vt:lpstr>
      <vt:lpstr>THE APURVA KEMPINSKI</vt:lpstr>
      <vt:lpstr>SANTIKA SILIGITA</vt:lpstr>
      <vt:lpstr>BALI INTERCONTINENTAL</vt:lpstr>
      <vt:lpstr>INFINITY8</vt:lpstr>
      <vt:lpstr>FAMILY PARADISE by GRAND MIRAGE</vt:lpstr>
      <vt:lpstr>D&amp;G Villa</vt:lpstr>
      <vt:lpstr>SOL BENOA</vt:lpstr>
      <vt:lpstr>ION BALI BENOA</vt:lpstr>
      <vt:lpstr>SOL by Meliá Kuta</vt:lpstr>
      <vt:lpstr>TIJILI SEMINYAK</vt:lpstr>
      <vt:lpstr>ALILA SEMINYAK</vt:lpstr>
      <vt:lpstr>THE BANDHA</vt:lpstr>
      <vt:lpstr>BALI NIKSOMA</vt:lpstr>
      <vt:lpstr>SWISS-BELINN LEGIAN</vt:lpstr>
      <vt:lpstr>SWISS-BELEXPRESS KUTA</vt:lpstr>
      <vt:lpstr>ZEST HOTEL LEGIAN</vt:lpstr>
      <vt:lpstr>MAYA SANUR</vt:lpstr>
      <vt:lpstr>INTERCONTINENTAL BALI SANUR</vt:lpstr>
      <vt:lpstr>CHAMPLUNG MAS</vt:lpstr>
      <vt:lpstr>SANTIKA SEMINYAK </vt:lpstr>
      <vt:lpstr>LEGIAN BEACH</vt:lpstr>
      <vt:lpstr>MERCURE BALI SANUR</vt:lpstr>
      <vt:lpstr>MELASTI BEACH RESORT</vt:lpstr>
      <vt:lpstr>SWISS-BELRESORT WATU JIMBAR</vt:lpstr>
      <vt:lpstr>TAKSU SANUR </vt:lpstr>
      <vt:lpstr>GRAND PALACE</vt:lpstr>
      <vt:lpstr>VICEROY</vt:lpstr>
      <vt:lpstr>THE GARCIA UBUD</vt:lpstr>
      <vt:lpstr>CHAPUNG SEBALI </vt:lpstr>
      <vt:lpstr>KAMANDALU</vt:lpstr>
      <vt:lpstr>ARKAMARA</vt:lpstr>
      <vt:lpstr>COMO SHAMBHALA ESTATE</vt:lpstr>
      <vt:lpstr>FOUR SEASON SAYAN </vt:lpstr>
      <vt:lpstr>ANANTARA UBUD</vt:lpstr>
      <vt:lpstr>AYUNG RESORT UBUD</vt:lpstr>
      <vt:lpstr>THE WESTIN RESORT &amp; SPA UBUD</vt:lpstr>
      <vt:lpstr>PERTIWI RESORT &amp; SPA</vt:lpstr>
      <vt:lpstr>PERTIWI BISMA 1</vt:lpstr>
      <vt:lpstr>GRAND MIRAGE</vt:lpstr>
      <vt:lpstr>THE WESTIN UBUD</vt:lpstr>
      <vt:lpstr>BONDALEM BEACH CLUB</vt:lpstr>
      <vt:lpstr>STHALA UBUD</vt:lpstr>
      <vt:lpstr>THE KAYON JUNGLE</vt:lpstr>
      <vt:lpstr>ROYAL PITA MAHA</vt:lpstr>
      <vt:lpstr>PITA MAHA RESORT</vt:lpstr>
      <vt:lpstr>TJAMPUHAN HOTEL</vt:lpstr>
      <vt:lpstr>THE SUN HEAVEN</vt:lpstr>
      <vt:lpstr>AMATARA ROYAL GANESHA</vt:lpstr>
      <vt:lpstr>AMATARA AGUNG RAKA</vt:lpstr>
      <vt:lpstr>AMATARA ATHAYA UBUD</vt:lpstr>
      <vt:lpstr>ADIWANA RESORT JEMBAWAN</vt:lpstr>
      <vt:lpstr>ADIWANA BISMA</vt:lpstr>
      <vt:lpstr>ADIWANA ARKARA VILLAS</vt:lpstr>
      <vt:lpstr>ADIWANA MONKEY FOREST</vt:lpstr>
      <vt:lpstr>ADIWANA DARA AYU VILLAS</vt:lpstr>
      <vt:lpstr>ADIWANA SVARGA LOKA </vt:lpstr>
      <vt:lpstr>ADIWANA UNAGI SUITES</vt:lpstr>
      <vt:lpstr>ADIWANA SUWETA </vt:lpstr>
      <vt:lpstr>ADIWANA WARNAKALI</vt:lpstr>
      <vt:lpstr>ADIWANA D'NUSA BEACH &amp; RESORT</vt:lpstr>
      <vt:lpstr>ROYAL KAMUELA</vt:lpstr>
      <vt:lpstr>CHAPUNG SEBALI</vt:lpstr>
    </vt:vector>
  </TitlesOfParts>
  <Company>OAK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</dc:creator>
  <cp:lastModifiedBy>ENNY</cp:lastModifiedBy>
  <cp:lastPrinted>2012-12-14T10:33:34Z</cp:lastPrinted>
  <dcterms:created xsi:type="dcterms:W3CDTF">2010-06-11T08:01:34Z</dcterms:created>
  <dcterms:modified xsi:type="dcterms:W3CDTF">2024-04-16T07:12:51Z</dcterms:modified>
</cp:coreProperties>
</file>